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Projects\Active\_2022_17_GenetoxStats_19547\003_User_Input_Files\MN In Vivo\"/>
    </mc:Choice>
  </mc:AlternateContent>
  <xr:revisionPtr revIDLastSave="0" documentId="8_{D9D78ABC-DF12-472D-B7D2-E8497E1FF3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TOCOL" sheetId="1" r:id="rId1"/>
    <sheet name="DropListDef" sheetId="2" r:id="rId2"/>
    <sheet name="Male Calculated" sheetId="3" r:id="rId3"/>
    <sheet name="Female Calculated" sheetId="4" r:id="rId4"/>
  </sheets>
  <definedNames>
    <definedName name="TrtGrpTypes">DropListDef!$O$2:$O$5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4" l="1"/>
  <c r="L57" i="4"/>
  <c r="K57" i="4"/>
  <c r="J57" i="4"/>
  <c r="I57" i="4"/>
  <c r="M56" i="4"/>
  <c r="L56" i="4"/>
  <c r="K56" i="4"/>
  <c r="J56" i="4"/>
  <c r="I56" i="4"/>
  <c r="M55" i="4"/>
  <c r="L55" i="4"/>
  <c r="K55" i="4"/>
  <c r="J55" i="4"/>
  <c r="I55" i="4"/>
  <c r="M54" i="4"/>
  <c r="L54" i="4"/>
  <c r="K54" i="4"/>
  <c r="J54" i="4"/>
  <c r="I54" i="4"/>
  <c r="M53" i="4"/>
  <c r="L53" i="4"/>
  <c r="K53" i="4"/>
  <c r="J53" i="4"/>
  <c r="I53" i="4"/>
  <c r="I58" i="4" s="1"/>
  <c r="M48" i="4"/>
  <c r="L48" i="4"/>
  <c r="K48" i="4"/>
  <c r="J48" i="4"/>
  <c r="I48" i="4"/>
  <c r="M47" i="4"/>
  <c r="L47" i="4"/>
  <c r="K47" i="4"/>
  <c r="J47" i="4"/>
  <c r="I47" i="4"/>
  <c r="M46" i="4"/>
  <c r="M50" i="4" s="1"/>
  <c r="L46" i="4"/>
  <c r="K46" i="4"/>
  <c r="J46" i="4"/>
  <c r="I46" i="4"/>
  <c r="M45" i="4"/>
  <c r="L45" i="4"/>
  <c r="K45" i="4"/>
  <c r="J45" i="4"/>
  <c r="I45" i="4"/>
  <c r="M44" i="4"/>
  <c r="L44" i="4"/>
  <c r="K44" i="4"/>
  <c r="K51" i="4" s="1"/>
  <c r="J44" i="4"/>
  <c r="I44" i="4"/>
  <c r="M39" i="4"/>
  <c r="L39" i="4"/>
  <c r="K39" i="4"/>
  <c r="J39" i="4"/>
  <c r="I39" i="4"/>
  <c r="M38" i="4"/>
  <c r="L38" i="4"/>
  <c r="K38" i="4"/>
  <c r="J38" i="4"/>
  <c r="I38" i="4"/>
  <c r="M37" i="4"/>
  <c r="M41" i="4" s="1"/>
  <c r="L37" i="4"/>
  <c r="K37" i="4"/>
  <c r="J37" i="4"/>
  <c r="I37" i="4"/>
  <c r="M36" i="4"/>
  <c r="L36" i="4"/>
  <c r="K36" i="4"/>
  <c r="J36" i="4"/>
  <c r="I36" i="4"/>
  <c r="M35" i="4"/>
  <c r="L35" i="4"/>
  <c r="L42" i="4" s="1"/>
  <c r="K35" i="4"/>
  <c r="K40" i="4" s="1"/>
  <c r="J35" i="4"/>
  <c r="I35" i="4"/>
  <c r="M30" i="4"/>
  <c r="L30" i="4"/>
  <c r="K30" i="4"/>
  <c r="J30" i="4"/>
  <c r="I30" i="4"/>
  <c r="M29" i="4"/>
  <c r="L29" i="4"/>
  <c r="K29" i="4"/>
  <c r="J29" i="4"/>
  <c r="I29" i="4"/>
  <c r="M28" i="4"/>
  <c r="L28" i="4"/>
  <c r="K28" i="4"/>
  <c r="J28" i="4"/>
  <c r="I28" i="4"/>
  <c r="M27" i="4"/>
  <c r="L27" i="4"/>
  <c r="K27" i="4"/>
  <c r="J27" i="4"/>
  <c r="I27" i="4"/>
  <c r="M26" i="4"/>
  <c r="M31" i="4" s="1"/>
  <c r="L26" i="4"/>
  <c r="L32" i="4" s="1"/>
  <c r="K26" i="4"/>
  <c r="J26" i="4"/>
  <c r="I26" i="4"/>
  <c r="M21" i="4"/>
  <c r="L21" i="4"/>
  <c r="K21" i="4"/>
  <c r="J21" i="4"/>
  <c r="I21" i="4"/>
  <c r="M20" i="4"/>
  <c r="L20" i="4"/>
  <c r="K20" i="4"/>
  <c r="J20" i="4"/>
  <c r="I20" i="4"/>
  <c r="M19" i="4"/>
  <c r="L19" i="4"/>
  <c r="K19" i="4"/>
  <c r="J19" i="4"/>
  <c r="I19" i="4"/>
  <c r="M18" i="4"/>
  <c r="L18" i="4"/>
  <c r="K18" i="4"/>
  <c r="J18" i="4"/>
  <c r="I18" i="4"/>
  <c r="M17" i="4"/>
  <c r="M22" i="4" s="1"/>
  <c r="L17" i="4"/>
  <c r="K17" i="4"/>
  <c r="J17" i="4"/>
  <c r="I17" i="4"/>
  <c r="L14" i="4"/>
  <c r="M14" i="4"/>
  <c r="J8" i="4"/>
  <c r="J13" i="4" s="1"/>
  <c r="K8" i="4"/>
  <c r="K15" i="4" s="1"/>
  <c r="L8" i="4"/>
  <c r="L15" i="4" s="1"/>
  <c r="M8" i="4"/>
  <c r="M15" i="4" s="1"/>
  <c r="J9" i="4"/>
  <c r="J15" i="4" s="1"/>
  <c r="K9" i="4"/>
  <c r="K14" i="4" s="1"/>
  <c r="L9" i="4"/>
  <c r="M9" i="4"/>
  <c r="J10" i="4"/>
  <c r="K10" i="4"/>
  <c r="L10" i="4"/>
  <c r="M10" i="4"/>
  <c r="J11" i="4"/>
  <c r="K11" i="4"/>
  <c r="L11" i="4"/>
  <c r="M11" i="4"/>
  <c r="J12" i="4"/>
  <c r="K12" i="4"/>
  <c r="L12" i="4"/>
  <c r="M12" i="4"/>
  <c r="J14" i="4" l="1"/>
  <c r="L60" i="4"/>
  <c r="J41" i="4"/>
  <c r="J49" i="4"/>
  <c r="I24" i="4"/>
  <c r="J58" i="4"/>
  <c r="M60" i="4"/>
  <c r="M49" i="4"/>
  <c r="M13" i="4"/>
  <c r="L13" i="4"/>
  <c r="K13" i="4"/>
  <c r="I33" i="4"/>
  <c r="K60" i="4"/>
  <c r="L33" i="4"/>
  <c r="I22" i="4"/>
  <c r="I41" i="4"/>
  <c r="M58" i="4"/>
  <c r="I31" i="4"/>
  <c r="I51" i="4"/>
  <c r="J23" i="4"/>
  <c r="L51" i="4"/>
  <c r="J31" i="4"/>
  <c r="K24" i="4"/>
  <c r="M23" i="4"/>
  <c r="I40" i="4"/>
  <c r="I59" i="4"/>
  <c r="M40" i="4"/>
  <c r="L24" i="4"/>
  <c r="K33" i="4"/>
  <c r="M33" i="4"/>
  <c r="J42" i="4"/>
  <c r="I49" i="4"/>
  <c r="K58" i="4"/>
  <c r="J59" i="4"/>
  <c r="I60" i="4"/>
  <c r="L58" i="4"/>
  <c r="K59" i="4"/>
  <c r="J60" i="4"/>
  <c r="L59" i="4"/>
  <c r="M59" i="4"/>
  <c r="K49" i="4"/>
  <c r="J50" i="4"/>
  <c r="M51" i="4"/>
  <c r="L49" i="4"/>
  <c r="K50" i="4"/>
  <c r="J51" i="4"/>
  <c r="L50" i="4"/>
  <c r="I50" i="4"/>
  <c r="I42" i="4"/>
  <c r="L40" i="4"/>
  <c r="K41" i="4"/>
  <c r="J40" i="4"/>
  <c r="M42" i="4"/>
  <c r="L41" i="4"/>
  <c r="K42" i="4"/>
  <c r="I32" i="4"/>
  <c r="M32" i="4"/>
  <c r="K31" i="4"/>
  <c r="J32" i="4"/>
  <c r="L31" i="4"/>
  <c r="K32" i="4"/>
  <c r="J33" i="4"/>
  <c r="I23" i="4"/>
  <c r="K22" i="4"/>
  <c r="M24" i="4"/>
  <c r="L22" i="4"/>
  <c r="K23" i="4"/>
  <c r="J24" i="4"/>
  <c r="L23" i="4"/>
  <c r="J22" i="4"/>
  <c r="E57" i="3"/>
  <c r="E56" i="3"/>
  <c r="E55" i="3"/>
  <c r="E54" i="3"/>
  <c r="E53" i="3"/>
  <c r="E48" i="3"/>
  <c r="E47" i="3"/>
  <c r="E46" i="3"/>
  <c r="E45" i="3"/>
  <c r="E44" i="3"/>
  <c r="E39" i="3"/>
  <c r="E38" i="3"/>
  <c r="E37" i="3"/>
  <c r="E36" i="3"/>
  <c r="E35" i="3"/>
  <c r="E30" i="3"/>
  <c r="E29" i="3"/>
  <c r="E28" i="3"/>
  <c r="E27" i="3"/>
  <c r="E26" i="3"/>
  <c r="E21" i="3"/>
  <c r="E20" i="3"/>
  <c r="E19" i="3"/>
  <c r="E18" i="3"/>
  <c r="E17" i="3"/>
  <c r="E12" i="3"/>
  <c r="E11" i="3"/>
  <c r="E10" i="3"/>
  <c r="E9" i="3"/>
  <c r="E8" i="3"/>
  <c r="F147" i="1" l="1"/>
  <c r="F148" i="1"/>
  <c r="F149" i="1"/>
  <c r="F150" i="1"/>
  <c r="F146" i="1"/>
  <c r="F128" i="1"/>
  <c r="F129" i="1"/>
  <c r="F130" i="1"/>
  <c r="F131" i="1"/>
  <c r="F127" i="1"/>
  <c r="F109" i="1"/>
  <c r="F110" i="1"/>
  <c r="F111" i="1"/>
  <c r="F112" i="1"/>
  <c r="F108" i="1"/>
  <c r="F90" i="1"/>
  <c r="F91" i="1"/>
  <c r="F92" i="1"/>
  <c r="F93" i="1"/>
  <c r="F89" i="1"/>
  <c r="F71" i="1"/>
  <c r="F72" i="1"/>
  <c r="F73" i="1"/>
  <c r="F74" i="1"/>
  <c r="F70" i="1"/>
  <c r="F52" i="1"/>
  <c r="F53" i="1"/>
  <c r="F54" i="1"/>
  <c r="F55" i="1"/>
  <c r="B45" i="1" l="1"/>
  <c r="J71" i="1"/>
  <c r="J72" i="1"/>
  <c r="J73" i="1"/>
  <c r="J74" i="1"/>
  <c r="J70" i="1"/>
  <c r="A261" i="1"/>
  <c r="A282" i="1"/>
  <c r="A280" i="1"/>
  <c r="A281" i="1"/>
  <c r="G280" i="1"/>
  <c r="H280" i="1"/>
  <c r="J280" i="1"/>
  <c r="K280" i="1"/>
  <c r="G281" i="1"/>
  <c r="H281" i="1"/>
  <c r="J281" i="1"/>
  <c r="K281" i="1"/>
  <c r="G282" i="1"/>
  <c r="H282" i="1"/>
  <c r="J282" i="1"/>
  <c r="K282" i="1"/>
  <c r="G259" i="1"/>
  <c r="H259" i="1"/>
  <c r="J259" i="1"/>
  <c r="K259" i="1"/>
  <c r="G260" i="1"/>
  <c r="H260" i="1"/>
  <c r="J260" i="1"/>
  <c r="K260" i="1"/>
  <c r="G261" i="1"/>
  <c r="H261" i="1"/>
  <c r="J261" i="1"/>
  <c r="K261" i="1"/>
  <c r="G240" i="1"/>
  <c r="H240" i="1"/>
  <c r="J240" i="1"/>
  <c r="K240" i="1"/>
  <c r="G241" i="1"/>
  <c r="H241" i="1"/>
  <c r="J241" i="1"/>
  <c r="K241" i="1"/>
  <c r="G242" i="1"/>
  <c r="H242" i="1"/>
  <c r="J242" i="1"/>
  <c r="K242" i="1"/>
  <c r="A240" i="1"/>
  <c r="A241" i="1"/>
  <c r="A242" i="1"/>
  <c r="G221" i="1"/>
  <c r="H221" i="1"/>
  <c r="J221" i="1"/>
  <c r="K221" i="1"/>
  <c r="G222" i="1"/>
  <c r="H222" i="1"/>
  <c r="J222" i="1"/>
  <c r="K222" i="1"/>
  <c r="G223" i="1"/>
  <c r="H223" i="1"/>
  <c r="J223" i="1"/>
  <c r="K223" i="1"/>
  <c r="G202" i="1"/>
  <c r="H202" i="1"/>
  <c r="J202" i="1"/>
  <c r="K202" i="1"/>
  <c r="G203" i="1"/>
  <c r="H203" i="1"/>
  <c r="J203" i="1"/>
  <c r="K203" i="1"/>
  <c r="G204" i="1"/>
  <c r="H204" i="1"/>
  <c r="J204" i="1"/>
  <c r="K204" i="1"/>
  <c r="A221" i="1"/>
  <c r="A222" i="1"/>
  <c r="A223" i="1"/>
  <c r="A202" i="1"/>
  <c r="A203" i="1"/>
  <c r="A204" i="1"/>
  <c r="G183" i="1"/>
  <c r="H183" i="1"/>
  <c r="J183" i="1"/>
  <c r="K183" i="1"/>
  <c r="G184" i="1"/>
  <c r="H184" i="1"/>
  <c r="J184" i="1"/>
  <c r="K184" i="1"/>
  <c r="G185" i="1"/>
  <c r="H185" i="1"/>
  <c r="J185" i="1"/>
  <c r="K185" i="1"/>
  <c r="A183" i="1"/>
  <c r="A184" i="1"/>
  <c r="A185" i="1"/>
  <c r="G110" i="1"/>
  <c r="H110" i="1"/>
  <c r="J110" i="1"/>
  <c r="K110" i="1"/>
  <c r="G111" i="1"/>
  <c r="H111" i="1"/>
  <c r="J111" i="1"/>
  <c r="K111" i="1"/>
  <c r="G112" i="1"/>
  <c r="H112" i="1"/>
  <c r="J112" i="1"/>
  <c r="K112" i="1"/>
  <c r="A110" i="1"/>
  <c r="A111" i="1"/>
  <c r="A112" i="1"/>
  <c r="G91" i="1"/>
  <c r="H91" i="1"/>
  <c r="J91" i="1"/>
  <c r="K91" i="1"/>
  <c r="G92" i="1"/>
  <c r="H92" i="1"/>
  <c r="J92" i="1"/>
  <c r="K92" i="1"/>
  <c r="G93" i="1"/>
  <c r="H93" i="1"/>
  <c r="J93" i="1"/>
  <c r="K93" i="1"/>
  <c r="A91" i="1"/>
  <c r="A92" i="1"/>
  <c r="A93" i="1"/>
  <c r="G71" i="1"/>
  <c r="H71" i="1"/>
  <c r="K71" i="1"/>
  <c r="G72" i="1"/>
  <c r="H72" i="1"/>
  <c r="K72" i="1"/>
  <c r="G73" i="1"/>
  <c r="H73" i="1"/>
  <c r="K73" i="1"/>
  <c r="G74" i="1"/>
  <c r="H74" i="1"/>
  <c r="K74" i="1"/>
  <c r="A72" i="1"/>
  <c r="A73" i="1"/>
  <c r="A74" i="1"/>
  <c r="G52" i="1"/>
  <c r="H52" i="1"/>
  <c r="J52" i="1"/>
  <c r="K52" i="1"/>
  <c r="G53" i="1"/>
  <c r="H53" i="1"/>
  <c r="J53" i="1"/>
  <c r="K53" i="1"/>
  <c r="G54" i="1"/>
  <c r="H54" i="1"/>
  <c r="J54" i="1"/>
  <c r="K54" i="1"/>
  <c r="G55" i="1"/>
  <c r="H55" i="1"/>
  <c r="J55" i="1"/>
  <c r="K55" i="1"/>
  <c r="A52" i="1"/>
  <c r="A53" i="1"/>
  <c r="A54" i="1"/>
  <c r="A55" i="1"/>
  <c r="K109" i="1"/>
  <c r="H109" i="1"/>
  <c r="K90" i="1"/>
  <c r="H90" i="1"/>
  <c r="B7" i="4" l="1"/>
  <c r="G279" i="1"/>
  <c r="H279" i="1"/>
  <c r="J279" i="1"/>
  <c r="K279" i="1"/>
  <c r="K278" i="1"/>
  <c r="J278" i="1"/>
  <c r="H278" i="1"/>
  <c r="G278" i="1"/>
  <c r="A279" i="1"/>
  <c r="A278" i="1"/>
  <c r="B272" i="1"/>
  <c r="G258" i="1"/>
  <c r="H258" i="1"/>
  <c r="J258" i="1"/>
  <c r="K258" i="1"/>
  <c r="K257" i="1"/>
  <c r="J257" i="1"/>
  <c r="H257" i="1"/>
  <c r="G257" i="1"/>
  <c r="A258" i="1"/>
  <c r="A259" i="1"/>
  <c r="A260" i="1"/>
  <c r="A257" i="1"/>
  <c r="B251" i="1"/>
  <c r="G239" i="1"/>
  <c r="H239" i="1"/>
  <c r="J239" i="1"/>
  <c r="K239" i="1"/>
  <c r="K238" i="1"/>
  <c r="J238" i="1"/>
  <c r="H238" i="1"/>
  <c r="G238" i="1"/>
  <c r="A239" i="1"/>
  <c r="A238" i="1"/>
  <c r="B232" i="1"/>
  <c r="G220" i="1"/>
  <c r="H220" i="1"/>
  <c r="J220" i="1"/>
  <c r="K220" i="1"/>
  <c r="K219" i="1"/>
  <c r="J219" i="1"/>
  <c r="H219" i="1"/>
  <c r="G219" i="1"/>
  <c r="A220" i="1"/>
  <c r="A219" i="1"/>
  <c r="B213" i="1"/>
  <c r="G201" i="1"/>
  <c r="H201" i="1"/>
  <c r="J201" i="1"/>
  <c r="K201" i="1"/>
  <c r="K200" i="1"/>
  <c r="J200" i="1"/>
  <c r="H200" i="1"/>
  <c r="G200" i="1"/>
  <c r="A201" i="1"/>
  <c r="A200" i="1"/>
  <c r="B194" i="1"/>
  <c r="B175" i="1"/>
  <c r="G182" i="1"/>
  <c r="H182" i="1"/>
  <c r="J182" i="1"/>
  <c r="K182" i="1"/>
  <c r="O24" i="4"/>
  <c r="N24" i="4"/>
  <c r="O23" i="4"/>
  <c r="N23" i="4"/>
  <c r="O22" i="4"/>
  <c r="N22" i="4"/>
  <c r="O33" i="4"/>
  <c r="N33" i="4"/>
  <c r="O32" i="4"/>
  <c r="N32" i="4"/>
  <c r="O31" i="4"/>
  <c r="N31" i="4"/>
  <c r="O42" i="4"/>
  <c r="N42" i="4"/>
  <c r="O41" i="4"/>
  <c r="N41" i="4"/>
  <c r="O40" i="4"/>
  <c r="N40" i="4"/>
  <c r="O51" i="4"/>
  <c r="N51" i="4"/>
  <c r="O50" i="4"/>
  <c r="N50" i="4"/>
  <c r="O49" i="4"/>
  <c r="N49" i="4"/>
  <c r="K181" i="1"/>
  <c r="H181" i="1"/>
  <c r="J181" i="1"/>
  <c r="G181" i="1"/>
  <c r="A182" i="1"/>
  <c r="A181" i="1"/>
  <c r="K70" i="1"/>
  <c r="H70" i="1"/>
  <c r="K89" i="1"/>
  <c r="H89" i="1"/>
  <c r="K108" i="1"/>
  <c r="H108" i="1"/>
  <c r="K128" i="1"/>
  <c r="K129" i="1"/>
  <c r="K130" i="1"/>
  <c r="K131" i="1"/>
  <c r="H128" i="1"/>
  <c r="H129" i="1"/>
  <c r="H130" i="1"/>
  <c r="H131" i="1"/>
  <c r="K127" i="1"/>
  <c r="H127" i="1"/>
  <c r="A148" i="1"/>
  <c r="A149" i="1"/>
  <c r="A150" i="1"/>
  <c r="G147" i="1"/>
  <c r="H147" i="1"/>
  <c r="J147" i="1"/>
  <c r="K147" i="1"/>
  <c r="G148" i="1"/>
  <c r="H148" i="1"/>
  <c r="J148" i="1"/>
  <c r="K148" i="1"/>
  <c r="G149" i="1"/>
  <c r="H149" i="1"/>
  <c r="J149" i="1"/>
  <c r="K149" i="1"/>
  <c r="G150" i="1"/>
  <c r="H150" i="1"/>
  <c r="J150" i="1"/>
  <c r="K150" i="1"/>
  <c r="K146" i="1"/>
  <c r="H146" i="1"/>
  <c r="J146" i="1"/>
  <c r="G146" i="1"/>
  <c r="B140" i="1"/>
  <c r="A147" i="1"/>
  <c r="A146" i="1"/>
  <c r="O24" i="3"/>
  <c r="N24" i="3"/>
  <c r="O23" i="3"/>
  <c r="N23" i="3"/>
  <c r="O22" i="3"/>
  <c r="N22" i="3"/>
  <c r="O33" i="3"/>
  <c r="N33" i="3"/>
  <c r="O32" i="3"/>
  <c r="N32" i="3"/>
  <c r="O31" i="3"/>
  <c r="N31" i="3"/>
  <c r="O42" i="3"/>
  <c r="N42" i="3"/>
  <c r="O41" i="3"/>
  <c r="N41" i="3"/>
  <c r="O40" i="3"/>
  <c r="N40" i="3"/>
  <c r="O51" i="3"/>
  <c r="N51" i="3"/>
  <c r="O50" i="3"/>
  <c r="N50" i="3"/>
  <c r="O49" i="3"/>
  <c r="N49" i="3"/>
  <c r="A129" i="1"/>
  <c r="A130" i="1"/>
  <c r="A131" i="1"/>
  <c r="G128" i="1"/>
  <c r="J128" i="1"/>
  <c r="G129" i="1"/>
  <c r="J129" i="1"/>
  <c r="G130" i="1"/>
  <c r="J130" i="1"/>
  <c r="G131" i="1"/>
  <c r="J131" i="1"/>
  <c r="J127" i="1"/>
  <c r="G127" i="1"/>
  <c r="A128" i="1"/>
  <c r="A127" i="1"/>
  <c r="B121" i="1"/>
  <c r="J109" i="1"/>
  <c r="G109" i="1"/>
  <c r="J108" i="1"/>
  <c r="G108" i="1"/>
  <c r="A109" i="1"/>
  <c r="A108" i="1"/>
  <c r="J90" i="1"/>
  <c r="G90" i="1"/>
  <c r="J89" i="1"/>
  <c r="G89" i="1"/>
  <c r="A90" i="1"/>
  <c r="A89" i="1"/>
  <c r="B102" i="1"/>
  <c r="B83" i="1"/>
  <c r="G70" i="1"/>
  <c r="B64" i="1"/>
  <c r="A71" i="1"/>
  <c r="A70" i="1"/>
  <c r="K51" i="1"/>
  <c r="H51" i="1"/>
  <c r="O60" i="4"/>
  <c r="N60" i="4"/>
  <c r="O59" i="4"/>
  <c r="N59" i="4"/>
  <c r="O58" i="4"/>
  <c r="N58" i="4"/>
  <c r="O15" i="4"/>
  <c r="N15" i="4"/>
  <c r="O14" i="4"/>
  <c r="N14" i="4"/>
  <c r="O13" i="4"/>
  <c r="N13" i="4"/>
  <c r="O60" i="3"/>
  <c r="N60" i="3"/>
  <c r="O59" i="3"/>
  <c r="N59" i="3"/>
  <c r="O58" i="3"/>
  <c r="N58" i="3"/>
  <c r="O15" i="3"/>
  <c r="N15" i="3"/>
  <c r="O14" i="3"/>
  <c r="N14" i="3"/>
  <c r="O13" i="3"/>
  <c r="N13" i="3"/>
  <c r="J51" i="1" l="1"/>
  <c r="G51" i="1"/>
  <c r="B7" i="3"/>
  <c r="A51" i="1"/>
  <c r="B69" i="4" l="1"/>
  <c r="B68" i="4"/>
  <c r="B67" i="4"/>
  <c r="B66" i="4"/>
  <c r="B65" i="4"/>
  <c r="B64" i="4"/>
  <c r="B63" i="4"/>
  <c r="H57" i="4"/>
  <c r="I282" i="1" s="1"/>
  <c r="E57" i="4"/>
  <c r="F282" i="1" s="1"/>
  <c r="H56" i="4"/>
  <c r="I281" i="1" s="1"/>
  <c r="E56" i="4"/>
  <c r="F281" i="1" s="1"/>
  <c r="H55" i="4"/>
  <c r="I280" i="1" s="1"/>
  <c r="E55" i="4"/>
  <c r="F280" i="1" s="1"/>
  <c r="H54" i="4"/>
  <c r="I279" i="1" s="1"/>
  <c r="E54" i="4"/>
  <c r="F279" i="1" s="1"/>
  <c r="H53" i="4"/>
  <c r="I278" i="1" s="1"/>
  <c r="E53" i="4"/>
  <c r="F278" i="1" s="1"/>
  <c r="H48" i="4"/>
  <c r="I261" i="1" s="1"/>
  <c r="E48" i="4"/>
  <c r="F261" i="1" s="1"/>
  <c r="H47" i="4"/>
  <c r="I260" i="1" s="1"/>
  <c r="E47" i="4"/>
  <c r="F260" i="1" s="1"/>
  <c r="H46" i="4"/>
  <c r="I259" i="1" s="1"/>
  <c r="E46" i="4"/>
  <c r="F259" i="1" s="1"/>
  <c r="H45" i="4"/>
  <c r="I258" i="1" s="1"/>
  <c r="E45" i="4"/>
  <c r="F258" i="1" s="1"/>
  <c r="E68" i="4"/>
  <c r="H44" i="4"/>
  <c r="I257" i="1" s="1"/>
  <c r="E44" i="4"/>
  <c r="F257" i="1" s="1"/>
  <c r="H39" i="4"/>
  <c r="I242" i="1" s="1"/>
  <c r="E39" i="4"/>
  <c r="F242" i="1" s="1"/>
  <c r="H38" i="4"/>
  <c r="I241" i="1" s="1"/>
  <c r="E38" i="4"/>
  <c r="F241" i="1" s="1"/>
  <c r="H37" i="4"/>
  <c r="I240" i="1" s="1"/>
  <c r="E37" i="4"/>
  <c r="F240" i="1" s="1"/>
  <c r="H36" i="4"/>
  <c r="I239" i="1" s="1"/>
  <c r="E36" i="4"/>
  <c r="F239" i="1" s="1"/>
  <c r="I67" i="4"/>
  <c r="H35" i="4"/>
  <c r="I238" i="1" s="1"/>
  <c r="E35" i="4"/>
  <c r="F238" i="1" s="1"/>
  <c r="H30" i="4"/>
  <c r="I223" i="1" s="1"/>
  <c r="E30" i="4"/>
  <c r="F223" i="1" s="1"/>
  <c r="H29" i="4"/>
  <c r="I222" i="1" s="1"/>
  <c r="E29" i="4"/>
  <c r="F222" i="1" s="1"/>
  <c r="H28" i="4"/>
  <c r="I221" i="1" s="1"/>
  <c r="E28" i="4"/>
  <c r="F221" i="1" s="1"/>
  <c r="H27" i="4"/>
  <c r="I220" i="1" s="1"/>
  <c r="E27" i="4"/>
  <c r="F220" i="1" s="1"/>
  <c r="H26" i="4"/>
  <c r="I219" i="1" s="1"/>
  <c r="E26" i="4"/>
  <c r="F219" i="1" s="1"/>
  <c r="H21" i="4"/>
  <c r="I204" i="1" s="1"/>
  <c r="E21" i="4"/>
  <c r="F204" i="1" s="1"/>
  <c r="H20" i="4"/>
  <c r="I203" i="1" s="1"/>
  <c r="E20" i="4"/>
  <c r="F203" i="1" s="1"/>
  <c r="H19" i="4"/>
  <c r="I202" i="1" s="1"/>
  <c r="E19" i="4"/>
  <c r="F202" i="1" s="1"/>
  <c r="H18" i="4"/>
  <c r="I201" i="1" s="1"/>
  <c r="E18" i="4"/>
  <c r="F201" i="1" s="1"/>
  <c r="I65" i="4"/>
  <c r="H17" i="4"/>
  <c r="I200" i="1" s="1"/>
  <c r="E17" i="4"/>
  <c r="F200" i="1" s="1"/>
  <c r="I12" i="4"/>
  <c r="H12" i="4"/>
  <c r="I185" i="1" s="1"/>
  <c r="E12" i="4"/>
  <c r="F185" i="1" s="1"/>
  <c r="I11" i="4"/>
  <c r="H11" i="4"/>
  <c r="I184" i="1" s="1"/>
  <c r="E11" i="4"/>
  <c r="F184" i="1" s="1"/>
  <c r="I10" i="4"/>
  <c r="H10" i="4"/>
  <c r="I183" i="1" s="1"/>
  <c r="E10" i="4"/>
  <c r="F183" i="1" s="1"/>
  <c r="I9" i="4"/>
  <c r="H9" i="4"/>
  <c r="I182" i="1" s="1"/>
  <c r="E9" i="4"/>
  <c r="F182" i="1" s="1"/>
  <c r="I8" i="4"/>
  <c r="H8" i="4"/>
  <c r="I181" i="1" s="1"/>
  <c r="E8" i="4"/>
  <c r="F181" i="1" s="1"/>
  <c r="B69" i="3"/>
  <c r="B68" i="3"/>
  <c r="B67" i="3"/>
  <c r="B66" i="3"/>
  <c r="B65" i="3"/>
  <c r="B64" i="3"/>
  <c r="B63" i="3"/>
  <c r="M57" i="3"/>
  <c r="L57" i="3"/>
  <c r="K57" i="3"/>
  <c r="J57" i="3"/>
  <c r="I57" i="3"/>
  <c r="M56" i="3"/>
  <c r="L56" i="3"/>
  <c r="K56" i="3"/>
  <c r="J56" i="3"/>
  <c r="I56" i="3"/>
  <c r="M55" i="3"/>
  <c r="L55" i="3"/>
  <c r="K55" i="3"/>
  <c r="J55" i="3"/>
  <c r="I55" i="3"/>
  <c r="M54" i="3"/>
  <c r="L54" i="3"/>
  <c r="K54" i="3"/>
  <c r="J54" i="3"/>
  <c r="I54" i="3"/>
  <c r="M53" i="3"/>
  <c r="L53" i="3"/>
  <c r="K53" i="3"/>
  <c r="J53" i="3"/>
  <c r="I53" i="3"/>
  <c r="I59" i="3" s="1"/>
  <c r="M48" i="3"/>
  <c r="L48" i="3"/>
  <c r="K48" i="3"/>
  <c r="J48" i="3"/>
  <c r="I48" i="3"/>
  <c r="M47" i="3"/>
  <c r="L47" i="3"/>
  <c r="K47" i="3"/>
  <c r="J47" i="3"/>
  <c r="I47" i="3"/>
  <c r="M46" i="3"/>
  <c r="L46" i="3"/>
  <c r="K46" i="3"/>
  <c r="J46" i="3"/>
  <c r="I46" i="3"/>
  <c r="M45" i="3"/>
  <c r="L45" i="3"/>
  <c r="K45" i="3"/>
  <c r="J45" i="3"/>
  <c r="I45" i="3"/>
  <c r="M44" i="3"/>
  <c r="L44" i="3"/>
  <c r="K44" i="3"/>
  <c r="J44" i="3"/>
  <c r="I44" i="3"/>
  <c r="M39" i="3"/>
  <c r="L39" i="3"/>
  <c r="K39" i="3"/>
  <c r="J39" i="3"/>
  <c r="I39" i="3"/>
  <c r="M38" i="3"/>
  <c r="L38" i="3"/>
  <c r="K38" i="3"/>
  <c r="J38" i="3"/>
  <c r="I38" i="3"/>
  <c r="M37" i="3"/>
  <c r="L37" i="3"/>
  <c r="K37" i="3"/>
  <c r="J37" i="3"/>
  <c r="I37" i="3"/>
  <c r="M36" i="3"/>
  <c r="L36" i="3"/>
  <c r="K36" i="3"/>
  <c r="J36" i="3"/>
  <c r="I36" i="3"/>
  <c r="M35" i="3"/>
  <c r="L35" i="3"/>
  <c r="K35" i="3"/>
  <c r="K40" i="3" s="1"/>
  <c r="E67" i="3" s="1"/>
  <c r="J35" i="3"/>
  <c r="I35" i="3"/>
  <c r="M30" i="3"/>
  <c r="L30" i="3"/>
  <c r="K30" i="3"/>
  <c r="J30" i="3"/>
  <c r="I30" i="3"/>
  <c r="M29" i="3"/>
  <c r="L29" i="3"/>
  <c r="K29" i="3"/>
  <c r="J29" i="3"/>
  <c r="I29" i="3"/>
  <c r="M28" i="3"/>
  <c r="L28" i="3"/>
  <c r="K28" i="3"/>
  <c r="J28" i="3"/>
  <c r="I28" i="3"/>
  <c r="M27" i="3"/>
  <c r="L27" i="3"/>
  <c r="K27" i="3"/>
  <c r="J27" i="3"/>
  <c r="I27" i="3"/>
  <c r="M26" i="3"/>
  <c r="L26" i="3"/>
  <c r="K26" i="3"/>
  <c r="J26" i="3"/>
  <c r="I26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H57" i="3"/>
  <c r="I150" i="1" s="1"/>
  <c r="H56" i="3"/>
  <c r="I149" i="1" s="1"/>
  <c r="H55" i="3"/>
  <c r="I148" i="1" s="1"/>
  <c r="H54" i="3"/>
  <c r="I147" i="1" s="1"/>
  <c r="H53" i="3"/>
  <c r="I146" i="1" s="1"/>
  <c r="H48" i="3"/>
  <c r="I131" i="1" s="1"/>
  <c r="H47" i="3"/>
  <c r="I130" i="1" s="1"/>
  <c r="H46" i="3"/>
  <c r="I129" i="1" s="1"/>
  <c r="H45" i="3"/>
  <c r="I128" i="1" s="1"/>
  <c r="H44" i="3"/>
  <c r="I127" i="1" s="1"/>
  <c r="H39" i="3"/>
  <c r="I112" i="1" s="1"/>
  <c r="H38" i="3"/>
  <c r="I111" i="1" s="1"/>
  <c r="H37" i="3"/>
  <c r="I110" i="1" s="1"/>
  <c r="H36" i="3"/>
  <c r="I109" i="1" s="1"/>
  <c r="H35" i="3"/>
  <c r="I108" i="1" s="1"/>
  <c r="H30" i="3"/>
  <c r="I93" i="1" s="1"/>
  <c r="H29" i="3"/>
  <c r="I92" i="1" s="1"/>
  <c r="H28" i="3"/>
  <c r="I91" i="1" s="1"/>
  <c r="H27" i="3"/>
  <c r="I90" i="1" s="1"/>
  <c r="H26" i="3"/>
  <c r="I89" i="1" s="1"/>
  <c r="H21" i="3"/>
  <c r="I74" i="1" s="1"/>
  <c r="H20" i="3"/>
  <c r="I73" i="1" s="1"/>
  <c r="H19" i="3"/>
  <c r="I72" i="1" s="1"/>
  <c r="H18" i="3"/>
  <c r="I71" i="1" s="1"/>
  <c r="H17" i="3"/>
  <c r="I70" i="1" s="1"/>
  <c r="H12" i="3"/>
  <c r="I55" i="1" s="1"/>
  <c r="H11" i="3"/>
  <c r="I54" i="1" s="1"/>
  <c r="H10" i="3"/>
  <c r="I53" i="1" s="1"/>
  <c r="H9" i="3"/>
  <c r="I52" i="1" s="1"/>
  <c r="H8" i="3"/>
  <c r="I51" i="1" s="1"/>
  <c r="J9" i="3"/>
  <c r="K9" i="3"/>
  <c r="L9" i="3"/>
  <c r="M9" i="3"/>
  <c r="J10" i="3"/>
  <c r="K10" i="3"/>
  <c r="L10" i="3"/>
  <c r="M10" i="3"/>
  <c r="J11" i="3"/>
  <c r="K11" i="3"/>
  <c r="L11" i="3"/>
  <c r="M11" i="3"/>
  <c r="J12" i="3"/>
  <c r="K12" i="3"/>
  <c r="L12" i="3"/>
  <c r="M12" i="3"/>
  <c r="I9" i="3"/>
  <c r="I10" i="3"/>
  <c r="I11" i="3"/>
  <c r="I12" i="3"/>
  <c r="M8" i="3"/>
  <c r="L8" i="3"/>
  <c r="K8" i="3"/>
  <c r="J8" i="3"/>
  <c r="I8" i="3"/>
  <c r="F51" i="1"/>
  <c r="L42" i="3" l="1"/>
  <c r="H67" i="3" s="1"/>
  <c r="K49" i="3"/>
  <c r="E68" i="3" s="1"/>
  <c r="J59" i="3"/>
  <c r="I14" i="3"/>
  <c r="K15" i="3"/>
  <c r="F64" i="3" s="1"/>
  <c r="L58" i="3"/>
  <c r="G69" i="3" s="1"/>
  <c r="J23" i="3"/>
  <c r="K23" i="3"/>
  <c r="I13" i="4"/>
  <c r="I15" i="4"/>
  <c r="D64" i="4" s="1"/>
  <c r="I14" i="4"/>
  <c r="J32" i="3"/>
  <c r="L15" i="3"/>
  <c r="H64" i="3" s="1"/>
  <c r="K32" i="3"/>
  <c r="J41" i="3"/>
  <c r="K58" i="3"/>
  <c r="E69" i="3" s="1"/>
  <c r="K22" i="3"/>
  <c r="E65" i="3" s="1"/>
  <c r="L31" i="3"/>
  <c r="G66" i="3" s="1"/>
  <c r="J50" i="3"/>
  <c r="J13" i="3"/>
  <c r="I64" i="3" s="1"/>
  <c r="E69" i="4"/>
  <c r="I69" i="4"/>
  <c r="C69" i="4"/>
  <c r="F69" i="4"/>
  <c r="J69" i="4"/>
  <c r="D69" i="4"/>
  <c r="J68" i="4"/>
  <c r="G68" i="4"/>
  <c r="D68" i="4"/>
  <c r="L68" i="4"/>
  <c r="F68" i="4"/>
  <c r="K68" i="4"/>
  <c r="F67" i="4"/>
  <c r="K67" i="4"/>
  <c r="H67" i="4"/>
  <c r="G67" i="4"/>
  <c r="L67" i="4"/>
  <c r="I66" i="4"/>
  <c r="H66" i="4"/>
  <c r="D66" i="4"/>
  <c r="C66" i="4"/>
  <c r="C65" i="4"/>
  <c r="F65" i="4"/>
  <c r="E65" i="4"/>
  <c r="J65" i="4"/>
  <c r="E64" i="4"/>
  <c r="G64" i="4"/>
  <c r="J64" i="4"/>
  <c r="H65" i="4"/>
  <c r="D65" i="4"/>
  <c r="L66" i="4"/>
  <c r="H68" i="4"/>
  <c r="M13" i="3"/>
  <c r="K64" i="3" s="1"/>
  <c r="I68" i="4"/>
  <c r="F64" i="4"/>
  <c r="H64" i="4"/>
  <c r="I64" i="4"/>
  <c r="L64" i="4"/>
  <c r="K64" i="4"/>
  <c r="L60" i="3"/>
  <c r="H69" i="3" s="1"/>
  <c r="K13" i="3"/>
  <c r="E64" i="3" s="1"/>
  <c r="M14" i="3"/>
  <c r="J15" i="3"/>
  <c r="J64" i="3" s="1"/>
  <c r="C67" i="4"/>
  <c r="K69" i="4"/>
  <c r="J66" i="4"/>
  <c r="H69" i="4"/>
  <c r="C64" i="4"/>
  <c r="L65" i="4"/>
  <c r="K66" i="4"/>
  <c r="F66" i="4"/>
  <c r="E67" i="4"/>
  <c r="D67" i="4"/>
  <c r="C68" i="4"/>
  <c r="L69" i="4"/>
  <c r="G66" i="4"/>
  <c r="J67" i="4"/>
  <c r="G65" i="4"/>
  <c r="G69" i="4"/>
  <c r="K65" i="4"/>
  <c r="E66" i="4"/>
  <c r="K24" i="3"/>
  <c r="F65" i="3" s="1"/>
  <c r="K51" i="3"/>
  <c r="F68" i="3" s="1"/>
  <c r="K50" i="3"/>
  <c r="L24" i="3"/>
  <c r="H65" i="3" s="1"/>
  <c r="K31" i="3"/>
  <c r="E66" i="3" s="1"/>
  <c r="L51" i="3"/>
  <c r="H68" i="3" s="1"/>
  <c r="L59" i="3"/>
  <c r="K33" i="3"/>
  <c r="F66" i="3" s="1"/>
  <c r="K42" i="3"/>
  <c r="F67" i="3" s="1"/>
  <c r="K41" i="3"/>
  <c r="K60" i="3"/>
  <c r="F69" i="3" s="1"/>
  <c r="M60" i="3"/>
  <c r="L69" i="3" s="1"/>
  <c r="I23" i="3"/>
  <c r="I51" i="3"/>
  <c r="D68" i="3" s="1"/>
  <c r="M42" i="3"/>
  <c r="L67" i="3" s="1"/>
  <c r="I32" i="3"/>
  <c r="M24" i="3"/>
  <c r="L65" i="3" s="1"/>
  <c r="I42" i="3"/>
  <c r="D67" i="3" s="1"/>
  <c r="J60" i="3"/>
  <c r="J69" i="3" s="1"/>
  <c r="M51" i="3"/>
  <c r="L68" i="3" s="1"/>
  <c r="M33" i="3"/>
  <c r="L66" i="3" s="1"/>
  <c r="L14" i="3"/>
  <c r="K14" i="3"/>
  <c r="L13" i="3"/>
  <c r="G64" i="3" s="1"/>
  <c r="I13" i="3"/>
  <c r="C64" i="3" s="1"/>
  <c r="I15" i="3"/>
  <c r="D64" i="3" s="1"/>
  <c r="J14" i="3"/>
  <c r="M15" i="3"/>
  <c r="L64" i="3" s="1"/>
  <c r="M58" i="3"/>
  <c r="K69" i="3" s="1"/>
  <c r="K59" i="3"/>
  <c r="J58" i="3"/>
  <c r="I69" i="3" s="1"/>
  <c r="M59" i="3"/>
  <c r="I58" i="3"/>
  <c r="C69" i="3" s="1"/>
  <c r="I60" i="3"/>
  <c r="D69" i="3" s="1"/>
  <c r="I49" i="3"/>
  <c r="C68" i="3" s="1"/>
  <c r="L50" i="3"/>
  <c r="J49" i="3"/>
  <c r="I68" i="3" s="1"/>
  <c r="M50" i="3"/>
  <c r="L49" i="3"/>
  <c r="G68" i="3" s="1"/>
  <c r="J51" i="3"/>
  <c r="J68" i="3" s="1"/>
  <c r="M49" i="3"/>
  <c r="K68" i="3" s="1"/>
  <c r="I50" i="3"/>
  <c r="I40" i="3"/>
  <c r="C67" i="3" s="1"/>
  <c r="L41" i="3"/>
  <c r="J40" i="3"/>
  <c r="I67" i="3" s="1"/>
  <c r="M41" i="3"/>
  <c r="J42" i="3"/>
  <c r="J67" i="3" s="1"/>
  <c r="M40" i="3"/>
  <c r="K67" i="3" s="1"/>
  <c r="L40" i="3"/>
  <c r="G67" i="3" s="1"/>
  <c r="I41" i="3"/>
  <c r="I31" i="3"/>
  <c r="C66" i="3" s="1"/>
  <c r="L32" i="3"/>
  <c r="J31" i="3"/>
  <c r="I66" i="3" s="1"/>
  <c r="M32" i="3"/>
  <c r="I33" i="3"/>
  <c r="D66" i="3" s="1"/>
  <c r="J33" i="3"/>
  <c r="J66" i="3" s="1"/>
  <c r="M31" i="3"/>
  <c r="K66" i="3" s="1"/>
  <c r="L33" i="3"/>
  <c r="H66" i="3" s="1"/>
  <c r="I22" i="3"/>
  <c r="C65" i="3" s="1"/>
  <c r="L23" i="3"/>
  <c r="J22" i="3"/>
  <c r="I65" i="3" s="1"/>
  <c r="M23" i="3"/>
  <c r="J24" i="3"/>
  <c r="J65" i="3" s="1"/>
  <c r="M22" i="3"/>
  <c r="K65" i="3" s="1"/>
  <c r="I24" i="3"/>
  <c r="D65" i="3" s="1"/>
  <c r="L22" i="3"/>
  <c r="G65" i="3" s="1"/>
</calcChain>
</file>

<file path=xl/sharedStrings.xml><?xml version="1.0" encoding="utf-8"?>
<sst xmlns="http://schemas.openxmlformats.org/spreadsheetml/2006/main" count="759" uniqueCount="179">
  <si>
    <t>ILS study number</t>
  </si>
  <si>
    <t>Title</t>
  </si>
  <si>
    <t>day</t>
  </si>
  <si>
    <t>norvegicus</t>
  </si>
  <si>
    <t>Rattus</t>
  </si>
  <si>
    <t>Dose</t>
  </si>
  <si>
    <t>Route</t>
  </si>
  <si>
    <t>Sex</t>
  </si>
  <si>
    <t>SUBJECT SECTION</t>
  </si>
  <si>
    <t>Male</t>
  </si>
  <si>
    <t>Subject ID</t>
  </si>
  <si>
    <t>Death day</t>
  </si>
  <si>
    <t>Death day unit</t>
  </si>
  <si>
    <t>week</t>
  </si>
  <si>
    <t>Treatment Group Type</t>
  </si>
  <si>
    <t>Comments</t>
  </si>
  <si>
    <t>Tissue Type</t>
  </si>
  <si>
    <t>Peripheral blood</t>
  </si>
  <si>
    <t>Bone marrow</t>
  </si>
  <si>
    <t>Oral gavage</t>
  </si>
  <si>
    <t>Female</t>
  </si>
  <si>
    <t>Duration</t>
  </si>
  <si>
    <t>Duration unit</t>
  </si>
  <si>
    <t>month</t>
  </si>
  <si>
    <t>year</t>
  </si>
  <si>
    <t>hour</t>
  </si>
  <si>
    <t>Genus</t>
  </si>
  <si>
    <t>Species</t>
  </si>
  <si>
    <t>Strain</t>
  </si>
  <si>
    <t>Species common name</t>
  </si>
  <si>
    <t>Mus</t>
  </si>
  <si>
    <t>Mouse</t>
  </si>
  <si>
    <t>Rat</t>
  </si>
  <si>
    <t>musculus</t>
  </si>
  <si>
    <t>B6C3F1</t>
  </si>
  <si>
    <t>Time btw last dose and sac</t>
  </si>
  <si>
    <t>Time btw last dose and sac unit</t>
  </si>
  <si>
    <t>Vehicle name</t>
  </si>
  <si>
    <t>Vehicle Name</t>
  </si>
  <si>
    <t>Corn oil</t>
  </si>
  <si>
    <t>Informative Name for Treatment Group</t>
  </si>
  <si>
    <t>Vehicle control</t>
  </si>
  <si>
    <t>Low dose</t>
  </si>
  <si>
    <t>Mid dose</t>
  </si>
  <si>
    <t>High dose</t>
  </si>
  <si>
    <t>Positive control</t>
  </si>
  <si>
    <t>Untreated control</t>
  </si>
  <si>
    <t>IP injection</t>
  </si>
  <si>
    <t>SC injection</t>
  </si>
  <si>
    <t>Inhalation</t>
  </si>
  <si>
    <t>Dosed feed</t>
  </si>
  <si>
    <t>Drinking water</t>
  </si>
  <si>
    <t>Skin painting</t>
  </si>
  <si>
    <t>MN Methodology</t>
  </si>
  <si>
    <t>Flow cytometry</t>
  </si>
  <si>
    <t>Slide based</t>
  </si>
  <si>
    <t>ILS</t>
  </si>
  <si>
    <t>Study Location</t>
  </si>
  <si>
    <t>External</t>
  </si>
  <si>
    <t>True</t>
  </si>
  <si>
    <t>False</t>
  </si>
  <si>
    <t>NA</t>
  </si>
  <si>
    <t>Water</t>
  </si>
  <si>
    <t>Feed</t>
  </si>
  <si>
    <t>MN Methodology used</t>
  </si>
  <si>
    <t>Homo</t>
  </si>
  <si>
    <t>sapiens</t>
  </si>
  <si>
    <t>CD-1</t>
  </si>
  <si>
    <t>Sprague-Dawley</t>
  </si>
  <si>
    <t>F344</t>
  </si>
  <si>
    <t>Wistar</t>
  </si>
  <si>
    <t>J:DO</t>
  </si>
  <si>
    <t>Human</t>
  </si>
  <si>
    <t>Test article</t>
  </si>
  <si>
    <t>Normal (0.9%) saline</t>
  </si>
  <si>
    <t>PBS</t>
  </si>
  <si>
    <t>Methylcellulose</t>
  </si>
  <si>
    <t>Air</t>
  </si>
  <si>
    <t>Corn oil:acetone (99:1)</t>
  </si>
  <si>
    <t>In-life study location</t>
  </si>
  <si>
    <t>STUDY INFORMATION</t>
  </si>
  <si>
    <t>Dose unit</t>
  </si>
  <si>
    <t>Test Article or Positive/Vehicle Control Name</t>
  </si>
  <si>
    <t>Euthanasia method</t>
  </si>
  <si>
    <t>Is anesthetic used at sacrifice?</t>
  </si>
  <si>
    <t>Anesthetic Used at Sac</t>
  </si>
  <si>
    <t>Euthanasia Method</t>
  </si>
  <si>
    <t>CO2 inhalation</t>
  </si>
  <si>
    <t>Cervical dislocation</t>
  </si>
  <si>
    <t>Terminal anesthetic</t>
  </si>
  <si>
    <t>Tissue type</t>
  </si>
  <si>
    <t>Experiment Date</t>
  </si>
  <si>
    <t>Cell type</t>
  </si>
  <si>
    <t>Dose frequency</t>
  </si>
  <si>
    <t>Total number of doses</t>
  </si>
  <si>
    <t>Cell Type</t>
  </si>
  <si>
    <t>NCE</t>
  </si>
  <si>
    <t>PCE and NCE</t>
  </si>
  <si>
    <t>Dose duration unit</t>
  </si>
  <si>
    <t>Dose duration</t>
  </si>
  <si>
    <t>Group number</t>
  </si>
  <si>
    <t>ASSAY INFORMATION</t>
  </si>
  <si>
    <t>PCE</t>
  </si>
  <si>
    <t>TRIAL 1</t>
  </si>
  <si>
    <t>TRIAL 2</t>
  </si>
  <si>
    <t>No. NCE</t>
  </si>
  <si>
    <t>No. MN-NCE</t>
  </si>
  <si>
    <t>No. PCE</t>
  </si>
  <si>
    <t>No. MN-PCE</t>
  </si>
  <si>
    <t>Tissue preservation method</t>
  </si>
  <si>
    <t>Tissue preservation temperature</t>
  </si>
  <si>
    <t>Preservation Method</t>
  </si>
  <si>
    <t>Frozen</t>
  </si>
  <si>
    <t>Fresh</t>
  </si>
  <si>
    <t>Fixed</t>
  </si>
  <si>
    <t>Tissue preservation temperature unit</t>
  </si>
  <si>
    <t>deg C</t>
  </si>
  <si>
    <t>MN-NCE Median Channel</t>
  </si>
  <si>
    <t>MN-PCE Median Channel</t>
  </si>
  <si>
    <t>Control</t>
  </si>
  <si>
    <t>Test Article or Positive/Vehicle Control CAS Number</t>
  </si>
  <si>
    <t>Animal Status</t>
  </si>
  <si>
    <t>Normal</t>
  </si>
  <si>
    <t>Dead</t>
  </si>
  <si>
    <t>Not scored</t>
  </si>
  <si>
    <t>Trial Type</t>
  </si>
  <si>
    <t>Dose Range Finding Study?</t>
  </si>
  <si>
    <t>Study duration</t>
  </si>
  <si>
    <t>Study duration unit</t>
  </si>
  <si>
    <t>GROUP</t>
  </si>
  <si>
    <t>Study Date</t>
  </si>
  <si>
    <t>Laboratory</t>
  </si>
  <si>
    <t>Genetox Study Number</t>
  </si>
  <si>
    <t xml:space="preserve">NTP Study #: </t>
  </si>
  <si>
    <t>Chemical:</t>
  </si>
  <si>
    <t>ILS Study #:</t>
  </si>
  <si>
    <t>Sex/Spec:</t>
  </si>
  <si>
    <t>Raw Data</t>
  </si>
  <si>
    <t>Calculations</t>
  </si>
  <si>
    <t>Animal No.</t>
  </si>
  <si>
    <t>Total #NCE</t>
  </si>
  <si>
    <t>Total #PCE</t>
  </si>
  <si>
    <t>%PCE</t>
  </si>
  <si>
    <t>%MN-NCE</t>
  </si>
  <si>
    <t>%MN-PCE</t>
  </si>
  <si>
    <t>MN-PCE
/1000</t>
  </si>
  <si>
    <t>MN-NCE
/1000</t>
  </si>
  <si>
    <t>SEM</t>
  </si>
  <si>
    <t>mg/kg/day</t>
  </si>
  <si>
    <t>Dose Unit</t>
  </si>
  <si>
    <t>Group 1</t>
  </si>
  <si>
    <t>Group 2</t>
  </si>
  <si>
    <t>Group 3</t>
  </si>
  <si>
    <t>Group 4</t>
  </si>
  <si>
    <t>Group 5</t>
  </si>
  <si>
    <t>Group 6</t>
  </si>
  <si>
    <t>Micronucleus Protocol Config: Version: 4</t>
  </si>
  <si>
    <t>Required field - study cannot be processed without the NTP study number</t>
  </si>
  <si>
    <t>Lot Number</t>
  </si>
  <si>
    <t>MEAN</t>
  </si>
  <si>
    <t>SD</t>
  </si>
  <si>
    <t>#NCE</t>
  </si>
  <si>
    <t>#MN-NCE</t>
  </si>
  <si>
    <t>#PCE</t>
  </si>
  <si>
    <t>#MN-PCE</t>
  </si>
  <si>
    <t>mg/L/day</t>
  </si>
  <si>
    <t>Valarian Root</t>
  </si>
  <si>
    <r>
      <t xml:space="preserve">Evaluation of Micronuclei in Blood from Male and Female </t>
    </r>
    <r>
      <rPr>
        <sz val="11"/>
        <rFont val="Calibri"/>
        <family val="2"/>
        <scheme val="minor"/>
      </rPr>
      <t>B6C3F1 Mice Administered Valerian Root Extract for 3 Months</t>
    </r>
  </si>
  <si>
    <t>02-03 DEC 2015</t>
  </si>
  <si>
    <t>Deionized Water</t>
  </si>
  <si>
    <t>None</t>
  </si>
  <si>
    <t>8057-49-6</t>
  </si>
  <si>
    <t>RNI022A07</t>
  </si>
  <si>
    <t>Male Mice</t>
  </si>
  <si>
    <t>Female Mice</t>
  </si>
  <si>
    <t>Valerian Root Extract</t>
  </si>
  <si>
    <t>Valrrian Root Extract</t>
  </si>
  <si>
    <t>G09042</t>
  </si>
  <si>
    <t>&lt;32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</si>
</sst>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m\ d\,\ yyyy;@"/>
    <numFmt numFmtId="165" formatCode="mm/dd/yy;@"/>
    <numFmt numFmtId="166" formatCode="0.000"/>
    <numFmt numFmtId="167" formatCode="0.0"/>
    <numFmt numFmtId="168" formatCode="0.0000"/>
    <numFmt numFmtId="169" formatCode="&quot;to &quot;0.0000;&quot;to &quot;\-0.0000;&quot;to 0&quot;"/>
    <numFmt numFmtId="170" formatCode="[&lt;0.0001]&quot;&lt;0.0001&quot;;0.0000"/>
    <numFmt numFmtId="171" formatCode="mm/dd/yy"/>
    <numFmt numFmtId="172" formatCode="00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 style="thin">
        <color indexed="22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3" fillId="0" borderId="0"/>
    <xf numFmtId="167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168" fontId="4" fillId="0" borderId="0" applyFont="0" applyFill="0" applyBorder="0" applyProtection="0">
      <alignment horizontal="right"/>
    </xf>
    <xf numFmtId="168" fontId="5" fillId="0" borderId="0" applyFont="0" applyFill="0" applyBorder="0" applyProtection="0">
      <alignment horizontal="right"/>
    </xf>
    <xf numFmtId="169" fontId="5" fillId="0" borderId="0" applyFont="0" applyFill="0" applyBorder="0" applyProtection="0">
      <alignment horizontal="left"/>
    </xf>
    <xf numFmtId="0" fontId="6" fillId="0" borderId="0" applyNumberFormat="0" applyFont="0" applyAlignment="0">
      <alignment horizontal="right" vertical="center"/>
      <protection locked="0"/>
    </xf>
    <xf numFmtId="0" fontId="6" fillId="0" borderId="1" applyNumberFormat="0" applyFont="0" applyAlignment="0">
      <alignment horizontal="right" vertical="center"/>
      <protection locked="0"/>
    </xf>
    <xf numFmtId="0" fontId="4" fillId="0" borderId="0" applyFont="0" applyFill="0" applyBorder="0" applyProtection="0">
      <alignment horizontal="right"/>
    </xf>
    <xf numFmtId="0" fontId="7" fillId="3" borderId="0">
      <alignment horizontal="left" vertical="center"/>
      <protection locked="0"/>
    </xf>
    <xf numFmtId="0" fontId="8" fillId="3" borderId="2" applyProtection="0">
      <alignment horizontal="right"/>
    </xf>
    <xf numFmtId="0" fontId="9" fillId="3" borderId="2" applyNumberFormat="0" applyFill="0">
      <alignment horizontal="right" vertical="center"/>
      <protection locked="0"/>
    </xf>
    <xf numFmtId="0" fontId="10" fillId="3" borderId="0" applyProtection="0">
      <alignment horizontal="left"/>
    </xf>
    <xf numFmtId="0" fontId="11" fillId="3" borderId="0">
      <alignment horizontal="left" vertical="center"/>
      <protection locked="0"/>
    </xf>
    <xf numFmtId="0" fontId="12" fillId="0" borderId="0">
      <alignment horizontal="left"/>
      <protection locked="0"/>
    </xf>
    <xf numFmtId="0" fontId="13" fillId="0" borderId="0" applyFill="0" applyBorder="0" applyProtection="0">
      <alignment horizontal="left"/>
    </xf>
    <xf numFmtId="0" fontId="8" fillId="0" borderId="3" applyProtection="0">
      <alignment horizontal="right"/>
    </xf>
    <xf numFmtId="0" fontId="14" fillId="0" borderId="4">
      <alignment horizontal="right"/>
      <protection locked="0"/>
    </xf>
    <xf numFmtId="0" fontId="6" fillId="0" borderId="4">
      <alignment horizontal="right" wrapText="1"/>
      <protection locked="0"/>
    </xf>
    <xf numFmtId="0" fontId="8" fillId="0" borderId="2" applyProtection="0">
      <alignment horizontal="right"/>
    </xf>
    <xf numFmtId="0" fontId="14" fillId="0" borderId="5">
      <alignment horizontal="right" vertical="center"/>
      <protection locked="0"/>
    </xf>
    <xf numFmtId="0" fontId="6" fillId="0" borderId="5">
      <alignment horizontal="right" vertical="center"/>
      <protection locked="0"/>
    </xf>
    <xf numFmtId="0" fontId="8" fillId="0" borderId="6" applyProtection="0">
      <alignment horizontal="center"/>
      <protection locked="0"/>
    </xf>
    <xf numFmtId="0" fontId="14" fillId="0" borderId="7">
      <alignment horizontal="center" wrapText="1"/>
      <protection locked="0"/>
    </xf>
    <xf numFmtId="0" fontId="14" fillId="0" borderId="8" applyProtection="0">
      <alignment horizontal="center" wrapText="1"/>
      <protection locked="0"/>
    </xf>
    <xf numFmtId="1" fontId="4" fillId="0" borderId="0" applyFont="0" applyFill="0" applyBorder="0" applyProtection="0">
      <alignment horizontal="right"/>
    </xf>
    <xf numFmtId="0" fontId="5" fillId="4" borderId="0"/>
    <xf numFmtId="170" fontId="4" fillId="0" borderId="0" applyFont="0" applyFill="0" applyBorder="0" applyProtection="0">
      <alignment horizontal="right"/>
    </xf>
    <xf numFmtId="0" fontId="10" fillId="0" borderId="0" applyNumberFormat="0">
      <alignment horizontal="left"/>
      <protection locked="0"/>
    </xf>
    <xf numFmtId="0" fontId="15" fillId="0" borderId="0" applyNumberFormat="0">
      <alignment horizontal="left"/>
      <protection locked="0"/>
    </xf>
    <xf numFmtId="0" fontId="9" fillId="3" borderId="2" applyNumberFormat="0" applyFill="0">
      <alignment horizontal="right" vertical="center"/>
      <protection locked="0"/>
    </xf>
    <xf numFmtId="0" fontId="14" fillId="0" borderId="4">
      <alignment horizontal="right"/>
      <protection locked="0"/>
    </xf>
    <xf numFmtId="0" fontId="14" fillId="0" borderId="5">
      <alignment horizontal="right" vertical="center"/>
      <protection locked="0"/>
    </xf>
    <xf numFmtId="0" fontId="14" fillId="0" borderId="7">
      <alignment horizontal="center" wrapText="1"/>
      <protection locked="0"/>
    </xf>
    <xf numFmtId="0" fontId="3" fillId="0" borderId="0"/>
    <xf numFmtId="0" fontId="5" fillId="4" borderId="0"/>
    <xf numFmtId="0" fontId="8" fillId="0" borderId="3" applyProtection="0">
      <alignment horizontal="right"/>
    </xf>
    <xf numFmtId="0" fontId="14" fillId="0" borderId="4">
      <alignment horizontal="right"/>
      <protection locked="0"/>
    </xf>
    <xf numFmtId="0" fontId="6" fillId="0" borderId="4">
      <alignment horizontal="right" wrapText="1"/>
      <protection locked="0"/>
    </xf>
    <xf numFmtId="0" fontId="8" fillId="0" borderId="6" applyProtection="0">
      <alignment horizontal="center"/>
      <protection locked="0"/>
    </xf>
    <xf numFmtId="0" fontId="14" fillId="0" borderId="7">
      <alignment horizontal="center" wrapText="1"/>
      <protection locked="0"/>
    </xf>
    <xf numFmtId="0" fontId="14" fillId="0" borderId="8" applyProtection="0">
      <alignment horizontal="center" wrapText="1"/>
      <protection locked="0"/>
    </xf>
  </cellStyleXfs>
  <cellXfs count="224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Fill="1"/>
    <xf numFmtId="0" fontId="0" fillId="0" borderId="0" xfId="0" quotePrefix="1"/>
    <xf numFmtId="0" fontId="0" fillId="0" borderId="0" xfId="0" applyAlignment="1"/>
    <xf numFmtId="0" fontId="0" fillId="2" borderId="0" xfId="0" applyFill="1" applyAlignment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ill="1" applyAlignment="1"/>
    <xf numFmtId="0" fontId="0" fillId="0" borderId="0" xfId="0" quotePrefix="1"/>
    <xf numFmtId="0" fontId="0" fillId="0" borderId="0" xfId="0"/>
    <xf numFmtId="0" fontId="1" fillId="0" borderId="0" xfId="35" applyFont="1"/>
    <xf numFmtId="0" fontId="1" fillId="0" borderId="0" xfId="0" applyFont="1" applyAlignment="1" applyProtection="1">
      <protection locked="0"/>
    </xf>
    <xf numFmtId="164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9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16" fillId="0" borderId="0" xfId="0" applyFont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NumberForma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Alignme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5" borderId="0" xfId="0" applyFont="1" applyFill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quotePrefix="1" applyFill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/>
    <xf numFmtId="0" fontId="0" fillId="0" borderId="0" xfId="0" applyProtection="1">
      <protection locked="0"/>
    </xf>
    <xf numFmtId="171" fontId="1" fillId="0" borderId="0" xfId="35" applyNumberFormat="1" applyFont="1" applyBorder="1" applyAlignment="1" applyProtection="1">
      <alignment horizontal="center"/>
      <protection locked="0"/>
    </xf>
    <xf numFmtId="0" fontId="19" fillId="0" borderId="0" xfId="35" applyFont="1" applyAlignment="1" applyProtection="1">
      <alignment horizontal="right"/>
      <protection locked="0"/>
    </xf>
    <xf numFmtId="165" fontId="1" fillId="0" borderId="0" xfId="35" applyNumberFormat="1" applyFont="1" applyBorder="1" applyAlignment="1" applyProtection="1">
      <alignment horizontal="left"/>
      <protection locked="0"/>
    </xf>
    <xf numFmtId="0" fontId="1" fillId="0" borderId="0" xfId="35" applyFont="1" applyProtection="1">
      <protection locked="0"/>
    </xf>
    <xf numFmtId="0" fontId="1" fillId="0" borderId="0" xfId="35" applyFont="1" applyFill="1" applyBorder="1" applyAlignment="1" applyProtection="1">
      <alignment horizontal="right"/>
      <protection locked="0"/>
    </xf>
    <xf numFmtId="0" fontId="1" fillId="0" borderId="0" xfId="35" applyFont="1" applyFill="1" applyBorder="1" applyAlignment="1" applyProtection="1">
      <alignment horizontal="center"/>
      <protection locked="0"/>
    </xf>
    <xf numFmtId="0" fontId="1" fillId="0" borderId="0" xfId="35" applyFont="1" applyFill="1" applyBorder="1" applyProtection="1">
      <protection locked="0"/>
    </xf>
    <xf numFmtId="0" fontId="18" fillId="0" borderId="0" xfId="35" applyFont="1" applyFill="1" applyBorder="1" applyAlignment="1" applyProtection="1">
      <alignment horizontal="right"/>
      <protection locked="0"/>
    </xf>
    <xf numFmtId="2" fontId="1" fillId="0" borderId="0" xfId="35" applyNumberFormat="1" applyFont="1" applyFill="1" applyBorder="1" applyAlignment="1" applyProtection="1">
      <alignment horizontal="right"/>
      <protection locked="0"/>
    </xf>
    <xf numFmtId="1" fontId="1" fillId="0" borderId="0" xfId="35" applyNumberFormat="1" applyFont="1" applyFill="1" applyBorder="1" applyAlignment="1" applyProtection="1">
      <alignment horizontal="right"/>
      <protection locked="0"/>
    </xf>
    <xf numFmtId="166" fontId="1" fillId="0" borderId="0" xfId="35" applyNumberFormat="1" applyFont="1" applyFill="1" applyBorder="1" applyAlignment="1" applyProtection="1">
      <alignment horizontal="right"/>
      <protection locked="0"/>
    </xf>
    <xf numFmtId="0" fontId="1" fillId="0" borderId="0" xfId="35" applyFont="1" applyFill="1" applyAlignment="1" applyProtection="1">
      <alignment horizontal="left"/>
      <protection locked="0"/>
    </xf>
    <xf numFmtId="0" fontId="1" fillId="0" borderId="0" xfId="35" applyFont="1" applyFill="1" applyAlignment="1" applyProtection="1">
      <alignment horizontal="right"/>
      <protection locked="0"/>
    </xf>
    <xf numFmtId="0" fontId="1" fillId="0" borderId="0" xfId="35" applyFont="1" applyFill="1" applyProtection="1">
      <protection locked="0"/>
    </xf>
    <xf numFmtId="0" fontId="1" fillId="0" borderId="0" xfId="35" applyFont="1" applyAlignment="1" applyProtection="1">
      <alignment horizontal="center"/>
      <protection locked="0"/>
    </xf>
    <xf numFmtId="0" fontId="0" fillId="0" borderId="0" xfId="0" applyFill="1" applyAlignment="1" applyProtection="1"/>
    <xf numFmtId="0" fontId="0" fillId="0" borderId="0" xfId="0" applyNumberFormat="1" applyFill="1" applyAlignment="1" applyProtection="1"/>
    <xf numFmtId="0" fontId="1" fillId="0" borderId="0" xfId="1" applyNumberFormat="1" applyFont="1" applyFill="1" applyBorder="1" applyAlignment="1" applyProtection="1"/>
    <xf numFmtId="1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 applyProtection="1"/>
    <xf numFmtId="0" fontId="2" fillId="0" borderId="0" xfId="0" applyFont="1" applyFill="1" applyAlignment="1" applyProtection="1"/>
    <xf numFmtId="0" fontId="0" fillId="0" borderId="0" xfId="0" applyAlignment="1"/>
    <xf numFmtId="0" fontId="0" fillId="0" borderId="0" xfId="0" applyFill="1"/>
    <xf numFmtId="0" fontId="1" fillId="0" borderId="0" xfId="35" applyFont="1" applyFill="1" applyBorder="1" applyAlignment="1" applyProtection="1">
      <alignment horizontal="left"/>
      <protection locked="0"/>
    </xf>
    <xf numFmtId="0" fontId="1" fillId="0" borderId="0" xfId="35" applyFont="1" applyFill="1"/>
    <xf numFmtId="0" fontId="1" fillId="0" borderId="0" xfId="35" applyFont="1" applyFill="1" applyAlignment="1" applyProtection="1">
      <alignment horizontal="center"/>
      <protection locked="0"/>
    </xf>
    <xf numFmtId="0" fontId="18" fillId="6" borderId="18" xfId="35" applyFont="1" applyFill="1" applyBorder="1" applyAlignment="1" applyProtection="1">
      <alignment horizontal="center"/>
      <protection locked="0"/>
    </xf>
    <xf numFmtId="0" fontId="18" fillId="6" borderId="19" xfId="35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8" fillId="6" borderId="37" xfId="35" applyFont="1" applyFill="1" applyBorder="1" applyAlignment="1" applyProtection="1">
      <alignment horizontal="right" wrapText="1"/>
      <protection locked="0"/>
    </xf>
    <xf numFmtId="0" fontId="18" fillId="6" borderId="38" xfId="35" applyFont="1" applyFill="1" applyBorder="1" applyAlignment="1" applyProtection="1">
      <alignment horizontal="right" wrapText="1"/>
      <protection locked="0"/>
    </xf>
    <xf numFmtId="0" fontId="18" fillId="6" borderId="15" xfId="35" applyFont="1" applyFill="1" applyBorder="1" applyAlignment="1" applyProtection="1">
      <alignment horizontal="right" wrapText="1"/>
      <protection locked="0"/>
    </xf>
    <xf numFmtId="0" fontId="18" fillId="6" borderId="16" xfId="35" applyFont="1" applyFill="1" applyBorder="1" applyAlignment="1" applyProtection="1">
      <alignment horizontal="right" wrapText="1"/>
      <protection locked="0"/>
    </xf>
    <xf numFmtId="0" fontId="18" fillId="0" borderId="9" xfId="35" applyFont="1" applyFill="1" applyBorder="1" applyAlignment="1" applyProtection="1">
      <alignment horizontal="center" vertical="center" wrapText="1"/>
      <protection locked="0"/>
    </xf>
    <xf numFmtId="2" fontId="18" fillId="0" borderId="30" xfId="35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35" applyFont="1" applyFill="1" applyBorder="1" applyAlignment="1" applyProtection="1">
      <alignment horizontal="center" vertical="center"/>
      <protection locked="0"/>
    </xf>
    <xf numFmtId="0" fontId="18" fillId="0" borderId="31" xfId="35" applyFont="1" applyFill="1" applyBorder="1" applyAlignment="1" applyProtection="1">
      <alignment horizontal="center" vertical="center"/>
      <protection locked="0"/>
    </xf>
    <xf numFmtId="0" fontId="18" fillId="0" borderId="11" xfId="35" applyFont="1" applyFill="1" applyBorder="1" applyAlignment="1" applyProtection="1">
      <alignment horizontal="center" vertical="center"/>
      <protection locked="0"/>
    </xf>
    <xf numFmtId="0" fontId="1" fillId="0" borderId="24" xfId="35" applyFont="1" applyFill="1" applyBorder="1" applyAlignment="1" applyProtection="1">
      <alignment horizontal="center" vertical="center"/>
      <protection locked="0"/>
    </xf>
    <xf numFmtId="0" fontId="1" fillId="0" borderId="21" xfId="35" applyFont="1" applyFill="1" applyBorder="1" applyAlignment="1" applyProtection="1">
      <alignment horizontal="center" vertical="center"/>
      <protection locked="0"/>
    </xf>
    <xf numFmtId="2" fontId="1" fillId="0" borderId="23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7" xfId="35" applyFont="1" applyFill="1" applyBorder="1" applyAlignment="1" applyProtection="1">
      <alignment horizontal="center" vertical="center"/>
      <protection locked="0"/>
    </xf>
    <xf numFmtId="2" fontId="1" fillId="0" borderId="29" xfId="0" applyNumberFormat="1" applyFont="1" applyFill="1" applyBorder="1" applyAlignment="1" applyProtection="1">
      <alignment horizontal="center" vertical="center"/>
      <protection locked="0"/>
    </xf>
    <xf numFmtId="166" fontId="1" fillId="0" borderId="24" xfId="35" applyNumberFormat="1" applyFont="1" applyFill="1" applyBorder="1" applyAlignment="1" applyProtection="1">
      <alignment horizontal="center" vertical="center"/>
      <protection locked="0"/>
    </xf>
    <xf numFmtId="166" fontId="1" fillId="0" borderId="21" xfId="35" applyNumberFormat="1" applyFont="1" applyFill="1" applyBorder="1" applyAlignment="1" applyProtection="1">
      <alignment horizontal="center" vertical="center"/>
      <protection locked="0"/>
    </xf>
    <xf numFmtId="1" fontId="1" fillId="0" borderId="24" xfId="35" applyNumberFormat="1" applyFont="1" applyFill="1" applyBorder="1" applyAlignment="1" applyProtection="1">
      <alignment horizontal="center" vertical="center"/>
      <protection locked="0"/>
    </xf>
    <xf numFmtId="166" fontId="1" fillId="0" borderId="27" xfId="35" applyNumberFormat="1" applyFont="1" applyFill="1" applyBorder="1" applyAlignment="1" applyProtection="1">
      <alignment horizontal="center" vertical="center"/>
      <protection locked="0"/>
    </xf>
    <xf numFmtId="0" fontId="1" fillId="0" borderId="32" xfId="35" applyFont="1" applyFill="1" applyBorder="1" applyAlignment="1" applyProtection="1">
      <alignment horizontal="center" vertical="center"/>
      <protection locked="0"/>
    </xf>
    <xf numFmtId="166" fontId="1" fillId="0" borderId="22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33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23" xfId="35" quotePrefix="1" applyNumberFormat="1" applyFont="1" applyFill="1" applyBorder="1" applyAlignment="1" applyProtection="1">
      <alignment horizontal="center" vertical="center"/>
      <protection locked="0"/>
    </xf>
    <xf numFmtId="0" fontId="1" fillId="0" borderId="17" xfId="35" applyFont="1" applyFill="1" applyBorder="1" applyAlignment="1" applyProtection="1">
      <alignment horizontal="center" vertical="center"/>
      <protection locked="0"/>
    </xf>
    <xf numFmtId="166" fontId="1" fillId="0" borderId="25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34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26" xfId="35" quotePrefix="1" applyNumberFormat="1" applyFont="1" applyFill="1" applyBorder="1" applyAlignment="1" applyProtection="1">
      <alignment horizontal="center" vertical="center"/>
      <protection locked="0"/>
    </xf>
    <xf numFmtId="0" fontId="1" fillId="0" borderId="39" xfId="35" applyFont="1" applyFill="1" applyBorder="1" applyAlignment="1" applyProtection="1">
      <alignment horizontal="center" vertical="center"/>
      <protection locked="0"/>
    </xf>
    <xf numFmtId="166" fontId="1" fillId="0" borderId="41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20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42" xfId="35" quotePrefix="1" applyNumberFormat="1" applyFont="1" applyFill="1" applyBorder="1" applyAlignment="1" applyProtection="1">
      <alignment horizontal="center" vertical="center"/>
      <protection locked="0"/>
    </xf>
    <xf numFmtId="0" fontId="1" fillId="0" borderId="35" xfId="35" applyFont="1" applyFill="1" applyBorder="1" applyAlignment="1" applyProtection="1">
      <alignment horizontal="center" vertical="center"/>
      <protection locked="0"/>
    </xf>
    <xf numFmtId="166" fontId="1" fillId="0" borderId="28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36" xfId="35" quotePrefix="1" applyNumberFormat="1" applyFont="1" applyFill="1" applyBorder="1" applyAlignment="1" applyProtection="1">
      <alignment horizontal="center" vertical="center"/>
      <protection locked="0"/>
    </xf>
    <xf numFmtId="166" fontId="1" fillId="0" borderId="29" xfId="35" quotePrefix="1" applyNumberFormat="1" applyFont="1" applyFill="1" applyBorder="1" applyAlignment="1" applyProtection="1">
      <alignment horizontal="center" vertical="center"/>
      <protection locked="0"/>
    </xf>
    <xf numFmtId="0" fontId="19" fillId="0" borderId="0" xfId="35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1" fillId="0" borderId="0" xfId="35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13" xfId="35" applyFont="1" applyFill="1" applyBorder="1" applyAlignment="1" applyProtection="1">
      <alignment horizontal="center" vertical="center"/>
      <protection locked="0"/>
    </xf>
    <xf numFmtId="166" fontId="1" fillId="0" borderId="13" xfId="35" applyNumberFormat="1" applyFont="1" applyFill="1" applyBorder="1" applyAlignment="1" applyProtection="1">
      <alignment horizontal="center" vertical="center"/>
      <protection locked="0"/>
    </xf>
    <xf numFmtId="0" fontId="18" fillId="6" borderId="50" xfId="35" applyFont="1" applyFill="1" applyBorder="1" applyAlignment="1" applyProtection="1">
      <alignment horizontal="center" vertical="center" wrapText="1"/>
      <protection locked="0"/>
    </xf>
    <xf numFmtId="0" fontId="18" fillId="6" borderId="51" xfId="35" applyFont="1" applyFill="1" applyBorder="1" applyAlignment="1" applyProtection="1">
      <alignment horizontal="center" vertical="center" wrapText="1"/>
    </xf>
    <xf numFmtId="0" fontId="18" fillId="6" borderId="51" xfId="35" applyFont="1" applyFill="1" applyBorder="1" applyAlignment="1" applyProtection="1">
      <alignment horizontal="center" vertical="center" wrapText="1"/>
      <protection locked="0"/>
    </xf>
    <xf numFmtId="2" fontId="18" fillId="6" borderId="51" xfId="35" applyNumberFormat="1" applyFont="1" applyFill="1" applyBorder="1" applyAlignment="1" applyProtection="1">
      <alignment horizontal="center" vertical="center" wrapText="1"/>
      <protection locked="0"/>
    </xf>
    <xf numFmtId="0" fontId="18" fillId="6" borderId="52" xfId="0" applyFont="1" applyFill="1" applyBorder="1" applyAlignment="1" applyProtection="1">
      <alignment horizontal="center" vertical="center" wrapText="1"/>
      <protection locked="0"/>
    </xf>
    <xf numFmtId="172" fontId="0" fillId="0" borderId="53" xfId="0" quotePrefix="1" applyNumberFormat="1" applyFont="1" applyFill="1" applyBorder="1" applyAlignment="1" applyProtection="1">
      <alignment horizontal="center" vertical="center"/>
      <protection locked="0"/>
    </xf>
    <xf numFmtId="2" fontId="1" fillId="0" borderId="54" xfId="0" applyNumberFormat="1" applyFont="1" applyFill="1" applyBorder="1" applyAlignment="1" applyProtection="1">
      <alignment horizontal="center" vertical="center"/>
      <protection locked="0"/>
    </xf>
    <xf numFmtId="172" fontId="0" fillId="0" borderId="46" xfId="0" quotePrefix="1" applyNumberFormat="1" applyFont="1" applyFill="1" applyBorder="1" applyAlignment="1" applyProtection="1">
      <alignment horizontal="center" vertical="center"/>
      <protection locked="0"/>
    </xf>
    <xf numFmtId="172" fontId="17" fillId="0" borderId="46" xfId="0" quotePrefix="1" applyNumberFormat="1" applyFont="1" applyFill="1" applyBorder="1" applyAlignment="1" applyProtection="1">
      <alignment horizontal="center" vertical="center"/>
      <protection locked="0"/>
    </xf>
    <xf numFmtId="172" fontId="17" fillId="0" borderId="47" xfId="0" quotePrefix="1" applyNumberFormat="1" applyFont="1" applyFill="1" applyBorder="1" applyAlignment="1" applyProtection="1">
      <alignment horizontal="center" vertical="center"/>
      <protection locked="0"/>
    </xf>
    <xf numFmtId="172" fontId="0" fillId="0" borderId="45" xfId="0" quotePrefix="1" applyNumberFormat="1" applyFill="1" applyBorder="1" applyAlignment="1" applyProtection="1">
      <alignment horizontal="center" vertical="center"/>
      <protection locked="0"/>
    </xf>
    <xf numFmtId="172" fontId="0" fillId="0" borderId="46" xfId="0" quotePrefix="1" applyNumberFormat="1" applyFill="1" applyBorder="1" applyAlignment="1" applyProtection="1">
      <alignment horizontal="center" vertical="center"/>
      <protection locked="0"/>
    </xf>
    <xf numFmtId="172" fontId="0" fillId="0" borderId="47" xfId="0" quotePrefix="1" applyNumberFormat="1" applyFill="1" applyBorder="1" applyAlignment="1" applyProtection="1">
      <alignment horizontal="center" vertical="center"/>
      <protection locked="0"/>
    </xf>
    <xf numFmtId="172" fontId="0" fillId="0" borderId="0" xfId="0" quotePrefix="1" applyNumberFormat="1" applyFill="1" applyAlignment="1" applyProtection="1">
      <alignment horizontal="center"/>
    </xf>
    <xf numFmtId="172" fontId="0" fillId="0" borderId="0" xfId="0" quotePrefix="1" applyNumberFormat="1" applyFill="1" applyAlignment="1" applyProtection="1">
      <alignment horizontal="center"/>
      <protection locked="0"/>
    </xf>
    <xf numFmtId="172" fontId="0" fillId="0" borderId="0" xfId="0" applyNumberFormat="1" applyFill="1" applyAlignment="1" applyProtection="1">
      <alignment horizontal="center"/>
    </xf>
    <xf numFmtId="172" fontId="0" fillId="0" borderId="0" xfId="0" applyNumberFormat="1" applyFill="1" applyAlignment="1" applyProtection="1">
      <alignment horizontal="center"/>
      <protection locked="0"/>
    </xf>
    <xf numFmtId="0" fontId="1" fillId="0" borderId="44" xfId="35" applyFont="1" applyFill="1" applyBorder="1" applyAlignment="1" applyProtection="1">
      <alignment horizontal="left"/>
      <protection locked="0"/>
    </xf>
    <xf numFmtId="0" fontId="1" fillId="0" borderId="14" xfId="35" applyFont="1" applyFill="1" applyBorder="1" applyAlignment="1" applyProtection="1">
      <alignment horizontal="left"/>
      <protection locked="0"/>
    </xf>
    <xf numFmtId="0" fontId="1" fillId="0" borderId="40" xfId="35" applyFont="1" applyFill="1" applyBorder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8" fillId="6" borderId="57" xfId="35" applyFont="1" applyFill="1" applyBorder="1" applyAlignment="1" applyProtection="1">
      <alignment horizontal="right" wrapText="1"/>
      <protection locked="0"/>
    </xf>
    <xf numFmtId="0" fontId="18" fillId="6" borderId="49" xfId="35" applyFont="1" applyFill="1" applyBorder="1" applyAlignment="1" applyProtection="1">
      <alignment horizontal="right" wrapText="1"/>
      <protection locked="0"/>
    </xf>
    <xf numFmtId="2" fontId="1" fillId="0" borderId="55" xfId="35" applyNumberFormat="1" applyFont="1" applyBorder="1" applyAlignment="1" applyProtection="1">
      <alignment horizontal="left"/>
      <protection locked="0"/>
    </xf>
    <xf numFmtId="171" fontId="1" fillId="0" borderId="55" xfId="35" applyNumberFormat="1" applyFont="1" applyBorder="1" applyAlignment="1" applyProtection="1">
      <alignment horizontal="center"/>
      <protection locked="0"/>
    </xf>
    <xf numFmtId="171" fontId="1" fillId="0" borderId="49" xfId="35" applyNumberFormat="1" applyFont="1" applyBorder="1" applyAlignment="1" applyProtection="1">
      <alignment horizontal="center"/>
      <protection locked="0"/>
    </xf>
    <xf numFmtId="171" fontId="1" fillId="0" borderId="38" xfId="35" applyNumberFormat="1" applyFont="1" applyBorder="1" applyAlignment="1" applyProtection="1">
      <alignment horizontal="center"/>
      <protection locked="0"/>
    </xf>
    <xf numFmtId="0" fontId="18" fillId="6" borderId="34" xfId="35" applyFont="1" applyFill="1" applyBorder="1" applyAlignment="1" applyProtection="1">
      <alignment horizontal="center"/>
      <protection locked="0"/>
    </xf>
    <xf numFmtId="0" fontId="18" fillId="6" borderId="48" xfId="35" applyFont="1" applyFill="1" applyBorder="1" applyAlignment="1" applyProtection="1">
      <alignment horizontal="center"/>
      <protection locked="0"/>
    </xf>
    <xf numFmtId="0" fontId="18" fillId="0" borderId="55" xfId="35" applyFont="1" applyFill="1" applyBorder="1" applyAlignment="1" applyProtection="1">
      <alignment horizontal="center"/>
      <protection locked="0"/>
    </xf>
    <xf numFmtId="0" fontId="18" fillId="6" borderId="58" xfId="35" applyFont="1" applyFill="1" applyBorder="1" applyAlignment="1" applyProtection="1">
      <alignment horizontal="center" vertical="center" wrapText="1"/>
    </xf>
    <xf numFmtId="0" fontId="18" fillId="6" borderId="58" xfId="35" applyFont="1" applyFill="1" applyBorder="1" applyAlignment="1" applyProtection="1">
      <alignment horizontal="center" vertical="center" wrapText="1"/>
      <protection locked="0"/>
    </xf>
    <xf numFmtId="2" fontId="18" fillId="6" borderId="58" xfId="35" applyNumberFormat="1" applyFont="1" applyFill="1" applyBorder="1" applyAlignment="1" applyProtection="1">
      <alignment horizontal="center" vertical="center" wrapText="1"/>
      <protection locked="0"/>
    </xf>
    <xf numFmtId="172" fontId="17" fillId="0" borderId="53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5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 vertical="center"/>
      <protection locked="0"/>
    </xf>
    <xf numFmtId="2" fontId="1" fillId="0" borderId="29" xfId="0" applyNumberFormat="1" applyFont="1" applyBorder="1" applyAlignment="1" applyProtection="1">
      <alignment horizontal="center" vertical="center"/>
      <protection locked="0"/>
    </xf>
    <xf numFmtId="2" fontId="1" fillId="0" borderId="23" xfId="0" applyNumberFormat="1" applyFont="1" applyBorder="1" applyAlignment="1" applyProtection="1">
      <alignment horizontal="center" vertical="center"/>
      <protection locked="0"/>
    </xf>
    <xf numFmtId="0" fontId="18" fillId="6" borderId="44" xfId="35" applyFont="1" applyFill="1" applyBorder="1" applyAlignment="1" applyProtection="1">
      <alignment horizontal="right"/>
      <protection locked="0"/>
    </xf>
    <xf numFmtId="0" fontId="18" fillId="6" borderId="20" xfId="35" applyFont="1" applyFill="1" applyBorder="1" applyAlignment="1" applyProtection="1">
      <alignment horizontal="right"/>
      <protection locked="0"/>
    </xf>
    <xf numFmtId="0" fontId="1" fillId="6" borderId="55" xfId="35" applyFont="1" applyFill="1" applyBorder="1" applyAlignment="1" applyProtection="1">
      <alignment horizontal="left"/>
      <protection locked="0"/>
    </xf>
    <xf numFmtId="0" fontId="18" fillId="6" borderId="12" xfId="35" applyFont="1" applyFill="1" applyBorder="1" applyAlignment="1" applyProtection="1">
      <alignment horizontal="right"/>
      <protection locked="0"/>
    </xf>
    <xf numFmtId="0" fontId="1" fillId="6" borderId="0" xfId="35" applyFont="1" applyFill="1" applyBorder="1" applyAlignment="1" applyProtection="1">
      <alignment horizontal="left"/>
      <protection locked="0"/>
    </xf>
    <xf numFmtId="0" fontId="1" fillId="6" borderId="14" xfId="35" applyFont="1" applyFill="1" applyBorder="1" applyAlignment="1" applyProtection="1">
      <alignment horizontal="left"/>
      <protection locked="0"/>
    </xf>
    <xf numFmtId="0" fontId="18" fillId="6" borderId="16" xfId="35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" fillId="6" borderId="55" xfId="35" applyFont="1" applyFill="1" applyBorder="1" applyAlignment="1" applyProtection="1">
      <alignment horizontal="left" vertical="center"/>
      <protection locked="0"/>
    </xf>
    <xf numFmtId="0" fontId="18" fillId="6" borderId="49" xfId="35" applyFont="1" applyFill="1" applyBorder="1" applyAlignment="1" applyProtection="1">
      <alignment horizontal="right" vertical="center" wrapText="1"/>
      <protection locked="0"/>
    </xf>
    <xf numFmtId="0" fontId="1" fillId="6" borderId="0" xfId="35" applyFont="1" applyFill="1" applyBorder="1" applyAlignment="1" applyProtection="1">
      <alignment horizontal="left" vertical="center"/>
      <protection locked="0"/>
    </xf>
    <xf numFmtId="0" fontId="18" fillId="6" borderId="38" xfId="35" applyFont="1" applyFill="1" applyBorder="1" applyAlignment="1" applyProtection="1">
      <alignment horizontal="right" vertical="center" wrapText="1"/>
      <protection locked="0"/>
    </xf>
    <xf numFmtId="0" fontId="1" fillId="6" borderId="14" xfId="35" applyFont="1" applyFill="1" applyBorder="1" applyAlignment="1" applyProtection="1">
      <alignment horizontal="left" vertical="center"/>
      <protection locked="0"/>
    </xf>
    <xf numFmtId="0" fontId="18" fillId="6" borderId="16" xfId="35" applyFont="1" applyFill="1" applyBorder="1" applyAlignment="1" applyProtection="1">
      <alignment horizontal="right" vertical="center"/>
      <protection locked="0"/>
    </xf>
    <xf numFmtId="0" fontId="1" fillId="0" borderId="0" xfId="35" applyFont="1" applyFill="1" applyBorder="1" applyAlignment="1" applyProtection="1">
      <alignment horizontal="left" vertical="center"/>
      <protection locked="0"/>
    </xf>
    <xf numFmtId="0" fontId="18" fillId="6" borderId="18" xfId="35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0" borderId="0" xfId="35" applyFont="1" applyFill="1" applyBorder="1" applyAlignment="1" applyProtection="1">
      <alignment vertical="center"/>
      <protection locked="0"/>
    </xf>
    <xf numFmtId="0" fontId="1" fillId="0" borderId="0" xfId="35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0" borderId="0" xfId="0" applyNumberFormat="1" applyFont="1" applyFill="1" applyAlignment="1" applyProtection="1">
      <protection locked="0"/>
    </xf>
    <xf numFmtId="166" fontId="1" fillId="0" borderId="26" xfId="0" applyNumberFormat="1" applyFont="1" applyFill="1" applyBorder="1" applyAlignment="1" applyProtection="1">
      <alignment horizontal="center" vertical="center"/>
      <protection locked="0"/>
    </xf>
    <xf numFmtId="166" fontId="1" fillId="0" borderId="29" xfId="0" applyNumberFormat="1" applyFont="1" applyFill="1" applyBorder="1" applyAlignment="1" applyProtection="1">
      <alignment horizontal="center" vertical="center"/>
      <protection locked="0"/>
    </xf>
    <xf numFmtId="166" fontId="1" fillId="0" borderId="23" xfId="0" applyNumberFormat="1" applyFont="1" applyFill="1" applyBorder="1" applyAlignment="1" applyProtection="1">
      <alignment horizontal="center" vertical="center"/>
      <protection locked="0"/>
    </xf>
    <xf numFmtId="166" fontId="1" fillId="0" borderId="22" xfId="35" applyNumberFormat="1" applyFont="1" applyFill="1" applyBorder="1" applyAlignment="1" applyProtection="1">
      <alignment horizontal="center" vertical="center"/>
      <protection locked="0"/>
    </xf>
    <xf numFmtId="166" fontId="1" fillId="0" borderId="25" xfId="35" applyNumberFormat="1" applyFont="1" applyFill="1" applyBorder="1" applyAlignment="1" applyProtection="1">
      <alignment horizontal="center" vertical="center"/>
      <protection locked="0"/>
    </xf>
    <xf numFmtId="166" fontId="1" fillId="0" borderId="28" xfId="35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1" fillId="0" borderId="59" xfId="35" applyFont="1" applyFill="1" applyBorder="1" applyAlignment="1" applyProtection="1">
      <alignment horizontal="center" vertical="center"/>
      <protection locked="0"/>
    </xf>
    <xf numFmtId="0" fontId="1" fillId="0" borderId="60" xfId="35" applyFont="1" applyFill="1" applyBorder="1" applyAlignment="1" applyProtection="1">
      <alignment horizontal="center" vertical="center"/>
      <protection locked="0"/>
    </xf>
    <xf numFmtId="0" fontId="1" fillId="0" borderId="61" xfId="35" applyFont="1" applyFill="1" applyBorder="1" applyAlignment="1" applyProtection="1">
      <alignment horizontal="center" vertical="center"/>
      <protection locked="0"/>
    </xf>
    <xf numFmtId="2" fontId="18" fillId="6" borderId="62" xfId="35" applyNumberFormat="1" applyFont="1" applyFill="1" applyBorder="1" applyAlignment="1" applyProtection="1">
      <alignment horizontal="center" vertical="center" wrapText="1"/>
      <protection locked="0"/>
    </xf>
    <xf numFmtId="2" fontId="18" fillId="6" borderId="63" xfId="35" applyNumberFormat="1" applyFont="1" applyFill="1" applyBorder="1" applyAlignment="1" applyProtection="1">
      <alignment horizontal="center" vertical="center"/>
      <protection locked="0"/>
    </xf>
    <xf numFmtId="0" fontId="18" fillId="0" borderId="64" xfId="35" applyFont="1" applyFill="1" applyBorder="1" applyAlignment="1" applyProtection="1">
      <alignment horizontal="right" vertical="center"/>
      <protection locked="0"/>
    </xf>
    <xf numFmtId="0" fontId="18" fillId="0" borderId="65" xfId="35" applyFont="1" applyFill="1" applyBorder="1" applyAlignment="1" applyProtection="1">
      <alignment horizontal="right" vertical="center"/>
      <protection locked="0"/>
    </xf>
    <xf numFmtId="0" fontId="18" fillId="0" borderId="66" xfId="35" applyFont="1" applyFill="1" applyBorder="1" applyAlignment="1" applyProtection="1">
      <alignment horizontal="right" vertical="center"/>
      <protection locked="0"/>
    </xf>
    <xf numFmtId="0" fontId="1" fillId="0" borderId="67" xfId="35" applyFont="1" applyFill="1" applyBorder="1" applyAlignment="1" applyProtection="1">
      <alignment horizontal="center" vertical="center"/>
      <protection locked="0"/>
    </xf>
    <xf numFmtId="166" fontId="1" fillId="0" borderId="68" xfId="35" applyNumberFormat="1" applyFont="1" applyFill="1" applyBorder="1" applyAlignment="1" applyProtection="1">
      <alignment horizontal="center" vertical="center"/>
      <protection locked="0"/>
    </xf>
    <xf numFmtId="0" fontId="18" fillId="0" borderId="64" xfId="35" applyFont="1" applyFill="1" applyBorder="1" applyAlignment="1" applyProtection="1">
      <alignment horizontal="right"/>
      <protection locked="0"/>
    </xf>
    <xf numFmtId="0" fontId="18" fillId="0" borderId="65" xfId="35" applyFont="1" applyFill="1" applyBorder="1" applyAlignment="1" applyProtection="1">
      <alignment horizontal="right"/>
      <protection locked="0"/>
    </xf>
    <xf numFmtId="0" fontId="18" fillId="0" borderId="66" xfId="35" applyFont="1" applyFill="1" applyBorder="1" applyAlignment="1" applyProtection="1">
      <alignment horizontal="right"/>
      <protection locked="0"/>
    </xf>
    <xf numFmtId="2" fontId="18" fillId="6" borderId="52" xfId="35" applyNumberFormat="1" applyFont="1" applyFill="1" applyBorder="1" applyAlignment="1" applyProtection="1">
      <alignment horizontal="center" vertical="center" wrapText="1"/>
      <protection locked="0"/>
    </xf>
    <xf numFmtId="0" fontId="18" fillId="6" borderId="50" xfId="0" applyFont="1" applyFill="1" applyBorder="1" applyAlignment="1" applyProtection="1">
      <alignment horizontal="center" vertical="center" wrapText="1"/>
      <protection locked="0"/>
    </xf>
    <xf numFmtId="166" fontId="1" fillId="0" borderId="54" xfId="35" applyNumberFormat="1" applyFont="1" applyFill="1" applyBorder="1" applyAlignment="1" applyProtection="1">
      <alignment horizontal="center" vertical="center"/>
      <protection locked="0"/>
    </xf>
    <xf numFmtId="2" fontId="1" fillId="0" borderId="53" xfId="0" applyNumberFormat="1" applyFont="1" applyFill="1" applyBorder="1" applyAlignment="1" applyProtection="1">
      <alignment horizontal="center" vertical="center"/>
      <protection locked="0"/>
    </xf>
    <xf numFmtId="166" fontId="1" fillId="0" borderId="26" xfId="35" applyNumberFormat="1" applyFont="1" applyFill="1" applyBorder="1" applyAlignment="1" applyProtection="1">
      <alignment horizontal="center" vertical="center"/>
      <protection locked="0"/>
    </xf>
    <xf numFmtId="2" fontId="1" fillId="0" borderId="46" xfId="0" applyNumberFormat="1" applyFont="1" applyFill="1" applyBorder="1" applyAlignment="1" applyProtection="1">
      <alignment horizontal="center" vertical="center"/>
      <protection locked="0"/>
    </xf>
    <xf numFmtId="166" fontId="1" fillId="0" borderId="29" xfId="35" applyNumberFormat="1" applyFont="1" applyFill="1" applyBorder="1" applyAlignment="1" applyProtection="1">
      <alignment horizontal="center" vertical="center"/>
      <protection locked="0"/>
    </xf>
    <xf numFmtId="2" fontId="1" fillId="0" borderId="47" xfId="0" applyNumberFormat="1" applyFont="1" applyFill="1" applyBorder="1" applyAlignment="1" applyProtection="1">
      <alignment horizontal="center" vertical="center"/>
      <protection locked="0"/>
    </xf>
    <xf numFmtId="166" fontId="1" fillId="0" borderId="23" xfId="35" applyNumberFormat="1" applyFont="1" applyFill="1" applyBorder="1" applyAlignment="1" applyProtection="1">
      <alignment horizontal="center" vertical="center"/>
      <protection locked="0"/>
    </xf>
    <xf numFmtId="166" fontId="1" fillId="0" borderId="45" xfId="0" applyNumberFormat="1" applyFont="1" applyFill="1" applyBorder="1" applyAlignment="1" applyProtection="1">
      <alignment horizontal="center" vertical="center"/>
      <protection locked="0"/>
    </xf>
    <xf numFmtId="166" fontId="1" fillId="0" borderId="46" xfId="0" applyNumberFormat="1" applyFont="1" applyFill="1" applyBorder="1" applyAlignment="1" applyProtection="1">
      <alignment horizontal="center" vertical="center"/>
      <protection locked="0"/>
    </xf>
    <xf numFmtId="166" fontId="1" fillId="0" borderId="47" xfId="0" applyNumberFormat="1" applyFont="1" applyFill="1" applyBorder="1" applyAlignment="1" applyProtection="1">
      <alignment horizontal="center" vertical="center"/>
      <protection locked="0"/>
    </xf>
    <xf numFmtId="2" fontId="1" fillId="0" borderId="45" xfId="0" applyNumberFormat="1" applyFont="1" applyFill="1" applyBorder="1" applyAlignment="1" applyProtection="1">
      <alignment horizontal="center" vertical="center"/>
      <protection locked="0"/>
    </xf>
    <xf numFmtId="2" fontId="18" fillId="6" borderId="69" xfId="35" applyNumberFormat="1" applyFont="1" applyFill="1" applyBorder="1" applyAlignment="1" applyProtection="1">
      <alignment horizontal="center" vertical="center" wrapText="1"/>
      <protection locked="0"/>
    </xf>
    <xf numFmtId="0" fontId="1" fillId="0" borderId="53" xfId="0" applyNumberFormat="1" applyFont="1" applyFill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2" fontId="1" fillId="0" borderId="47" xfId="0" applyNumberFormat="1" applyFont="1" applyBorder="1" applyAlignment="1" applyProtection="1">
      <alignment horizontal="center" vertical="center"/>
      <protection locked="0"/>
    </xf>
    <xf numFmtId="2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0" xfId="35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/>
    </xf>
    <xf numFmtId="168" fontId="1" fillId="0" borderId="0" xfId="35" applyNumberFormat="1" applyFont="1" applyBorder="1" applyAlignment="1" applyProtection="1">
      <alignment horizontal="left"/>
      <protection locked="0"/>
    </xf>
    <xf numFmtId="168" fontId="1" fillId="0" borderId="38" xfId="35" applyNumberFormat="1" applyFont="1" applyBorder="1" applyAlignment="1" applyProtection="1">
      <alignment horizontal="left"/>
      <protection locked="0"/>
    </xf>
    <xf numFmtId="0" fontId="1" fillId="0" borderId="12" xfId="35" applyFont="1" applyFill="1" applyBorder="1" applyAlignment="1" applyProtection="1">
      <alignment horizontal="left"/>
      <protection locked="0"/>
    </xf>
    <xf numFmtId="0" fontId="1" fillId="0" borderId="0" xfId="35" applyFont="1" applyFill="1" applyBorder="1" applyAlignment="1" applyProtection="1">
      <alignment horizontal="left"/>
      <protection locked="0"/>
    </xf>
    <xf numFmtId="0" fontId="1" fillId="0" borderId="43" xfId="35" applyFont="1" applyFill="1" applyBorder="1" applyAlignment="1" applyProtection="1">
      <alignment horizontal="left"/>
      <protection locked="0"/>
    </xf>
    <xf numFmtId="0" fontId="1" fillId="0" borderId="20" xfId="35" applyFont="1" applyFill="1" applyBorder="1" applyAlignment="1" applyProtection="1">
      <alignment horizontal="left"/>
      <protection locked="0"/>
    </xf>
    <xf numFmtId="0" fontId="1" fillId="0" borderId="55" xfId="35" applyFont="1" applyFill="1" applyBorder="1" applyAlignment="1" applyProtection="1">
      <alignment horizontal="left"/>
      <protection locked="0"/>
    </xf>
    <xf numFmtId="0" fontId="1" fillId="0" borderId="56" xfId="35" applyFont="1" applyFill="1" applyBorder="1" applyAlignment="1" applyProtection="1">
      <alignment horizontal="left"/>
      <protection locked="0"/>
    </xf>
    <xf numFmtId="168" fontId="1" fillId="0" borderId="12" xfId="35" applyNumberFormat="1" applyFont="1" applyBorder="1" applyAlignment="1" applyProtection="1">
      <alignment horizontal="left"/>
      <protection locked="0"/>
    </xf>
  </cellXfs>
  <cellStyles count="43">
    <cellStyle name="1dp" xfId="2" xr:uid="{00000000-0005-0000-0000-000000000000}"/>
    <cellStyle name="3dp" xfId="3" xr:uid="{00000000-0005-0000-0000-000001000000}"/>
    <cellStyle name="4dp" xfId="4" xr:uid="{00000000-0005-0000-0000-000002000000}"/>
    <cellStyle name="CIL" xfId="5" xr:uid="{00000000-0005-0000-0000-000003000000}"/>
    <cellStyle name="CIU" xfId="6" xr:uid="{00000000-0005-0000-0000-000004000000}"/>
    <cellStyle name="Data" xfId="7" xr:uid="{00000000-0005-0000-0000-000005000000}"/>
    <cellStyle name="DataSeperated" xfId="8" xr:uid="{00000000-0005-0000-0000-000006000000}"/>
    <cellStyle name="General" xfId="9" xr:uid="{00000000-0005-0000-0000-000007000000}"/>
    <cellStyle name="Header" xfId="10" xr:uid="{00000000-0005-0000-0000-000008000000}"/>
    <cellStyle name="HeaderLabel" xfId="11" xr:uid="{00000000-0005-0000-0000-000009000000}"/>
    <cellStyle name="HeaderLabel 2" xfId="12" xr:uid="{00000000-0005-0000-0000-00000A000000}"/>
    <cellStyle name="HeaderLabel_Sheet1" xfId="31" xr:uid="{00000000-0005-0000-0000-00000B000000}"/>
    <cellStyle name="HeaderText" xfId="13" xr:uid="{00000000-0005-0000-0000-00000C000000}"/>
    <cellStyle name="HeaderTextBold" xfId="14" xr:uid="{00000000-0005-0000-0000-00000D000000}"/>
    <cellStyle name="HypothesisHeader" xfId="15" xr:uid="{00000000-0005-0000-0000-00000E000000}"/>
    <cellStyle name="Information" xfId="16" xr:uid="{00000000-0005-0000-0000-00000F000000}"/>
    <cellStyle name="LabelIntersect" xfId="17" xr:uid="{00000000-0005-0000-0000-000010000000}"/>
    <cellStyle name="LabelIntersect 2" xfId="18" xr:uid="{00000000-0005-0000-0000-000011000000}"/>
    <cellStyle name="LabelIntersect 2 2" xfId="38" xr:uid="{00000000-0005-0000-0000-000012000000}"/>
    <cellStyle name="LabelIntersect 3" xfId="37" xr:uid="{00000000-0005-0000-0000-000013000000}"/>
    <cellStyle name="LabelIntersect_Sheet1" xfId="32" xr:uid="{00000000-0005-0000-0000-000014000000}"/>
    <cellStyle name="LabelIntersectVariable" xfId="19" xr:uid="{00000000-0005-0000-0000-000015000000}"/>
    <cellStyle name="LabelIntersectVariable 2" xfId="39" xr:uid="{00000000-0005-0000-0000-000016000000}"/>
    <cellStyle name="LabelLeft" xfId="20" xr:uid="{00000000-0005-0000-0000-000017000000}"/>
    <cellStyle name="LabelLeft 2" xfId="21" xr:uid="{00000000-0005-0000-0000-000018000000}"/>
    <cellStyle name="LabelLeft_Sheet1" xfId="33" xr:uid="{00000000-0005-0000-0000-000019000000}"/>
    <cellStyle name="LabelLeftVariable" xfId="22" xr:uid="{00000000-0005-0000-0000-00001A000000}"/>
    <cellStyle name="LabelTop" xfId="23" xr:uid="{00000000-0005-0000-0000-00001B000000}"/>
    <cellStyle name="LabelTop 2" xfId="24" xr:uid="{00000000-0005-0000-0000-00001C000000}"/>
    <cellStyle name="LabelTop 2 2" xfId="41" xr:uid="{00000000-0005-0000-0000-00001D000000}"/>
    <cellStyle name="LabelTop 3" xfId="40" xr:uid="{00000000-0005-0000-0000-00001E000000}"/>
    <cellStyle name="LabelTop_Sheet1" xfId="34" xr:uid="{00000000-0005-0000-0000-00001F000000}"/>
    <cellStyle name="LabelTopSeperated" xfId="25" xr:uid="{00000000-0005-0000-0000-000020000000}"/>
    <cellStyle name="LabelTopSeperated 2" xfId="42" xr:uid="{00000000-0005-0000-0000-000021000000}"/>
    <cellStyle name="N" xfId="26" xr:uid="{00000000-0005-0000-0000-000022000000}"/>
    <cellStyle name="Normal" xfId="0" builtinId="0"/>
    <cellStyle name="Normal 2" xfId="27" xr:uid="{00000000-0005-0000-0000-000024000000}"/>
    <cellStyle name="Normal 2 2" xfId="36" xr:uid="{00000000-0005-0000-0000-000025000000}"/>
    <cellStyle name="Normal 2 3" xfId="35" xr:uid="{00000000-0005-0000-0000-000026000000}"/>
    <cellStyle name="Normal 3" xfId="1" xr:uid="{00000000-0005-0000-0000-000027000000}"/>
    <cellStyle name="P" xfId="28" xr:uid="{00000000-0005-0000-0000-000028000000}"/>
    <cellStyle name="SectionHeader" xfId="29" xr:uid="{00000000-0005-0000-0000-000029000000}"/>
    <cellStyle name="TestHeader" xfId="30" xr:uid="{00000000-0005-0000-0000-00002A000000}"/>
  </cellStyles>
  <dxfs count="0"/>
  <tableStyles count="0" defaultTableStyle="TableStyleMedium2" defaultPivotStyle="PivotStyleLight16"/>
  <colors>
    <mruColors>
      <color rgb="FFCC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0"/>
  <sheetViews>
    <sheetView tabSelected="1" zoomScaleNormal="100" workbookViewId="0">
      <selection activeCell="D15" sqref="D15"/>
    </sheetView>
  </sheetViews>
  <sheetFormatPr defaultColWidth="9.1796875" defaultRowHeight="14.5" x14ac:dyDescent="0.35"/>
  <cols>
    <col min="1" max="1" width="52.453125" style="24" bestFit="1" customWidth="1"/>
    <col min="2" max="2" width="29" style="24" customWidth="1"/>
    <col min="3" max="3" width="26.26953125" style="24" customWidth="1"/>
    <col min="4" max="4" width="16.7265625" style="24" customWidth="1"/>
    <col min="5" max="5" width="9.81640625" style="24" customWidth="1"/>
    <col min="6" max="6" width="14" style="24" customWidth="1"/>
    <col min="7" max="7" width="18" style="24" customWidth="1"/>
    <col min="8" max="8" width="23" style="25" customWidth="1"/>
    <col min="9" max="9" width="13.453125" style="25" customWidth="1"/>
    <col min="10" max="10" width="18.26953125" style="25" customWidth="1"/>
    <col min="11" max="11" width="10.54296875" style="25" bestFit="1" customWidth="1"/>
    <col min="12" max="12" width="16.7265625" style="24" bestFit="1" customWidth="1"/>
    <col min="13" max="13" width="19.54296875" style="24" customWidth="1"/>
    <col min="14" max="14" width="19" style="5" customWidth="1"/>
    <col min="15" max="15" width="21.1796875" style="5" customWidth="1"/>
    <col min="16" max="16" width="19.26953125" style="5" customWidth="1"/>
    <col min="17" max="17" width="13.453125" style="5" bestFit="1" customWidth="1"/>
    <col min="18" max="18" width="15.54296875" style="5" customWidth="1"/>
    <col min="19" max="19" width="11.1796875" style="5" bestFit="1" customWidth="1"/>
    <col min="20" max="20" width="11.54296875" style="5" bestFit="1" customWidth="1"/>
    <col min="21" max="21" width="18.54296875" style="5" bestFit="1" customWidth="1"/>
    <col min="22" max="22" width="19" style="5" bestFit="1" customWidth="1"/>
    <col min="23" max="23" width="17.26953125" style="5" bestFit="1" customWidth="1"/>
    <col min="24" max="24" width="17.7265625" style="5" bestFit="1" customWidth="1"/>
    <col min="25" max="25" width="10.7265625" style="5" customWidth="1"/>
    <col min="26" max="28" width="9.1796875" style="5"/>
    <col min="29" max="29" width="13.453125" style="5" customWidth="1"/>
    <col min="30" max="30" width="14.54296875" style="5" customWidth="1"/>
    <col min="31" max="16384" width="9.1796875" style="5"/>
  </cols>
  <sheetData>
    <row r="1" spans="1:13" x14ac:dyDescent="0.35">
      <c r="A1" s="24" t="s">
        <v>156</v>
      </c>
    </row>
    <row r="2" spans="1:13" s="11" customFormat="1" x14ac:dyDescent="0.35">
      <c r="A2" s="24"/>
      <c r="B2" s="24"/>
      <c r="C2" s="24"/>
      <c r="D2" s="24"/>
      <c r="E2" s="24"/>
      <c r="F2" s="24"/>
      <c r="G2" s="24"/>
      <c r="H2" s="25"/>
      <c r="I2" s="25"/>
      <c r="J2" s="25"/>
      <c r="K2" s="25"/>
      <c r="L2" s="24"/>
      <c r="M2" s="24"/>
    </row>
    <row r="3" spans="1:13" s="11" customFormat="1" ht="18.5" x14ac:dyDescent="0.45">
      <c r="A3" s="26" t="s">
        <v>132</v>
      </c>
      <c r="B3" s="33" t="s">
        <v>177</v>
      </c>
      <c r="C3" s="66" t="s">
        <v>157</v>
      </c>
      <c r="D3" s="24"/>
      <c r="E3" s="24"/>
      <c r="F3" s="24"/>
      <c r="G3" s="24"/>
      <c r="H3" s="25"/>
      <c r="I3" s="25"/>
      <c r="J3" s="25"/>
      <c r="K3" s="25"/>
      <c r="L3" s="24"/>
      <c r="M3" s="24"/>
    </row>
    <row r="5" spans="1:13" x14ac:dyDescent="0.35">
      <c r="A5" s="24" t="s">
        <v>131</v>
      </c>
      <c r="B5" s="24" t="s">
        <v>56</v>
      </c>
    </row>
    <row r="6" spans="1:13" s="6" customFormat="1" x14ac:dyDescent="0.35">
      <c r="A6" s="27" t="s">
        <v>80</v>
      </c>
      <c r="B6" s="28"/>
      <c r="C6" s="28"/>
      <c r="D6" s="28"/>
      <c r="E6" s="28"/>
      <c r="F6" s="28"/>
      <c r="G6" s="28"/>
      <c r="H6" s="29"/>
      <c r="I6" s="29"/>
      <c r="J6" s="29"/>
      <c r="K6" s="29"/>
      <c r="L6" s="28"/>
      <c r="M6" s="28"/>
    </row>
    <row r="7" spans="1:13" x14ac:dyDescent="0.35">
      <c r="A7" s="24" t="s">
        <v>0</v>
      </c>
      <c r="B7" s="16">
        <v>20013.1014</v>
      </c>
    </row>
    <row r="8" spans="1:13" x14ac:dyDescent="0.35">
      <c r="A8" s="24" t="s">
        <v>79</v>
      </c>
      <c r="B8" s="17" t="s">
        <v>56</v>
      </c>
    </row>
    <row r="9" spans="1:13" x14ac:dyDescent="0.35">
      <c r="A9" s="24" t="s">
        <v>1</v>
      </c>
      <c r="B9" s="214" t="s">
        <v>167</v>
      </c>
    </row>
    <row r="10" spans="1:13" s="12" customFormat="1" x14ac:dyDescent="0.35">
      <c r="A10" s="30" t="s">
        <v>130</v>
      </c>
      <c r="B10" s="22" t="s">
        <v>168</v>
      </c>
      <c r="C10" s="20"/>
      <c r="D10" s="20"/>
      <c r="E10" s="20"/>
      <c r="F10" s="20"/>
      <c r="G10" s="20"/>
      <c r="H10" s="31"/>
      <c r="I10" s="31"/>
      <c r="J10" s="31"/>
      <c r="K10" s="31"/>
      <c r="L10" s="20"/>
      <c r="M10" s="20"/>
    </row>
    <row r="11" spans="1:13" s="12" customFormat="1" x14ac:dyDescent="0.35">
      <c r="A11" s="20" t="s">
        <v>64</v>
      </c>
      <c r="B11" s="17" t="s">
        <v>54</v>
      </c>
      <c r="C11" s="20"/>
      <c r="D11" s="20"/>
      <c r="E11" s="20"/>
      <c r="F11" s="20"/>
      <c r="G11" s="20"/>
      <c r="H11" s="31"/>
      <c r="I11" s="31"/>
      <c r="J11" s="31"/>
      <c r="K11" s="31"/>
      <c r="L11" s="20"/>
      <c r="M11" s="20"/>
    </row>
    <row r="12" spans="1:13" s="12" customFormat="1" x14ac:dyDescent="0.35">
      <c r="A12" s="20" t="s">
        <v>126</v>
      </c>
      <c r="B12" s="17" t="s">
        <v>60</v>
      </c>
      <c r="C12" s="20"/>
      <c r="D12" s="20"/>
      <c r="E12" s="20"/>
      <c r="F12" s="20"/>
      <c r="G12" s="20"/>
      <c r="H12" s="31"/>
      <c r="I12" s="31"/>
      <c r="J12" s="31"/>
      <c r="K12" s="31"/>
      <c r="L12" s="20"/>
      <c r="M12" s="20"/>
    </row>
    <row r="13" spans="1:13" s="12" customFormat="1" x14ac:dyDescent="0.35">
      <c r="A13" s="30" t="s">
        <v>127</v>
      </c>
      <c r="B13" s="23">
        <v>3</v>
      </c>
      <c r="C13" s="20"/>
      <c r="D13" s="20"/>
      <c r="E13" s="20"/>
      <c r="F13" s="20"/>
      <c r="G13" s="20"/>
      <c r="H13" s="31"/>
      <c r="I13" s="31"/>
      <c r="J13" s="31"/>
      <c r="K13" s="31"/>
      <c r="L13" s="20"/>
      <c r="M13" s="20"/>
    </row>
    <row r="14" spans="1:13" s="12" customFormat="1" x14ac:dyDescent="0.35">
      <c r="A14" s="30" t="s">
        <v>128</v>
      </c>
      <c r="B14" s="17" t="s">
        <v>23</v>
      </c>
      <c r="C14" s="20"/>
      <c r="D14" s="20"/>
      <c r="E14" s="20"/>
      <c r="F14" s="20"/>
      <c r="G14" s="20"/>
      <c r="H14" s="31"/>
      <c r="I14" s="31"/>
      <c r="J14" s="31"/>
      <c r="K14" s="31"/>
      <c r="L14" s="20"/>
      <c r="M14" s="20"/>
    </row>
    <row r="15" spans="1:13" s="7" customFormat="1" x14ac:dyDescent="0.35">
      <c r="A15" s="20" t="s">
        <v>26</v>
      </c>
      <c r="B15" s="18" t="s">
        <v>30</v>
      </c>
      <c r="C15" s="20"/>
      <c r="D15" s="20"/>
      <c r="E15" s="20"/>
      <c r="F15" s="20"/>
      <c r="G15" s="20"/>
      <c r="H15" s="31"/>
      <c r="I15" s="31"/>
      <c r="J15" s="31"/>
      <c r="K15" s="31"/>
      <c r="L15" s="20"/>
      <c r="M15" s="20"/>
    </row>
    <row r="16" spans="1:13" s="7" customFormat="1" x14ac:dyDescent="0.35">
      <c r="A16" s="20" t="s">
        <v>27</v>
      </c>
      <c r="B16" s="18" t="s">
        <v>33</v>
      </c>
      <c r="C16" s="20"/>
      <c r="D16" s="20"/>
      <c r="E16" s="20"/>
      <c r="F16" s="20"/>
      <c r="G16" s="20"/>
      <c r="H16" s="31"/>
      <c r="I16" s="31"/>
      <c r="J16" s="31"/>
      <c r="K16" s="31"/>
      <c r="L16" s="20"/>
      <c r="M16" s="20"/>
    </row>
    <row r="17" spans="1:13" s="7" customFormat="1" x14ac:dyDescent="0.35">
      <c r="A17" s="20" t="s">
        <v>28</v>
      </c>
      <c r="B17" s="18" t="s">
        <v>34</v>
      </c>
      <c r="C17" s="20"/>
      <c r="D17" s="20"/>
      <c r="E17" s="20"/>
      <c r="F17" s="20"/>
      <c r="G17" s="20"/>
      <c r="H17" s="31"/>
      <c r="I17" s="31"/>
      <c r="J17" s="31"/>
      <c r="K17" s="31"/>
      <c r="L17" s="20"/>
      <c r="M17" s="20"/>
    </row>
    <row r="18" spans="1:13" s="7" customFormat="1" x14ac:dyDescent="0.35">
      <c r="A18" s="20" t="s">
        <v>29</v>
      </c>
      <c r="B18" s="18" t="s">
        <v>31</v>
      </c>
      <c r="C18" s="20"/>
      <c r="D18" s="20"/>
      <c r="E18" s="20"/>
      <c r="F18" s="20"/>
      <c r="G18" s="20"/>
      <c r="H18" s="31"/>
      <c r="I18" s="31"/>
      <c r="J18" s="31"/>
      <c r="K18" s="31"/>
      <c r="L18" s="20"/>
      <c r="M18" s="20"/>
    </row>
    <row r="19" spans="1:13" s="7" customFormat="1" x14ac:dyDescent="0.35">
      <c r="A19" s="20" t="s">
        <v>83</v>
      </c>
      <c r="B19" s="18" t="s">
        <v>87</v>
      </c>
      <c r="C19" s="20"/>
      <c r="D19" s="20"/>
      <c r="E19" s="20"/>
      <c r="F19" s="20"/>
      <c r="G19" s="20"/>
      <c r="H19" s="31"/>
      <c r="I19" s="31"/>
      <c r="J19" s="31"/>
      <c r="K19" s="31"/>
      <c r="L19" s="20"/>
      <c r="M19" s="20"/>
    </row>
    <row r="20" spans="1:13" s="7" customFormat="1" x14ac:dyDescent="0.35">
      <c r="A20" s="20" t="s">
        <v>84</v>
      </c>
      <c r="B20" s="18" t="s">
        <v>59</v>
      </c>
      <c r="C20" s="20"/>
      <c r="D20" s="20"/>
      <c r="E20" s="20"/>
      <c r="F20" s="20"/>
      <c r="G20" s="20"/>
      <c r="H20" s="31"/>
      <c r="I20" s="31"/>
      <c r="J20" s="31"/>
      <c r="K20" s="31"/>
      <c r="L20" s="20"/>
      <c r="M20" s="20"/>
    </row>
    <row r="21" spans="1:13" s="7" customFormat="1" x14ac:dyDescent="0.35">
      <c r="A21" s="20"/>
      <c r="B21" s="20"/>
      <c r="C21" s="20"/>
      <c r="D21" s="20"/>
      <c r="E21" s="20"/>
      <c r="F21" s="20"/>
      <c r="G21" s="20"/>
      <c r="H21" s="31"/>
      <c r="I21" s="31"/>
      <c r="J21" s="31"/>
      <c r="K21" s="31"/>
      <c r="L21" s="20"/>
      <c r="M21" s="20"/>
    </row>
    <row r="22" spans="1:13" s="6" customFormat="1" x14ac:dyDescent="0.35">
      <c r="A22" s="27" t="s">
        <v>101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8"/>
      <c r="M22" s="28"/>
    </row>
    <row r="23" spans="1:13" s="6" customFormat="1" x14ac:dyDescent="0.35">
      <c r="A23" s="27" t="s">
        <v>103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8"/>
      <c r="M23" s="28"/>
    </row>
    <row r="24" spans="1:13" s="8" customFormat="1" x14ac:dyDescent="0.35">
      <c r="A24" s="19" t="s">
        <v>90</v>
      </c>
      <c r="B24" s="19" t="s">
        <v>17</v>
      </c>
      <c r="C24" s="19"/>
      <c r="D24" s="19"/>
      <c r="E24" s="19"/>
      <c r="F24" s="19"/>
      <c r="G24" s="19"/>
      <c r="H24" s="32"/>
      <c r="I24" s="32"/>
      <c r="J24" s="32"/>
      <c r="K24" s="32"/>
      <c r="L24" s="19"/>
      <c r="M24" s="19"/>
    </row>
    <row r="25" spans="1:13" s="7" customFormat="1" x14ac:dyDescent="0.35">
      <c r="A25" s="20" t="s">
        <v>7</v>
      </c>
      <c r="B25" s="65" t="s">
        <v>9</v>
      </c>
      <c r="C25" s="20"/>
      <c r="D25" s="20"/>
      <c r="E25" s="20"/>
      <c r="F25" s="20"/>
      <c r="G25" s="20"/>
      <c r="H25" s="31"/>
      <c r="I25" s="31"/>
      <c r="J25" s="31"/>
      <c r="K25" s="31"/>
      <c r="L25" s="20"/>
      <c r="M25" s="20"/>
    </row>
    <row r="26" spans="1:13" s="8" customFormat="1" x14ac:dyDescent="0.35">
      <c r="A26" s="19" t="s">
        <v>109</v>
      </c>
      <c r="B26" s="19" t="s">
        <v>114</v>
      </c>
      <c r="C26" s="19"/>
      <c r="D26" s="19"/>
      <c r="E26" s="19"/>
      <c r="F26" s="19"/>
      <c r="G26" s="19"/>
      <c r="H26" s="32"/>
      <c r="I26" s="32"/>
      <c r="J26" s="32"/>
      <c r="K26" s="32"/>
      <c r="L26" s="19"/>
      <c r="M26" s="19"/>
    </row>
    <row r="27" spans="1:13" s="8" customFormat="1" x14ac:dyDescent="0.35">
      <c r="A27" s="19" t="s">
        <v>110</v>
      </c>
      <c r="B27" s="19">
        <v>-80</v>
      </c>
      <c r="C27" s="19"/>
      <c r="D27" s="19"/>
      <c r="E27" s="19"/>
      <c r="F27" s="19"/>
      <c r="G27" s="19"/>
      <c r="H27" s="32"/>
      <c r="I27" s="32"/>
      <c r="J27" s="32"/>
      <c r="K27" s="32"/>
      <c r="L27" s="19"/>
      <c r="M27" s="19"/>
    </row>
    <row r="28" spans="1:13" s="7" customFormat="1" x14ac:dyDescent="0.35">
      <c r="A28" s="19" t="s">
        <v>115</v>
      </c>
      <c r="B28" s="19" t="s">
        <v>116</v>
      </c>
      <c r="C28" s="20"/>
      <c r="D28" s="20"/>
      <c r="E28" s="20"/>
      <c r="F28" s="20"/>
      <c r="G28" s="20"/>
      <c r="H28" s="31"/>
      <c r="I28" s="31"/>
      <c r="J28" s="31"/>
      <c r="K28" s="31"/>
      <c r="L28" s="20"/>
      <c r="M28" s="20"/>
    </row>
    <row r="29" spans="1:13" s="8" customFormat="1" x14ac:dyDescent="0.35">
      <c r="A29" s="19" t="s">
        <v>91</v>
      </c>
      <c r="B29" s="174">
        <v>42352</v>
      </c>
      <c r="C29" s="19"/>
      <c r="D29" s="19"/>
      <c r="E29" s="19"/>
      <c r="F29" s="19"/>
      <c r="G29" s="19"/>
      <c r="H29" s="32"/>
      <c r="I29" s="32"/>
      <c r="J29" s="32"/>
      <c r="K29" s="31"/>
      <c r="L29" s="19"/>
      <c r="M29" s="19"/>
    </row>
    <row r="30" spans="1:13" s="12" customFormat="1" x14ac:dyDescent="0.35">
      <c r="A30" s="20" t="s">
        <v>6</v>
      </c>
      <c r="B30" s="20" t="s">
        <v>19</v>
      </c>
      <c r="C30" s="20"/>
      <c r="D30" s="20"/>
      <c r="E30" s="20"/>
      <c r="F30" s="20"/>
      <c r="G30" s="20"/>
      <c r="H30" s="31"/>
      <c r="I30" s="31"/>
      <c r="J30" s="31"/>
      <c r="K30" s="31"/>
      <c r="L30" s="20"/>
      <c r="M30" s="20"/>
    </row>
    <row r="31" spans="1:13" s="12" customFormat="1" x14ac:dyDescent="0.35">
      <c r="A31" s="20" t="s">
        <v>99</v>
      </c>
      <c r="B31" s="20">
        <v>91</v>
      </c>
      <c r="C31" s="20"/>
      <c r="D31" s="20"/>
      <c r="E31" s="20"/>
      <c r="F31" s="20"/>
      <c r="G31" s="20"/>
      <c r="H31" s="31"/>
      <c r="I31" s="31"/>
      <c r="J31" s="31"/>
      <c r="K31" s="31"/>
      <c r="L31" s="20"/>
      <c r="M31" s="20"/>
    </row>
    <row r="32" spans="1:13" s="12" customFormat="1" x14ac:dyDescent="0.35">
      <c r="A32" s="20" t="s">
        <v>98</v>
      </c>
      <c r="B32" s="20" t="s">
        <v>2</v>
      </c>
      <c r="C32" s="20"/>
      <c r="D32" s="20"/>
      <c r="E32" s="20"/>
      <c r="F32" s="20"/>
      <c r="G32" s="20"/>
      <c r="H32" s="31"/>
      <c r="I32" s="31"/>
      <c r="J32" s="31"/>
      <c r="K32" s="31"/>
      <c r="L32" s="20"/>
      <c r="M32" s="20"/>
    </row>
    <row r="33" spans="1:13" s="12" customFormat="1" x14ac:dyDescent="0.35">
      <c r="A33" s="20" t="s">
        <v>93</v>
      </c>
      <c r="B33" s="20">
        <v>1</v>
      </c>
      <c r="C33" s="20"/>
      <c r="D33" s="20"/>
      <c r="E33" s="20"/>
      <c r="F33" s="20"/>
      <c r="G33" s="20"/>
      <c r="H33" s="31"/>
      <c r="I33" s="31"/>
      <c r="J33" s="31"/>
      <c r="K33" s="31"/>
      <c r="L33" s="20"/>
      <c r="M33" s="20"/>
    </row>
    <row r="34" spans="1:13" s="12" customFormat="1" x14ac:dyDescent="0.35">
      <c r="A34" s="20" t="s">
        <v>94</v>
      </c>
      <c r="B34" s="20">
        <v>91</v>
      </c>
      <c r="C34" s="20"/>
      <c r="D34" s="20"/>
      <c r="E34" s="20"/>
      <c r="F34" s="20"/>
      <c r="G34" s="20"/>
      <c r="H34" s="31"/>
      <c r="I34" s="31"/>
      <c r="J34" s="31"/>
      <c r="K34" s="31"/>
      <c r="L34" s="20"/>
      <c r="M34" s="20"/>
    </row>
    <row r="35" spans="1:13" s="8" customFormat="1" x14ac:dyDescent="0.35">
      <c r="A35" s="20" t="s">
        <v>35</v>
      </c>
      <c r="B35" s="20" t="s">
        <v>178</v>
      </c>
      <c r="C35" s="19"/>
      <c r="D35" s="19"/>
      <c r="E35" s="19"/>
      <c r="F35" s="19"/>
      <c r="G35" s="19"/>
      <c r="H35" s="32"/>
      <c r="I35" s="32"/>
      <c r="J35" s="32"/>
      <c r="K35" s="31"/>
      <c r="L35" s="19"/>
      <c r="M35" s="19"/>
    </row>
    <row r="36" spans="1:13" s="8" customFormat="1" x14ac:dyDescent="0.35">
      <c r="A36" s="20" t="s">
        <v>36</v>
      </c>
      <c r="B36" s="20" t="s">
        <v>25</v>
      </c>
      <c r="C36" s="19"/>
      <c r="D36" s="19"/>
      <c r="E36" s="19"/>
      <c r="F36" s="19"/>
      <c r="G36" s="19"/>
      <c r="H36" s="32"/>
      <c r="I36" s="32"/>
      <c r="J36" s="32"/>
      <c r="K36" s="31"/>
      <c r="L36" s="19"/>
      <c r="M36" s="19"/>
    </row>
    <row r="37" spans="1:13" s="8" customFormat="1" x14ac:dyDescent="0.35">
      <c r="A37" s="19"/>
      <c r="B37" s="19"/>
      <c r="C37" s="19"/>
      <c r="D37" s="19"/>
      <c r="E37" s="19"/>
      <c r="F37" s="19"/>
      <c r="G37" s="19"/>
      <c r="H37" s="32"/>
      <c r="I37" s="32"/>
      <c r="J37" s="32"/>
      <c r="K37" s="31"/>
      <c r="L37" s="19"/>
      <c r="M37" s="19"/>
    </row>
    <row r="38" spans="1:13" s="8" customFormat="1" x14ac:dyDescent="0.35">
      <c r="A38" s="34" t="s">
        <v>129</v>
      </c>
      <c r="B38" s="19"/>
      <c r="C38" s="19"/>
      <c r="D38" s="19"/>
      <c r="E38" s="19"/>
      <c r="F38" s="19"/>
      <c r="G38" s="19"/>
      <c r="H38" s="32"/>
      <c r="I38" s="32"/>
      <c r="J38" s="32"/>
      <c r="K38" s="31"/>
      <c r="L38" s="19"/>
      <c r="M38" s="19"/>
    </row>
    <row r="39" spans="1:13" s="7" customFormat="1" x14ac:dyDescent="0.35">
      <c r="A39" s="20" t="s">
        <v>14</v>
      </c>
      <c r="B39" s="20" t="s">
        <v>41</v>
      </c>
      <c r="C39" s="20"/>
      <c r="D39" s="20"/>
      <c r="E39" s="20"/>
      <c r="F39" s="20"/>
      <c r="G39" s="20"/>
      <c r="H39" s="31"/>
      <c r="I39" s="31"/>
      <c r="J39" s="31"/>
      <c r="K39" s="31"/>
      <c r="L39" s="20"/>
      <c r="M39" s="20"/>
    </row>
    <row r="40" spans="1:13" s="7" customFormat="1" x14ac:dyDescent="0.35">
      <c r="A40" s="20" t="s">
        <v>82</v>
      </c>
      <c r="B40" s="20" t="s">
        <v>169</v>
      </c>
      <c r="C40" s="20"/>
      <c r="D40" s="20"/>
      <c r="E40" s="20"/>
      <c r="F40" s="20"/>
      <c r="G40" s="20"/>
      <c r="H40" s="31"/>
      <c r="I40" s="31"/>
      <c r="J40" s="31"/>
      <c r="K40" s="31"/>
      <c r="L40" s="20"/>
      <c r="M40" s="20"/>
    </row>
    <row r="41" spans="1:13" s="7" customFormat="1" x14ac:dyDescent="0.35">
      <c r="A41" s="20" t="s">
        <v>120</v>
      </c>
      <c r="B41" s="20" t="s">
        <v>170</v>
      </c>
      <c r="C41" s="20"/>
      <c r="D41" s="20"/>
      <c r="E41" s="20"/>
      <c r="F41" s="20"/>
      <c r="G41" s="20"/>
      <c r="H41" s="31"/>
      <c r="I41" s="31"/>
      <c r="J41" s="31"/>
      <c r="K41" s="31"/>
      <c r="L41" s="20"/>
      <c r="M41" s="20"/>
    </row>
    <row r="42" spans="1:13" s="12" customFormat="1" x14ac:dyDescent="0.35">
      <c r="A42" s="20" t="s">
        <v>158</v>
      </c>
      <c r="B42" s="20" t="s">
        <v>170</v>
      </c>
      <c r="C42" s="20"/>
      <c r="D42" s="20"/>
      <c r="E42" s="20"/>
      <c r="F42" s="20"/>
      <c r="G42" s="20"/>
      <c r="H42" s="31"/>
      <c r="I42" s="31"/>
      <c r="J42" s="31"/>
      <c r="K42" s="31"/>
      <c r="L42" s="20"/>
      <c r="M42" s="20"/>
    </row>
    <row r="43" spans="1:13" s="7" customFormat="1" x14ac:dyDescent="0.35">
      <c r="A43" s="20" t="s">
        <v>37</v>
      </c>
      <c r="B43" s="20" t="s">
        <v>62</v>
      </c>
      <c r="C43" s="20"/>
      <c r="D43" s="20"/>
      <c r="E43" s="20"/>
      <c r="F43" s="20"/>
      <c r="G43" s="20"/>
      <c r="H43" s="31"/>
      <c r="I43" s="31"/>
      <c r="J43" s="31"/>
      <c r="K43" s="31"/>
      <c r="L43" s="20"/>
      <c r="M43" s="20"/>
    </row>
    <row r="44" spans="1:13" s="7" customFormat="1" x14ac:dyDescent="0.35">
      <c r="A44" s="20" t="s">
        <v>100</v>
      </c>
      <c r="B44" s="20">
        <v>1</v>
      </c>
      <c r="C44" s="20"/>
      <c r="D44" s="20"/>
      <c r="E44" s="20"/>
      <c r="F44" s="20"/>
      <c r="G44" s="20"/>
      <c r="H44" s="31"/>
      <c r="I44" s="31"/>
      <c r="J44" s="31"/>
      <c r="K44" s="31"/>
      <c r="L44" s="20"/>
      <c r="M44" s="20"/>
    </row>
    <row r="45" spans="1:13" s="9" customFormat="1" x14ac:dyDescent="0.35">
      <c r="A45" s="21" t="s">
        <v>5</v>
      </c>
      <c r="B45" s="43">
        <f>'Male Calculated'!B8</f>
        <v>0</v>
      </c>
      <c r="C45" s="21"/>
      <c r="D45" s="21"/>
      <c r="E45" s="21"/>
      <c r="F45" s="21"/>
      <c r="G45" s="21"/>
      <c r="H45" s="35"/>
      <c r="I45" s="35"/>
      <c r="J45" s="35"/>
      <c r="K45" s="35"/>
      <c r="L45" s="21"/>
      <c r="M45" s="21"/>
    </row>
    <row r="46" spans="1:13" s="12" customFormat="1" x14ac:dyDescent="0.35">
      <c r="A46" s="20" t="s">
        <v>81</v>
      </c>
      <c r="B46" s="21" t="s">
        <v>148</v>
      </c>
      <c r="C46" s="20"/>
      <c r="D46" s="20"/>
      <c r="E46" s="20"/>
      <c r="F46" s="20"/>
      <c r="G46" s="20"/>
      <c r="H46" s="31"/>
      <c r="I46" s="31"/>
      <c r="J46" s="31"/>
      <c r="K46" s="31"/>
      <c r="L46" s="20"/>
      <c r="M46" s="20"/>
    </row>
    <row r="47" spans="1:13" s="8" customFormat="1" x14ac:dyDescent="0.35">
      <c r="A47" s="19" t="s">
        <v>92</v>
      </c>
      <c r="B47" s="19" t="s">
        <v>97</v>
      </c>
      <c r="C47" s="19"/>
      <c r="D47" s="19"/>
      <c r="E47" s="19"/>
      <c r="F47" s="19"/>
      <c r="G47" s="19"/>
      <c r="H47" s="32"/>
      <c r="I47" s="32"/>
      <c r="J47" s="32"/>
      <c r="K47" s="31"/>
      <c r="L47" s="19"/>
      <c r="M47" s="19"/>
    </row>
    <row r="48" spans="1:13" s="12" customFormat="1" x14ac:dyDescent="0.35">
      <c r="A48" s="20"/>
      <c r="B48" s="20"/>
      <c r="C48" s="20"/>
      <c r="D48" s="20"/>
      <c r="E48" s="20"/>
      <c r="F48" s="20"/>
      <c r="G48" s="20"/>
      <c r="H48" s="31"/>
      <c r="I48" s="31"/>
      <c r="J48" s="31"/>
      <c r="K48" s="31"/>
      <c r="L48" s="20"/>
      <c r="M48" s="20"/>
    </row>
    <row r="49" spans="1:19" s="12" customFormat="1" x14ac:dyDescent="0.35">
      <c r="A49" s="33" t="s">
        <v>8</v>
      </c>
      <c r="B49" s="20"/>
      <c r="C49" s="20"/>
      <c r="D49" s="20"/>
      <c r="E49" s="20"/>
      <c r="F49" s="20"/>
      <c r="G49" s="20"/>
      <c r="H49" s="31"/>
      <c r="I49" s="31"/>
      <c r="J49" s="31"/>
      <c r="K49" s="31"/>
      <c r="L49" s="20"/>
      <c r="M49" s="20"/>
    </row>
    <row r="50" spans="1:19" s="12" customFormat="1" x14ac:dyDescent="0.35">
      <c r="A50" s="36" t="s">
        <v>10</v>
      </c>
      <c r="B50" s="20" t="s">
        <v>121</v>
      </c>
      <c r="C50" s="20" t="s">
        <v>11</v>
      </c>
      <c r="D50" s="20" t="s">
        <v>12</v>
      </c>
      <c r="E50" s="20" t="s">
        <v>15</v>
      </c>
      <c r="F50" s="37" t="s">
        <v>105</v>
      </c>
      <c r="G50" s="37" t="s">
        <v>106</v>
      </c>
      <c r="H50" s="38" t="s">
        <v>117</v>
      </c>
      <c r="I50" s="38" t="s">
        <v>107</v>
      </c>
      <c r="J50" s="38" t="s">
        <v>108</v>
      </c>
      <c r="K50" s="38" t="s">
        <v>118</v>
      </c>
      <c r="L50" s="37"/>
      <c r="M50" s="37"/>
      <c r="N50" s="10"/>
      <c r="O50" s="10"/>
      <c r="P50" s="10"/>
      <c r="Q50" s="10"/>
      <c r="R50" s="10"/>
      <c r="S50" s="10"/>
    </row>
    <row r="51" spans="1:19" s="12" customFormat="1" x14ac:dyDescent="0.35">
      <c r="A51" s="129">
        <f>'Male Calculated'!A8</f>
        <v>3</v>
      </c>
      <c r="B51" s="20" t="s">
        <v>122</v>
      </c>
      <c r="C51" s="20">
        <v>92</v>
      </c>
      <c r="D51" s="20" t="s">
        <v>2</v>
      </c>
      <c r="E51" s="20"/>
      <c r="F51" s="60">
        <f>'Male Calculated'!E8</f>
        <v>1155654</v>
      </c>
      <c r="G51" s="60">
        <f>'Male Calculated'!D8</f>
        <v>1846</v>
      </c>
      <c r="H51" s="61">
        <f>'Male Calculated'!N8</f>
        <v>0</v>
      </c>
      <c r="I51" s="61">
        <f>'Male Calculated'!H8</f>
        <v>20000</v>
      </c>
      <c r="J51" s="61">
        <f>'Male Calculated'!G8</f>
        <v>53</v>
      </c>
      <c r="K51" s="62">
        <f>'Male Calculated'!O8</f>
        <v>0</v>
      </c>
      <c r="L51" s="20"/>
      <c r="M51" s="20"/>
    </row>
    <row r="52" spans="1:19" s="12" customFormat="1" x14ac:dyDescent="0.35">
      <c r="A52" s="129">
        <f>'Male Calculated'!A9</f>
        <v>4</v>
      </c>
      <c r="B52" s="20" t="s">
        <v>122</v>
      </c>
      <c r="C52" s="20">
        <v>92</v>
      </c>
      <c r="D52" s="20" t="s">
        <v>2</v>
      </c>
      <c r="E52" s="20"/>
      <c r="F52" s="60">
        <f>'Male Calculated'!E9</f>
        <v>1221211</v>
      </c>
      <c r="G52" s="60">
        <f>'Male Calculated'!D9</f>
        <v>1637</v>
      </c>
      <c r="H52" s="61">
        <f>'Male Calculated'!N9</f>
        <v>0</v>
      </c>
      <c r="I52" s="61">
        <f>'Male Calculated'!H9</f>
        <v>20000</v>
      </c>
      <c r="J52" s="61">
        <f>'Male Calculated'!G9</f>
        <v>46</v>
      </c>
      <c r="K52" s="62">
        <f>'Male Calculated'!O9</f>
        <v>0</v>
      </c>
      <c r="L52" s="20"/>
      <c r="M52" s="20"/>
    </row>
    <row r="53" spans="1:19" s="12" customFormat="1" x14ac:dyDescent="0.35">
      <c r="A53" s="129">
        <f>'Male Calculated'!A10</f>
        <v>5</v>
      </c>
      <c r="B53" s="20" t="s">
        <v>122</v>
      </c>
      <c r="C53" s="20">
        <v>92</v>
      </c>
      <c r="D53" s="20" t="s">
        <v>2</v>
      </c>
      <c r="E53" s="20"/>
      <c r="F53" s="60">
        <f>'Male Calculated'!E10</f>
        <v>1114093</v>
      </c>
      <c r="G53" s="60">
        <f>'Male Calculated'!D10</f>
        <v>1667</v>
      </c>
      <c r="H53" s="61">
        <f>'Male Calculated'!N10</f>
        <v>0</v>
      </c>
      <c r="I53" s="61">
        <f>'Male Calculated'!H10</f>
        <v>20000</v>
      </c>
      <c r="J53" s="61">
        <f>'Male Calculated'!G10</f>
        <v>54</v>
      </c>
      <c r="K53" s="62">
        <f>'Male Calculated'!O10</f>
        <v>0</v>
      </c>
      <c r="L53" s="31"/>
      <c r="M53" s="20"/>
    </row>
    <row r="54" spans="1:19" s="12" customFormat="1" x14ac:dyDescent="0.35">
      <c r="A54" s="129">
        <f>'Male Calculated'!A11</f>
        <v>6</v>
      </c>
      <c r="B54" s="20" t="s">
        <v>122</v>
      </c>
      <c r="C54" s="20">
        <v>92</v>
      </c>
      <c r="D54" s="20" t="s">
        <v>2</v>
      </c>
      <c r="E54" s="20"/>
      <c r="F54" s="60">
        <f>'Male Calculated'!E11</f>
        <v>836010</v>
      </c>
      <c r="G54" s="60">
        <f>'Male Calculated'!D11</f>
        <v>1208</v>
      </c>
      <c r="H54" s="61">
        <f>'Male Calculated'!N11</f>
        <v>0</v>
      </c>
      <c r="I54" s="61">
        <f>'Male Calculated'!H11</f>
        <v>20000</v>
      </c>
      <c r="J54" s="61">
        <f>'Male Calculated'!G11</f>
        <v>46</v>
      </c>
      <c r="K54" s="62">
        <f>'Male Calculated'!O11</f>
        <v>0</v>
      </c>
      <c r="L54" s="31"/>
      <c r="M54" s="20"/>
    </row>
    <row r="55" spans="1:19" s="12" customFormat="1" x14ac:dyDescent="0.35">
      <c r="A55" s="130">
        <f>'Male Calculated'!A12</f>
        <v>7</v>
      </c>
      <c r="B55" s="20" t="s">
        <v>122</v>
      </c>
      <c r="C55" s="20">
        <v>92</v>
      </c>
      <c r="D55" s="20" t="s">
        <v>2</v>
      </c>
      <c r="E55" s="20"/>
      <c r="F55" s="60">
        <f>'Male Calculated'!E12</f>
        <v>1175639</v>
      </c>
      <c r="G55" s="20">
        <f>'Male Calculated'!D12</f>
        <v>1774</v>
      </c>
      <c r="H55" s="31">
        <f>'Male Calculated'!N12</f>
        <v>0</v>
      </c>
      <c r="I55" s="61">
        <f>'Male Calculated'!H12</f>
        <v>20000</v>
      </c>
      <c r="J55" s="31">
        <f>'Male Calculated'!G12</f>
        <v>56</v>
      </c>
      <c r="K55" s="40">
        <f>'Male Calculated'!O12</f>
        <v>0</v>
      </c>
      <c r="L55" s="31"/>
      <c r="M55" s="20"/>
    </row>
    <row r="56" spans="1:19" s="7" customFormat="1" x14ac:dyDescent="0.35">
      <c r="A56" s="39"/>
      <c r="B56" s="20"/>
      <c r="C56" s="20"/>
      <c r="D56" s="20"/>
      <c r="E56" s="20"/>
      <c r="F56" s="31"/>
      <c r="G56" s="31"/>
      <c r="H56" s="31"/>
      <c r="I56" s="31"/>
      <c r="J56" s="31"/>
      <c r="K56" s="31"/>
      <c r="L56" s="31"/>
      <c r="M56" s="20"/>
    </row>
    <row r="57" spans="1:19" s="7" customFormat="1" x14ac:dyDescent="0.35">
      <c r="A57" s="34" t="s">
        <v>129</v>
      </c>
      <c r="B57" s="20"/>
      <c r="C57" s="20"/>
      <c r="D57" s="20"/>
      <c r="E57" s="20"/>
      <c r="F57" s="20"/>
      <c r="G57" s="20"/>
      <c r="H57" s="31"/>
      <c r="I57" s="31"/>
      <c r="J57" s="31"/>
      <c r="K57" s="31"/>
      <c r="L57" s="20"/>
      <c r="M57" s="20"/>
    </row>
    <row r="58" spans="1:19" s="7" customFormat="1" x14ac:dyDescent="0.35">
      <c r="A58" s="20" t="s">
        <v>14</v>
      </c>
      <c r="B58" s="20" t="s">
        <v>73</v>
      </c>
      <c r="C58" s="20"/>
      <c r="D58" s="20"/>
      <c r="E58" s="20"/>
      <c r="F58" s="20"/>
      <c r="G58" s="20"/>
      <c r="H58" s="31"/>
      <c r="I58" s="31"/>
      <c r="J58" s="31"/>
      <c r="K58" s="31"/>
      <c r="L58" s="20"/>
      <c r="M58" s="20"/>
    </row>
    <row r="59" spans="1:19" s="7" customFormat="1" x14ac:dyDescent="0.35">
      <c r="A59" s="20" t="s">
        <v>82</v>
      </c>
      <c r="B59" s="20" t="s">
        <v>175</v>
      </c>
      <c r="C59" s="20"/>
      <c r="D59" s="20"/>
      <c r="E59" s="20"/>
      <c r="F59" s="20"/>
      <c r="G59" s="20"/>
      <c r="H59" s="31"/>
      <c r="I59" s="31"/>
      <c r="J59" s="31"/>
      <c r="K59" s="31"/>
      <c r="L59" s="20"/>
      <c r="M59" s="20"/>
    </row>
    <row r="60" spans="1:19" s="7" customFormat="1" x14ac:dyDescent="0.35">
      <c r="A60" s="20" t="s">
        <v>120</v>
      </c>
      <c r="B60" s="20" t="s">
        <v>171</v>
      </c>
      <c r="C60" s="20"/>
      <c r="D60" s="20"/>
      <c r="E60" s="20"/>
      <c r="F60" s="20"/>
      <c r="G60" s="20"/>
      <c r="H60" s="31"/>
      <c r="I60" s="31"/>
      <c r="J60" s="31"/>
      <c r="K60" s="31"/>
      <c r="L60" s="20"/>
      <c r="M60" s="20"/>
    </row>
    <row r="61" spans="1:19" s="12" customFormat="1" x14ac:dyDescent="0.35">
      <c r="A61" s="20" t="s">
        <v>158</v>
      </c>
      <c r="B61" s="20" t="s">
        <v>172</v>
      </c>
      <c r="C61" s="20"/>
      <c r="D61" s="20"/>
      <c r="E61" s="20"/>
      <c r="F61" s="20"/>
      <c r="G61" s="20"/>
      <c r="H61" s="31"/>
      <c r="I61" s="31"/>
      <c r="J61" s="31"/>
      <c r="K61" s="31"/>
      <c r="L61" s="20"/>
      <c r="M61" s="20"/>
    </row>
    <row r="62" spans="1:19" s="7" customFormat="1" x14ac:dyDescent="0.35">
      <c r="A62" s="20" t="s">
        <v>37</v>
      </c>
      <c r="B62" s="20" t="s">
        <v>62</v>
      </c>
      <c r="C62" s="20"/>
      <c r="D62" s="20"/>
      <c r="E62" s="20"/>
      <c r="F62" s="20"/>
      <c r="G62" s="20"/>
      <c r="H62" s="31"/>
      <c r="I62" s="31"/>
      <c r="J62" s="31"/>
      <c r="K62" s="31"/>
      <c r="L62" s="20"/>
      <c r="M62" s="20"/>
    </row>
    <row r="63" spans="1:19" s="7" customFormat="1" x14ac:dyDescent="0.35">
      <c r="A63" s="20" t="s">
        <v>100</v>
      </c>
      <c r="B63" s="20">
        <v>2</v>
      </c>
      <c r="C63" s="20"/>
      <c r="D63" s="20"/>
      <c r="E63" s="20"/>
      <c r="F63" s="20"/>
      <c r="G63" s="20"/>
      <c r="H63" s="31"/>
      <c r="I63" s="31"/>
      <c r="J63" s="31"/>
      <c r="K63" s="31"/>
      <c r="L63" s="20"/>
      <c r="M63" s="20"/>
    </row>
    <row r="64" spans="1:19" s="9" customFormat="1" x14ac:dyDescent="0.35">
      <c r="A64" s="21" t="s">
        <v>5</v>
      </c>
      <c r="B64" s="43">
        <f>'Male Calculated'!B17</f>
        <v>125</v>
      </c>
      <c r="C64" s="21"/>
      <c r="D64" s="21"/>
      <c r="E64" s="21"/>
      <c r="F64" s="21"/>
      <c r="G64" s="21"/>
      <c r="H64" s="35"/>
      <c r="I64" s="35"/>
      <c r="J64" s="35"/>
      <c r="K64" s="35"/>
      <c r="L64" s="21"/>
      <c r="M64" s="21"/>
    </row>
    <row r="65" spans="1:13" s="7" customFormat="1" x14ac:dyDescent="0.35">
      <c r="A65" s="20" t="s">
        <v>81</v>
      </c>
      <c r="B65" s="21" t="s">
        <v>148</v>
      </c>
      <c r="C65" s="20"/>
      <c r="D65" s="20"/>
      <c r="E65" s="20"/>
      <c r="F65" s="20"/>
      <c r="G65" s="20"/>
      <c r="H65" s="31"/>
      <c r="I65" s="31"/>
      <c r="J65" s="31"/>
      <c r="K65" s="31"/>
      <c r="L65" s="20"/>
      <c r="M65" s="20"/>
    </row>
    <row r="66" spans="1:13" s="8" customFormat="1" x14ac:dyDescent="0.35">
      <c r="A66" s="19" t="s">
        <v>92</v>
      </c>
      <c r="B66" s="19" t="s">
        <v>97</v>
      </c>
      <c r="C66" s="19"/>
      <c r="D66" s="19"/>
      <c r="E66" s="19"/>
      <c r="F66" s="19"/>
      <c r="G66" s="19"/>
      <c r="H66" s="32"/>
      <c r="I66" s="32"/>
      <c r="J66" s="32"/>
      <c r="K66" s="31"/>
      <c r="L66" s="19"/>
      <c r="M66" s="19"/>
    </row>
    <row r="68" spans="1:13" s="7" customFormat="1" x14ac:dyDescent="0.35">
      <c r="A68" s="33" t="s">
        <v>8</v>
      </c>
      <c r="B68" s="20"/>
      <c r="C68" s="20"/>
      <c r="D68" s="20"/>
      <c r="E68" s="20"/>
      <c r="F68" s="20"/>
      <c r="G68" s="20"/>
      <c r="H68" s="31"/>
      <c r="I68" s="31"/>
      <c r="J68" s="31"/>
      <c r="K68" s="31"/>
      <c r="L68" s="20"/>
      <c r="M68" s="20"/>
    </row>
    <row r="69" spans="1:13" s="7" customFormat="1" x14ac:dyDescent="0.35">
      <c r="A69" s="36" t="s">
        <v>10</v>
      </c>
      <c r="B69" s="20" t="s">
        <v>121</v>
      </c>
      <c r="C69" s="20" t="s">
        <v>11</v>
      </c>
      <c r="D69" s="20" t="s">
        <v>12</v>
      </c>
      <c r="E69" s="20" t="s">
        <v>15</v>
      </c>
      <c r="F69" s="37" t="s">
        <v>105</v>
      </c>
      <c r="G69" s="37" t="s">
        <v>106</v>
      </c>
      <c r="H69" s="38" t="s">
        <v>117</v>
      </c>
      <c r="I69" s="38" t="s">
        <v>107</v>
      </c>
      <c r="J69" s="38" t="s">
        <v>108</v>
      </c>
      <c r="K69" s="38" t="s">
        <v>118</v>
      </c>
      <c r="L69" s="20"/>
      <c r="M69" s="20"/>
    </row>
    <row r="70" spans="1:13" s="7" customFormat="1" x14ac:dyDescent="0.35">
      <c r="A70" s="129">
        <f>'Male Calculated'!A17</f>
        <v>14</v>
      </c>
      <c r="B70" s="20" t="s">
        <v>122</v>
      </c>
      <c r="C70" s="20">
        <v>92</v>
      </c>
      <c r="D70" s="20" t="s">
        <v>2</v>
      </c>
      <c r="E70" s="20"/>
      <c r="F70" s="63">
        <f>'Male Calculated'!E17</f>
        <v>1069216</v>
      </c>
      <c r="G70" s="64">
        <f>'Male Calculated'!D17</f>
        <v>1664</v>
      </c>
      <c r="H70" s="61">
        <f>'Male Calculated'!N17</f>
        <v>0</v>
      </c>
      <c r="I70" s="61">
        <f>'Male Calculated'!H17</f>
        <v>20000</v>
      </c>
      <c r="J70" s="61">
        <f>'Male Calculated'!G17</f>
        <v>61</v>
      </c>
      <c r="K70" s="61">
        <f>'Male Calculated'!O17</f>
        <v>0</v>
      </c>
      <c r="L70" s="31"/>
      <c r="M70" s="20"/>
    </row>
    <row r="71" spans="1:13" s="7" customFormat="1" x14ac:dyDescent="0.35">
      <c r="A71" s="129">
        <f>'Male Calculated'!A18</f>
        <v>15</v>
      </c>
      <c r="B71" s="20" t="s">
        <v>122</v>
      </c>
      <c r="C71" s="20">
        <v>92</v>
      </c>
      <c r="D71" s="20" t="s">
        <v>2</v>
      </c>
      <c r="E71" s="20"/>
      <c r="F71" s="63">
        <f>'Male Calculated'!E18</f>
        <v>1037643</v>
      </c>
      <c r="G71" s="64">
        <f>'Male Calculated'!D18</f>
        <v>1622</v>
      </c>
      <c r="H71" s="61">
        <f>'Male Calculated'!N18</f>
        <v>0</v>
      </c>
      <c r="I71" s="61">
        <f>'Male Calculated'!H18</f>
        <v>20000</v>
      </c>
      <c r="J71" s="61">
        <f>'Male Calculated'!G18</f>
        <v>53</v>
      </c>
      <c r="K71" s="61">
        <f>'Male Calculated'!O18</f>
        <v>0</v>
      </c>
      <c r="L71" s="31"/>
      <c r="M71" s="20"/>
    </row>
    <row r="72" spans="1:13" s="7" customFormat="1" x14ac:dyDescent="0.35">
      <c r="A72" s="129">
        <f>'Male Calculated'!A19</f>
        <v>16</v>
      </c>
      <c r="B72" s="20" t="s">
        <v>122</v>
      </c>
      <c r="C72" s="20">
        <v>92</v>
      </c>
      <c r="D72" s="20" t="s">
        <v>2</v>
      </c>
      <c r="E72" s="20"/>
      <c r="F72" s="63">
        <f>'Male Calculated'!E19</f>
        <v>1151238</v>
      </c>
      <c r="G72" s="64">
        <f>'Male Calculated'!D19</f>
        <v>1877</v>
      </c>
      <c r="H72" s="61">
        <f>'Male Calculated'!N19</f>
        <v>0</v>
      </c>
      <c r="I72" s="61">
        <f>'Male Calculated'!H19</f>
        <v>20000</v>
      </c>
      <c r="J72" s="61">
        <f>'Male Calculated'!G19</f>
        <v>61</v>
      </c>
      <c r="K72" s="61">
        <f>'Male Calculated'!O19</f>
        <v>0</v>
      </c>
      <c r="L72" s="31"/>
      <c r="M72" s="20"/>
    </row>
    <row r="73" spans="1:13" s="7" customFormat="1" x14ac:dyDescent="0.35">
      <c r="A73" s="129">
        <f>'Male Calculated'!A20</f>
        <v>17</v>
      </c>
      <c r="B73" s="20" t="s">
        <v>122</v>
      </c>
      <c r="C73" s="20">
        <v>92</v>
      </c>
      <c r="D73" s="20" t="s">
        <v>2</v>
      </c>
      <c r="E73" s="20"/>
      <c r="F73" s="63">
        <f>'Male Calculated'!E20</f>
        <v>1237265</v>
      </c>
      <c r="G73" s="64">
        <f>'Male Calculated'!D20</f>
        <v>1901</v>
      </c>
      <c r="H73" s="61">
        <f>'Male Calculated'!N20</f>
        <v>0</v>
      </c>
      <c r="I73" s="61">
        <f>'Male Calculated'!H20</f>
        <v>20000</v>
      </c>
      <c r="J73" s="61">
        <f>'Male Calculated'!G20</f>
        <v>54</v>
      </c>
      <c r="K73" s="61">
        <f>'Male Calculated'!O20</f>
        <v>0</v>
      </c>
      <c r="L73" s="31"/>
      <c r="M73" s="20"/>
    </row>
    <row r="74" spans="1:13" s="7" customFormat="1" x14ac:dyDescent="0.35">
      <c r="A74" s="130">
        <f>'Male Calculated'!A21</f>
        <v>18</v>
      </c>
      <c r="B74" s="20" t="s">
        <v>122</v>
      </c>
      <c r="C74" s="20">
        <v>92</v>
      </c>
      <c r="D74" s="20" t="s">
        <v>2</v>
      </c>
      <c r="E74" s="20"/>
      <c r="F74" s="63">
        <f>'Male Calculated'!E21</f>
        <v>986290</v>
      </c>
      <c r="G74" s="41">
        <f>'Male Calculated'!D21</f>
        <v>1596</v>
      </c>
      <c r="H74" s="31">
        <f>'Male Calculated'!N21</f>
        <v>0</v>
      </c>
      <c r="I74" s="61">
        <f>'Male Calculated'!H21</f>
        <v>20000</v>
      </c>
      <c r="J74" s="61">
        <f>'Male Calculated'!G21</f>
        <v>54</v>
      </c>
      <c r="K74" s="31">
        <f>'Male Calculated'!O21</f>
        <v>0</v>
      </c>
      <c r="L74" s="31"/>
      <c r="M74" s="20"/>
    </row>
    <row r="75" spans="1:13" s="7" customFormat="1" x14ac:dyDescent="0.35">
      <c r="A75" s="39"/>
      <c r="B75" s="20"/>
      <c r="C75" s="20"/>
      <c r="D75" s="20"/>
      <c r="E75" s="20"/>
      <c r="F75" s="20"/>
      <c r="G75" s="20"/>
      <c r="H75" s="31"/>
      <c r="I75" s="31"/>
      <c r="J75" s="31"/>
      <c r="K75" s="31"/>
      <c r="L75" s="20"/>
      <c r="M75" s="20"/>
    </row>
    <row r="76" spans="1:13" s="7" customFormat="1" x14ac:dyDescent="0.35">
      <c r="A76" s="34" t="s">
        <v>129</v>
      </c>
      <c r="B76" s="20"/>
      <c r="C76" s="20"/>
      <c r="D76" s="20"/>
      <c r="E76" s="20"/>
      <c r="F76" s="20"/>
      <c r="G76" s="20"/>
      <c r="H76" s="31"/>
      <c r="I76" s="31"/>
      <c r="J76" s="31"/>
      <c r="K76" s="31"/>
      <c r="L76" s="20"/>
      <c r="M76" s="20"/>
    </row>
    <row r="77" spans="1:13" s="7" customFormat="1" x14ac:dyDescent="0.35">
      <c r="A77" s="20" t="s">
        <v>14</v>
      </c>
      <c r="B77" s="20" t="s">
        <v>73</v>
      </c>
      <c r="C77" s="20"/>
      <c r="D77" s="20"/>
      <c r="E77" s="20"/>
      <c r="F77" s="20"/>
      <c r="G77" s="20"/>
      <c r="H77" s="31"/>
      <c r="I77" s="31"/>
      <c r="J77" s="31"/>
      <c r="K77" s="31"/>
      <c r="L77" s="20"/>
      <c r="M77" s="20"/>
    </row>
    <row r="78" spans="1:13" s="7" customFormat="1" x14ac:dyDescent="0.35">
      <c r="A78" s="20" t="s">
        <v>82</v>
      </c>
      <c r="B78" s="20" t="s">
        <v>175</v>
      </c>
      <c r="C78" s="20"/>
      <c r="D78" s="20"/>
      <c r="E78" s="20"/>
      <c r="F78" s="20"/>
      <c r="G78" s="20"/>
      <c r="H78" s="31"/>
      <c r="I78" s="31"/>
      <c r="J78" s="31"/>
      <c r="K78" s="31"/>
      <c r="L78" s="20"/>
      <c r="M78" s="20"/>
    </row>
    <row r="79" spans="1:13" s="7" customFormat="1" x14ac:dyDescent="0.35">
      <c r="A79" s="20" t="s">
        <v>120</v>
      </c>
      <c r="B79" s="20" t="s">
        <v>171</v>
      </c>
      <c r="C79" s="20"/>
      <c r="D79" s="20"/>
      <c r="E79" s="20"/>
      <c r="F79" s="20"/>
      <c r="G79" s="20"/>
      <c r="H79" s="31"/>
      <c r="I79" s="31"/>
      <c r="J79" s="31"/>
      <c r="K79" s="31"/>
      <c r="L79" s="20"/>
      <c r="M79" s="20"/>
    </row>
    <row r="80" spans="1:13" s="12" customFormat="1" x14ac:dyDescent="0.35">
      <c r="A80" s="20" t="s">
        <v>158</v>
      </c>
      <c r="B80" s="20" t="s">
        <v>172</v>
      </c>
      <c r="C80" s="20"/>
      <c r="D80" s="20"/>
      <c r="E80" s="20"/>
      <c r="F80" s="20"/>
      <c r="G80" s="20"/>
      <c r="H80" s="31"/>
      <c r="I80" s="31"/>
      <c r="J80" s="31"/>
      <c r="K80" s="31"/>
      <c r="L80" s="20"/>
      <c r="M80" s="20"/>
    </row>
    <row r="81" spans="1:13" s="7" customFormat="1" x14ac:dyDescent="0.35">
      <c r="A81" s="20" t="s">
        <v>37</v>
      </c>
      <c r="B81" s="20" t="s">
        <v>62</v>
      </c>
      <c r="C81" s="20"/>
      <c r="D81" s="20"/>
      <c r="E81" s="20"/>
      <c r="F81" s="20"/>
      <c r="G81" s="20"/>
      <c r="H81" s="31"/>
      <c r="I81" s="31"/>
      <c r="J81" s="31"/>
      <c r="K81" s="31"/>
      <c r="L81" s="20"/>
      <c r="M81" s="20"/>
    </row>
    <row r="82" spans="1:13" s="7" customFormat="1" x14ac:dyDescent="0.35">
      <c r="A82" s="20" t="s">
        <v>100</v>
      </c>
      <c r="B82" s="20">
        <v>3</v>
      </c>
      <c r="C82" s="20"/>
      <c r="D82" s="20"/>
      <c r="E82" s="20"/>
      <c r="F82" s="20"/>
      <c r="G82" s="20"/>
      <c r="H82" s="31"/>
      <c r="I82" s="31"/>
      <c r="J82" s="31"/>
      <c r="K82" s="31"/>
      <c r="L82" s="20"/>
      <c r="M82" s="20"/>
    </row>
    <row r="83" spans="1:13" s="7" customFormat="1" x14ac:dyDescent="0.35">
      <c r="A83" s="21" t="s">
        <v>5</v>
      </c>
      <c r="B83" s="43">
        <f>'Male Calculated'!B26</f>
        <v>250</v>
      </c>
      <c r="C83" s="20"/>
      <c r="D83" s="20"/>
      <c r="E83" s="20"/>
      <c r="F83" s="20"/>
      <c r="G83" s="20"/>
      <c r="H83" s="31"/>
      <c r="I83" s="31"/>
      <c r="J83" s="31"/>
      <c r="K83" s="31"/>
      <c r="L83" s="20"/>
      <c r="M83" s="20"/>
    </row>
    <row r="84" spans="1:13" s="7" customFormat="1" x14ac:dyDescent="0.35">
      <c r="A84" s="20" t="s">
        <v>81</v>
      </c>
      <c r="B84" s="21" t="s">
        <v>148</v>
      </c>
      <c r="C84" s="20"/>
      <c r="D84" s="20"/>
      <c r="E84" s="20"/>
      <c r="F84" s="20"/>
      <c r="G84" s="20"/>
      <c r="H84" s="31"/>
      <c r="I84" s="31"/>
      <c r="J84" s="31"/>
      <c r="K84" s="31"/>
      <c r="L84" s="20"/>
      <c r="M84" s="20"/>
    </row>
    <row r="85" spans="1:13" s="8" customFormat="1" x14ac:dyDescent="0.35">
      <c r="A85" s="19" t="s">
        <v>92</v>
      </c>
      <c r="B85" s="19" t="s">
        <v>97</v>
      </c>
      <c r="C85" s="19"/>
      <c r="D85" s="19"/>
      <c r="E85" s="19"/>
      <c r="F85" s="19"/>
      <c r="G85" s="19"/>
      <c r="H85" s="32"/>
      <c r="I85" s="32"/>
      <c r="J85" s="32"/>
      <c r="K85" s="32"/>
      <c r="L85" s="19"/>
      <c r="M85" s="19"/>
    </row>
    <row r="86" spans="1:13" s="8" customFormat="1" x14ac:dyDescent="0.35">
      <c r="A86" s="19"/>
      <c r="B86" s="19"/>
      <c r="C86" s="19"/>
      <c r="D86" s="19"/>
      <c r="E86" s="19"/>
      <c r="F86" s="19"/>
      <c r="G86" s="19"/>
      <c r="H86" s="32"/>
      <c r="I86" s="32"/>
      <c r="J86" s="32"/>
      <c r="K86" s="32"/>
      <c r="L86" s="19"/>
      <c r="M86" s="19"/>
    </row>
    <row r="87" spans="1:13" s="7" customFormat="1" x14ac:dyDescent="0.35">
      <c r="A87" s="33" t="s">
        <v>8</v>
      </c>
      <c r="B87" s="20"/>
      <c r="C87" s="20"/>
      <c r="D87" s="20"/>
      <c r="E87" s="20"/>
      <c r="F87" s="20"/>
      <c r="G87" s="20"/>
      <c r="H87" s="31"/>
      <c r="I87" s="31"/>
      <c r="J87" s="31"/>
      <c r="K87" s="31"/>
      <c r="L87" s="20"/>
      <c r="M87" s="20"/>
    </row>
    <row r="88" spans="1:13" s="7" customFormat="1" x14ac:dyDescent="0.35">
      <c r="A88" s="36" t="s">
        <v>10</v>
      </c>
      <c r="B88" s="20" t="s">
        <v>121</v>
      </c>
      <c r="C88" s="20" t="s">
        <v>11</v>
      </c>
      <c r="D88" s="20" t="s">
        <v>12</v>
      </c>
      <c r="E88" s="20" t="s">
        <v>15</v>
      </c>
      <c r="F88" s="37" t="s">
        <v>105</v>
      </c>
      <c r="G88" s="37" t="s">
        <v>106</v>
      </c>
      <c r="H88" s="38" t="s">
        <v>117</v>
      </c>
      <c r="I88" s="38" t="s">
        <v>107</v>
      </c>
      <c r="J88" s="38" t="s">
        <v>108</v>
      </c>
      <c r="K88" s="38" t="s">
        <v>118</v>
      </c>
      <c r="L88" s="20"/>
      <c r="M88" s="20"/>
    </row>
    <row r="89" spans="1:13" s="7" customFormat="1" x14ac:dyDescent="0.35">
      <c r="A89" s="129">
        <f>'Male Calculated'!A26</f>
        <v>23</v>
      </c>
      <c r="B89" s="20" t="s">
        <v>122</v>
      </c>
      <c r="C89" s="20">
        <v>92</v>
      </c>
      <c r="D89" s="20" t="s">
        <v>2</v>
      </c>
      <c r="E89" s="20"/>
      <c r="F89" s="63">
        <f>'Male Calculated'!E26</f>
        <v>1203516</v>
      </c>
      <c r="G89" s="64">
        <f>'Male Calculated'!D26</f>
        <v>1835</v>
      </c>
      <c r="H89" s="61">
        <f>'Male Calculated'!N26</f>
        <v>0</v>
      </c>
      <c r="I89" s="61">
        <f>'Male Calculated'!H26</f>
        <v>20000</v>
      </c>
      <c r="J89" s="61">
        <f>'Male Calculated'!G26</f>
        <v>70</v>
      </c>
      <c r="K89" s="61">
        <f>'Male Calculated'!O26</f>
        <v>0</v>
      </c>
      <c r="L89" s="20"/>
      <c r="M89" s="20"/>
    </row>
    <row r="90" spans="1:13" s="7" customFormat="1" x14ac:dyDescent="0.35">
      <c r="A90" s="129">
        <f>'Male Calculated'!A27</f>
        <v>24</v>
      </c>
      <c r="B90" s="20" t="s">
        <v>122</v>
      </c>
      <c r="C90" s="20">
        <v>92</v>
      </c>
      <c r="D90" s="20" t="s">
        <v>2</v>
      </c>
      <c r="E90" s="20"/>
      <c r="F90" s="63">
        <f>'Male Calculated'!E27</f>
        <v>1165692</v>
      </c>
      <c r="G90" s="64">
        <f>'Male Calculated'!D27</f>
        <v>1707</v>
      </c>
      <c r="H90" s="61">
        <f>'Male Calculated'!N27</f>
        <v>0</v>
      </c>
      <c r="I90" s="61">
        <f>'Male Calculated'!H27</f>
        <v>20000</v>
      </c>
      <c r="J90" s="61">
        <f>'Male Calculated'!G27</f>
        <v>61</v>
      </c>
      <c r="K90" s="61">
        <f>'Male Calculated'!O27</f>
        <v>0</v>
      </c>
      <c r="L90" s="20"/>
      <c r="M90" s="20"/>
    </row>
    <row r="91" spans="1:13" s="7" customFormat="1" x14ac:dyDescent="0.35">
      <c r="A91" s="129">
        <f>'Male Calculated'!A28</f>
        <v>25</v>
      </c>
      <c r="B91" s="20" t="s">
        <v>122</v>
      </c>
      <c r="C91" s="20">
        <v>92</v>
      </c>
      <c r="D91" s="20" t="s">
        <v>2</v>
      </c>
      <c r="E91" s="20"/>
      <c r="F91" s="63">
        <f>'Male Calculated'!E28</f>
        <v>1317065</v>
      </c>
      <c r="G91" s="64">
        <f>'Male Calculated'!D28</f>
        <v>1862</v>
      </c>
      <c r="H91" s="61">
        <f>'Male Calculated'!N28</f>
        <v>0</v>
      </c>
      <c r="I91" s="61">
        <f>'Male Calculated'!H28</f>
        <v>20000</v>
      </c>
      <c r="J91" s="61">
        <f>'Male Calculated'!G28</f>
        <v>56</v>
      </c>
      <c r="K91" s="61">
        <f>'Male Calculated'!O28</f>
        <v>0</v>
      </c>
      <c r="L91" s="20"/>
      <c r="M91" s="20"/>
    </row>
    <row r="92" spans="1:13" s="7" customFormat="1" x14ac:dyDescent="0.35">
      <c r="A92" s="129">
        <f>'Male Calculated'!A29</f>
        <v>26</v>
      </c>
      <c r="B92" s="20" t="s">
        <v>122</v>
      </c>
      <c r="C92" s="20">
        <v>92</v>
      </c>
      <c r="D92" s="20" t="s">
        <v>2</v>
      </c>
      <c r="E92" s="20"/>
      <c r="F92" s="63">
        <f>'Male Calculated'!E29</f>
        <v>1342615</v>
      </c>
      <c r="G92" s="64">
        <f>'Male Calculated'!D29</f>
        <v>1928</v>
      </c>
      <c r="H92" s="61">
        <f>'Male Calculated'!N29</f>
        <v>0</v>
      </c>
      <c r="I92" s="61">
        <f>'Male Calculated'!H29</f>
        <v>20000</v>
      </c>
      <c r="J92" s="61">
        <f>'Male Calculated'!G29</f>
        <v>58</v>
      </c>
      <c r="K92" s="61">
        <f>'Male Calculated'!O29</f>
        <v>0</v>
      </c>
      <c r="L92" s="20"/>
      <c r="M92" s="20"/>
    </row>
    <row r="93" spans="1:13" s="7" customFormat="1" x14ac:dyDescent="0.35">
      <c r="A93" s="130">
        <f>'Male Calculated'!A30</f>
        <v>27</v>
      </c>
      <c r="B93" s="20" t="s">
        <v>122</v>
      </c>
      <c r="C93" s="20">
        <v>92</v>
      </c>
      <c r="D93" s="20" t="s">
        <v>2</v>
      </c>
      <c r="E93" s="20"/>
      <c r="F93" s="63">
        <f>'Male Calculated'!E30</f>
        <v>1352798</v>
      </c>
      <c r="G93" s="41">
        <f>'Male Calculated'!D30</f>
        <v>1989</v>
      </c>
      <c r="H93" s="31">
        <f>'Male Calculated'!N30</f>
        <v>0</v>
      </c>
      <c r="I93" s="61">
        <f>'Male Calculated'!H30</f>
        <v>20000</v>
      </c>
      <c r="J93" s="31">
        <f>'Male Calculated'!G30</f>
        <v>61</v>
      </c>
      <c r="K93" s="31">
        <f>'Male Calculated'!O30</f>
        <v>0</v>
      </c>
      <c r="L93" s="20"/>
      <c r="M93" s="20"/>
    </row>
    <row r="94" spans="1:13" s="7" customFormat="1" x14ac:dyDescent="0.35">
      <c r="A94" s="39"/>
      <c r="B94" s="20"/>
      <c r="C94" s="20"/>
      <c r="D94" s="20"/>
      <c r="E94" s="20"/>
      <c r="F94" s="20"/>
      <c r="G94" s="20"/>
      <c r="H94" s="40"/>
      <c r="I94" s="40"/>
      <c r="J94" s="31"/>
      <c r="K94" s="31"/>
      <c r="L94" s="20"/>
      <c r="M94" s="20"/>
    </row>
    <row r="95" spans="1:13" s="7" customFormat="1" x14ac:dyDescent="0.35">
      <c r="A95" s="34" t="s">
        <v>129</v>
      </c>
      <c r="B95" s="20"/>
      <c r="C95" s="20"/>
      <c r="D95" s="20"/>
      <c r="E95" s="20"/>
      <c r="F95" s="20"/>
      <c r="G95" s="20"/>
      <c r="H95" s="31"/>
      <c r="I95" s="31"/>
      <c r="J95" s="31"/>
      <c r="K95" s="31"/>
      <c r="L95" s="20"/>
      <c r="M95" s="20"/>
    </row>
    <row r="96" spans="1:13" s="7" customFormat="1" x14ac:dyDescent="0.35">
      <c r="A96" s="20" t="s">
        <v>14</v>
      </c>
      <c r="B96" s="20" t="s">
        <v>73</v>
      </c>
      <c r="C96" s="20"/>
      <c r="D96" s="20"/>
      <c r="E96" s="20"/>
      <c r="F96" s="20"/>
      <c r="G96" s="20"/>
      <c r="H96" s="31"/>
      <c r="I96" s="31"/>
      <c r="J96" s="31"/>
      <c r="K96" s="31"/>
      <c r="L96" s="20"/>
      <c r="M96" s="20"/>
    </row>
    <row r="97" spans="1:13" s="7" customFormat="1" x14ac:dyDescent="0.35">
      <c r="A97" s="20" t="s">
        <v>82</v>
      </c>
      <c r="B97" s="20" t="s">
        <v>175</v>
      </c>
      <c r="C97" s="20"/>
      <c r="D97" s="20"/>
      <c r="E97" s="20"/>
      <c r="F97" s="20"/>
      <c r="G97" s="20"/>
      <c r="H97" s="31"/>
      <c r="I97" s="31"/>
      <c r="J97" s="31"/>
      <c r="K97" s="31"/>
      <c r="L97" s="20"/>
      <c r="M97" s="20"/>
    </row>
    <row r="98" spans="1:13" s="7" customFormat="1" x14ac:dyDescent="0.35">
      <c r="A98" s="20" t="s">
        <v>120</v>
      </c>
      <c r="B98" s="20" t="s">
        <v>171</v>
      </c>
      <c r="C98" s="20"/>
      <c r="D98" s="20"/>
      <c r="E98" s="20"/>
      <c r="F98" s="20"/>
      <c r="G98" s="20"/>
      <c r="H98" s="31"/>
      <c r="I98" s="31"/>
      <c r="J98" s="31"/>
      <c r="K98" s="31"/>
      <c r="L98" s="20"/>
      <c r="M98" s="20"/>
    </row>
    <row r="99" spans="1:13" s="12" customFormat="1" x14ac:dyDescent="0.35">
      <c r="A99" s="20" t="s">
        <v>158</v>
      </c>
      <c r="B99" s="20" t="s">
        <v>172</v>
      </c>
      <c r="C99" s="20"/>
      <c r="D99" s="20"/>
      <c r="E99" s="20"/>
      <c r="F99" s="20"/>
      <c r="G99" s="20"/>
      <c r="H99" s="31"/>
      <c r="I99" s="31"/>
      <c r="J99" s="31"/>
      <c r="K99" s="31"/>
      <c r="L99" s="20"/>
      <c r="M99" s="20"/>
    </row>
    <row r="100" spans="1:13" s="7" customFormat="1" x14ac:dyDescent="0.35">
      <c r="A100" s="20" t="s">
        <v>37</v>
      </c>
      <c r="B100" s="20" t="s">
        <v>62</v>
      </c>
      <c r="C100" s="20"/>
      <c r="D100" s="20"/>
      <c r="E100" s="20"/>
      <c r="F100" s="20"/>
      <c r="G100" s="20"/>
      <c r="H100" s="31"/>
      <c r="I100" s="31"/>
      <c r="J100" s="31"/>
      <c r="K100" s="31"/>
      <c r="L100" s="20"/>
      <c r="M100" s="20"/>
    </row>
    <row r="101" spans="1:13" s="7" customFormat="1" x14ac:dyDescent="0.35">
      <c r="A101" s="20" t="s">
        <v>100</v>
      </c>
      <c r="B101" s="20">
        <v>4</v>
      </c>
      <c r="C101" s="20"/>
      <c r="D101" s="20"/>
      <c r="E101" s="20"/>
      <c r="F101" s="20"/>
      <c r="G101" s="20"/>
      <c r="H101" s="31"/>
      <c r="I101" s="31"/>
      <c r="J101" s="31"/>
      <c r="K101" s="31"/>
      <c r="L101" s="20"/>
      <c r="M101" s="20"/>
    </row>
    <row r="102" spans="1:13" s="7" customFormat="1" x14ac:dyDescent="0.35">
      <c r="A102" s="21" t="s">
        <v>5</v>
      </c>
      <c r="B102" s="43">
        <f>'Male Calculated'!B35</f>
        <v>500</v>
      </c>
      <c r="C102" s="20"/>
      <c r="D102" s="20"/>
      <c r="E102" s="20"/>
      <c r="F102" s="20"/>
      <c r="G102" s="20"/>
      <c r="H102" s="31"/>
      <c r="I102" s="31"/>
      <c r="J102" s="31"/>
      <c r="K102" s="31"/>
      <c r="L102" s="20"/>
      <c r="M102" s="20"/>
    </row>
    <row r="103" spans="1:13" s="7" customFormat="1" x14ac:dyDescent="0.35">
      <c r="A103" s="20" t="s">
        <v>81</v>
      </c>
      <c r="B103" s="21" t="s">
        <v>148</v>
      </c>
      <c r="C103" s="20"/>
      <c r="D103" s="20"/>
      <c r="E103" s="20"/>
      <c r="F103" s="20"/>
      <c r="G103" s="20"/>
      <c r="H103" s="31"/>
      <c r="I103" s="31"/>
      <c r="J103" s="31"/>
      <c r="K103" s="31"/>
      <c r="L103" s="20"/>
      <c r="M103" s="20"/>
    </row>
    <row r="104" spans="1:13" s="8" customFormat="1" x14ac:dyDescent="0.35">
      <c r="A104" s="19" t="s">
        <v>92</v>
      </c>
      <c r="B104" s="19" t="s">
        <v>97</v>
      </c>
      <c r="C104" s="19"/>
      <c r="D104" s="19"/>
      <c r="E104" s="19"/>
      <c r="F104" s="19"/>
      <c r="G104" s="19"/>
      <c r="H104" s="32"/>
      <c r="I104" s="32"/>
      <c r="J104" s="32"/>
      <c r="K104" s="32"/>
      <c r="L104" s="19"/>
      <c r="M104" s="19"/>
    </row>
    <row r="105" spans="1:13" s="8" customFormat="1" x14ac:dyDescent="0.35">
      <c r="A105" s="19"/>
      <c r="B105" s="19"/>
      <c r="C105" s="19"/>
      <c r="D105" s="19"/>
      <c r="E105" s="19"/>
      <c r="F105" s="19"/>
      <c r="G105" s="19"/>
      <c r="H105" s="32"/>
      <c r="I105" s="32"/>
      <c r="J105" s="32"/>
      <c r="K105" s="32"/>
      <c r="L105" s="19"/>
      <c r="M105" s="19"/>
    </row>
    <row r="106" spans="1:13" s="7" customFormat="1" x14ac:dyDescent="0.35">
      <c r="A106" s="33" t="s">
        <v>8</v>
      </c>
      <c r="B106" s="20"/>
      <c r="C106" s="20"/>
      <c r="D106" s="20"/>
      <c r="E106" s="20"/>
      <c r="F106" s="20"/>
      <c r="G106" s="20"/>
      <c r="H106" s="31"/>
      <c r="I106" s="31"/>
      <c r="J106" s="31"/>
      <c r="K106" s="31"/>
      <c r="L106" s="20"/>
      <c r="M106" s="20"/>
    </row>
    <row r="107" spans="1:13" s="7" customFormat="1" x14ac:dyDescent="0.35">
      <c r="A107" s="36" t="s">
        <v>10</v>
      </c>
      <c r="B107" s="20" t="s">
        <v>121</v>
      </c>
      <c r="C107" s="20" t="s">
        <v>11</v>
      </c>
      <c r="D107" s="20" t="s">
        <v>12</v>
      </c>
      <c r="E107" s="20" t="s">
        <v>15</v>
      </c>
      <c r="F107" s="37" t="s">
        <v>105</v>
      </c>
      <c r="G107" s="37" t="s">
        <v>106</v>
      </c>
      <c r="H107" s="38" t="s">
        <v>117</v>
      </c>
      <c r="I107" s="38" t="s">
        <v>107</v>
      </c>
      <c r="J107" s="38" t="s">
        <v>108</v>
      </c>
      <c r="K107" s="38" t="s">
        <v>118</v>
      </c>
      <c r="L107" s="20"/>
      <c r="M107" s="20"/>
    </row>
    <row r="108" spans="1:13" s="7" customFormat="1" x14ac:dyDescent="0.35">
      <c r="A108" s="131">
        <f>'Male Calculated'!A35</f>
        <v>34</v>
      </c>
      <c r="B108" s="20" t="s">
        <v>122</v>
      </c>
      <c r="C108" s="20">
        <v>92</v>
      </c>
      <c r="D108" s="20" t="s">
        <v>2</v>
      </c>
      <c r="E108" s="20"/>
      <c r="F108" s="63">
        <f>'Male Calculated'!E35</f>
        <v>1136769</v>
      </c>
      <c r="G108" s="64">
        <f>'Male Calculated'!D35</f>
        <v>1708</v>
      </c>
      <c r="H108" s="61">
        <f>'Male Calculated'!N35</f>
        <v>0</v>
      </c>
      <c r="I108" s="61">
        <f>'Male Calculated'!H35</f>
        <v>20000</v>
      </c>
      <c r="J108" s="61">
        <f>'Male Calculated'!G35</f>
        <v>52</v>
      </c>
      <c r="K108" s="61">
        <f>'Male Calculated'!O35</f>
        <v>0</v>
      </c>
      <c r="L108" s="20"/>
      <c r="M108" s="20"/>
    </row>
    <row r="109" spans="1:13" s="7" customFormat="1" x14ac:dyDescent="0.35">
      <c r="A109" s="131">
        <f>'Male Calculated'!A36</f>
        <v>35</v>
      </c>
      <c r="B109" s="20" t="s">
        <v>122</v>
      </c>
      <c r="C109" s="20">
        <v>92</v>
      </c>
      <c r="D109" s="20" t="s">
        <v>2</v>
      </c>
      <c r="E109" s="20"/>
      <c r="F109" s="63">
        <f>'Male Calculated'!E36</f>
        <v>1194976</v>
      </c>
      <c r="G109" s="64">
        <f>'Male Calculated'!D36</f>
        <v>1770</v>
      </c>
      <c r="H109" s="61">
        <f>'Male Calculated'!N36</f>
        <v>0</v>
      </c>
      <c r="I109" s="61">
        <f>'Male Calculated'!H36</f>
        <v>20000</v>
      </c>
      <c r="J109" s="61">
        <f>'Male Calculated'!G36</f>
        <v>54</v>
      </c>
      <c r="K109" s="61">
        <f>'Male Calculated'!O36</f>
        <v>0</v>
      </c>
      <c r="L109" s="20"/>
      <c r="M109" s="20"/>
    </row>
    <row r="110" spans="1:13" s="7" customFormat="1" x14ac:dyDescent="0.35">
      <c r="A110" s="131">
        <f>'Male Calculated'!A37</f>
        <v>36</v>
      </c>
      <c r="B110" s="20" t="s">
        <v>122</v>
      </c>
      <c r="C110" s="20">
        <v>92</v>
      </c>
      <c r="D110" s="20" t="s">
        <v>2</v>
      </c>
      <c r="E110" s="20"/>
      <c r="F110" s="63">
        <f>'Male Calculated'!E37</f>
        <v>1142772</v>
      </c>
      <c r="G110" s="64">
        <f>'Male Calculated'!D37</f>
        <v>1602</v>
      </c>
      <c r="H110" s="61">
        <f>'Male Calculated'!N37</f>
        <v>0</v>
      </c>
      <c r="I110" s="61">
        <f>'Male Calculated'!H37</f>
        <v>20000</v>
      </c>
      <c r="J110" s="61">
        <f>'Male Calculated'!G37</f>
        <v>60</v>
      </c>
      <c r="K110" s="61">
        <f>'Male Calculated'!O37</f>
        <v>0</v>
      </c>
      <c r="L110" s="20"/>
      <c r="M110" s="20"/>
    </row>
    <row r="111" spans="1:13" s="7" customFormat="1" x14ac:dyDescent="0.35">
      <c r="A111" s="131">
        <f>'Male Calculated'!A38</f>
        <v>37</v>
      </c>
      <c r="B111" s="20" t="s">
        <v>122</v>
      </c>
      <c r="C111" s="20">
        <v>92</v>
      </c>
      <c r="D111" s="20" t="s">
        <v>2</v>
      </c>
      <c r="E111" s="20"/>
      <c r="F111" s="63">
        <f>'Male Calculated'!E38</f>
        <v>1165135</v>
      </c>
      <c r="G111" s="64">
        <f>'Male Calculated'!D38</f>
        <v>1652</v>
      </c>
      <c r="H111" s="61">
        <f>'Male Calculated'!N38</f>
        <v>0</v>
      </c>
      <c r="I111" s="61">
        <f>'Male Calculated'!H38</f>
        <v>20000</v>
      </c>
      <c r="J111" s="61">
        <f>'Male Calculated'!G38</f>
        <v>47</v>
      </c>
      <c r="K111" s="61">
        <f>'Male Calculated'!O38</f>
        <v>0</v>
      </c>
      <c r="L111" s="20"/>
      <c r="M111" s="20"/>
    </row>
    <row r="112" spans="1:13" s="7" customFormat="1" x14ac:dyDescent="0.35">
      <c r="A112" s="132">
        <f>'Male Calculated'!A39</f>
        <v>38</v>
      </c>
      <c r="B112" s="20" t="s">
        <v>122</v>
      </c>
      <c r="C112" s="20">
        <v>92</v>
      </c>
      <c r="D112" s="20" t="s">
        <v>2</v>
      </c>
      <c r="E112" s="20"/>
      <c r="F112" s="63">
        <f>'Male Calculated'!E39</f>
        <v>1353324</v>
      </c>
      <c r="G112" s="41">
        <f>'Male Calculated'!D39</f>
        <v>1952</v>
      </c>
      <c r="H112" s="31">
        <f>'Male Calculated'!N39</f>
        <v>0</v>
      </c>
      <c r="I112" s="61">
        <f>'Male Calculated'!H39</f>
        <v>20000</v>
      </c>
      <c r="J112" s="31">
        <f>'Male Calculated'!G39</f>
        <v>47</v>
      </c>
      <c r="K112" s="31">
        <f>'Male Calculated'!O39</f>
        <v>0</v>
      </c>
      <c r="L112" s="20"/>
      <c r="M112" s="20"/>
    </row>
    <row r="113" spans="1:13" s="7" customFormat="1" x14ac:dyDescent="0.35">
      <c r="A113" s="39"/>
      <c r="B113" s="20"/>
      <c r="C113" s="20"/>
      <c r="D113" s="20"/>
      <c r="E113" s="20"/>
      <c r="F113" s="20"/>
      <c r="G113" s="20"/>
      <c r="H113" s="40"/>
      <c r="I113" s="40"/>
      <c r="J113" s="31"/>
      <c r="K113" s="31"/>
      <c r="L113" s="20"/>
      <c r="M113" s="20"/>
    </row>
    <row r="114" spans="1:13" x14ac:dyDescent="0.35">
      <c r="A114" s="34" t="s">
        <v>129</v>
      </c>
    </row>
    <row r="115" spans="1:13" x14ac:dyDescent="0.35">
      <c r="A115" s="20" t="s">
        <v>14</v>
      </c>
      <c r="B115" s="20" t="s">
        <v>73</v>
      </c>
    </row>
    <row r="116" spans="1:13" x14ac:dyDescent="0.35">
      <c r="A116" s="20" t="s">
        <v>82</v>
      </c>
      <c r="B116" s="20" t="s">
        <v>176</v>
      </c>
    </row>
    <row r="117" spans="1:13" x14ac:dyDescent="0.35">
      <c r="A117" s="20" t="s">
        <v>120</v>
      </c>
      <c r="B117" s="20" t="s">
        <v>171</v>
      </c>
    </row>
    <row r="118" spans="1:13" s="12" customFormat="1" x14ac:dyDescent="0.35">
      <c r="A118" s="20" t="s">
        <v>158</v>
      </c>
      <c r="B118" s="20" t="s">
        <v>172</v>
      </c>
      <c r="C118" s="20"/>
      <c r="D118" s="20"/>
      <c r="E118" s="20"/>
      <c r="F118" s="20"/>
      <c r="G118" s="20"/>
      <c r="H118" s="31"/>
      <c r="I118" s="31"/>
      <c r="J118" s="31"/>
      <c r="K118" s="31"/>
      <c r="L118" s="20"/>
      <c r="M118" s="20"/>
    </row>
    <row r="119" spans="1:13" x14ac:dyDescent="0.35">
      <c r="A119" s="20" t="s">
        <v>37</v>
      </c>
      <c r="B119" s="20" t="s">
        <v>62</v>
      </c>
    </row>
    <row r="120" spans="1:13" x14ac:dyDescent="0.35">
      <c r="A120" s="20" t="s">
        <v>100</v>
      </c>
      <c r="B120" s="20">
        <v>5</v>
      </c>
    </row>
    <row r="121" spans="1:13" x14ac:dyDescent="0.35">
      <c r="A121" s="21" t="s">
        <v>5</v>
      </c>
      <c r="B121" s="43">
        <f>'Male Calculated'!B44</f>
        <v>1000</v>
      </c>
    </row>
    <row r="122" spans="1:13" x14ac:dyDescent="0.35">
      <c r="A122" s="20" t="s">
        <v>81</v>
      </c>
      <c r="B122" s="21" t="s">
        <v>148</v>
      </c>
    </row>
    <row r="123" spans="1:13" s="8" customFormat="1" x14ac:dyDescent="0.35">
      <c r="A123" s="19" t="s">
        <v>92</v>
      </c>
      <c r="B123" s="19" t="s">
        <v>97</v>
      </c>
      <c r="C123" s="19"/>
      <c r="D123" s="19"/>
      <c r="E123" s="19"/>
      <c r="F123" s="19"/>
      <c r="G123" s="19"/>
      <c r="H123" s="32"/>
      <c r="I123" s="32"/>
      <c r="J123" s="32"/>
      <c r="K123" s="32"/>
      <c r="L123" s="19"/>
      <c r="M123" s="19"/>
    </row>
    <row r="124" spans="1:13" s="8" customFormat="1" x14ac:dyDescent="0.35">
      <c r="A124" s="19"/>
      <c r="B124" s="19"/>
      <c r="C124" s="19"/>
      <c r="D124" s="19"/>
      <c r="E124" s="19"/>
      <c r="F124" s="19"/>
      <c r="G124" s="19"/>
      <c r="H124" s="32"/>
      <c r="I124" s="32"/>
      <c r="J124" s="32"/>
      <c r="K124" s="32"/>
      <c r="L124" s="19"/>
      <c r="M124" s="19"/>
    </row>
    <row r="125" spans="1:13" s="7" customFormat="1" x14ac:dyDescent="0.35">
      <c r="A125" s="33" t="s">
        <v>8</v>
      </c>
      <c r="B125" s="20"/>
      <c r="C125" s="20"/>
      <c r="D125" s="20"/>
      <c r="E125" s="20"/>
      <c r="F125" s="20"/>
      <c r="G125" s="20"/>
      <c r="H125" s="31"/>
      <c r="I125" s="31"/>
      <c r="J125" s="31"/>
      <c r="K125" s="31"/>
      <c r="L125" s="20"/>
      <c r="M125" s="20"/>
    </row>
    <row r="126" spans="1:13" s="7" customFormat="1" x14ac:dyDescent="0.35">
      <c r="A126" s="36" t="s">
        <v>10</v>
      </c>
      <c r="B126" s="20" t="s">
        <v>121</v>
      </c>
      <c r="C126" s="20" t="s">
        <v>11</v>
      </c>
      <c r="D126" s="20" t="s">
        <v>12</v>
      </c>
      <c r="E126" s="20" t="s">
        <v>15</v>
      </c>
      <c r="F126" s="37" t="s">
        <v>105</v>
      </c>
      <c r="G126" s="37" t="s">
        <v>106</v>
      </c>
      <c r="H126" s="38" t="s">
        <v>117</v>
      </c>
      <c r="I126" s="38" t="s">
        <v>107</v>
      </c>
      <c r="J126" s="38" t="s">
        <v>108</v>
      </c>
      <c r="K126" s="38" t="s">
        <v>118</v>
      </c>
      <c r="L126" s="20"/>
      <c r="M126" s="20"/>
    </row>
    <row r="127" spans="1:13" s="7" customFormat="1" x14ac:dyDescent="0.35">
      <c r="A127" s="129">
        <f>'Male Calculated'!A44</f>
        <v>43</v>
      </c>
      <c r="B127" s="20" t="s">
        <v>122</v>
      </c>
      <c r="C127" s="20">
        <v>92</v>
      </c>
      <c r="D127" s="20" t="s">
        <v>2</v>
      </c>
      <c r="E127" s="20"/>
      <c r="F127" s="63">
        <f>'Male Calculated'!E44</f>
        <v>1135003</v>
      </c>
      <c r="G127" s="64">
        <f>'Male Calculated'!D44</f>
        <v>1646</v>
      </c>
      <c r="H127" s="61">
        <f>'Male Calculated'!N44</f>
        <v>0</v>
      </c>
      <c r="I127" s="61">
        <f>'Male Calculated'!H44</f>
        <v>20000</v>
      </c>
      <c r="J127" s="61">
        <f>'Male Calculated'!G44</f>
        <v>53</v>
      </c>
      <c r="K127" s="61">
        <f>'Male Calculated'!O44</f>
        <v>0</v>
      </c>
      <c r="L127" s="20"/>
      <c r="M127" s="20"/>
    </row>
    <row r="128" spans="1:13" s="7" customFormat="1" x14ac:dyDescent="0.35">
      <c r="A128" s="129">
        <f>'Male Calculated'!A45</f>
        <v>44</v>
      </c>
      <c r="B128" s="20" t="s">
        <v>122</v>
      </c>
      <c r="C128" s="20">
        <v>92</v>
      </c>
      <c r="D128" s="20" t="s">
        <v>2</v>
      </c>
      <c r="E128" s="20"/>
      <c r="F128" s="63">
        <f>'Male Calculated'!E45</f>
        <v>1192235</v>
      </c>
      <c r="G128" s="64">
        <f>'Male Calculated'!D45</f>
        <v>1555</v>
      </c>
      <c r="H128" s="61">
        <f>'Male Calculated'!N45</f>
        <v>0</v>
      </c>
      <c r="I128" s="61">
        <f>'Male Calculated'!H45</f>
        <v>20000</v>
      </c>
      <c r="J128" s="61">
        <f>'Male Calculated'!G45</f>
        <v>44</v>
      </c>
      <c r="K128" s="61">
        <f>'Male Calculated'!O45</f>
        <v>0</v>
      </c>
      <c r="L128" s="20"/>
      <c r="M128" s="20"/>
    </row>
    <row r="129" spans="1:13" s="12" customFormat="1" x14ac:dyDescent="0.35">
      <c r="A129" s="129">
        <f>'Male Calculated'!A46</f>
        <v>45</v>
      </c>
      <c r="B129" s="20" t="s">
        <v>122</v>
      </c>
      <c r="C129" s="20">
        <v>92</v>
      </c>
      <c r="D129" s="20" t="s">
        <v>2</v>
      </c>
      <c r="E129" s="20"/>
      <c r="F129" s="63">
        <f>'Male Calculated'!E46</f>
        <v>1208839</v>
      </c>
      <c r="G129" s="64">
        <f>'Male Calculated'!D46</f>
        <v>1576</v>
      </c>
      <c r="H129" s="61">
        <f>'Male Calculated'!N46</f>
        <v>0</v>
      </c>
      <c r="I129" s="61">
        <f>'Male Calculated'!H46</f>
        <v>20000</v>
      </c>
      <c r="J129" s="61">
        <f>'Male Calculated'!G46</f>
        <v>50</v>
      </c>
      <c r="K129" s="61">
        <f>'Male Calculated'!O46</f>
        <v>0</v>
      </c>
      <c r="L129" s="20"/>
      <c r="M129" s="20"/>
    </row>
    <row r="130" spans="1:13" s="12" customFormat="1" x14ac:dyDescent="0.35">
      <c r="A130" s="129">
        <f>'Male Calculated'!A47</f>
        <v>46</v>
      </c>
      <c r="B130" s="20" t="s">
        <v>122</v>
      </c>
      <c r="C130" s="20">
        <v>92</v>
      </c>
      <c r="D130" s="20" t="s">
        <v>2</v>
      </c>
      <c r="E130" s="20"/>
      <c r="F130" s="63">
        <f>'Male Calculated'!E47</f>
        <v>1328686</v>
      </c>
      <c r="G130" s="64">
        <f>'Male Calculated'!D47</f>
        <v>2042</v>
      </c>
      <c r="H130" s="61">
        <f>'Male Calculated'!N47</f>
        <v>0</v>
      </c>
      <c r="I130" s="61">
        <f>'Male Calculated'!H47</f>
        <v>20000</v>
      </c>
      <c r="J130" s="61">
        <f>'Male Calculated'!G47</f>
        <v>58</v>
      </c>
      <c r="K130" s="61">
        <f>'Male Calculated'!O47</f>
        <v>0</v>
      </c>
      <c r="L130" s="20"/>
      <c r="M130" s="20"/>
    </row>
    <row r="131" spans="1:13" s="7" customFormat="1" x14ac:dyDescent="0.35">
      <c r="A131" s="130">
        <f>'Male Calculated'!A48</f>
        <v>47</v>
      </c>
      <c r="B131" s="20" t="s">
        <v>122</v>
      </c>
      <c r="C131" s="20">
        <v>92</v>
      </c>
      <c r="D131" s="20" t="s">
        <v>2</v>
      </c>
      <c r="E131" s="20"/>
      <c r="F131" s="63">
        <f>'Male Calculated'!E48</f>
        <v>1209684</v>
      </c>
      <c r="G131" s="41">
        <f>'Male Calculated'!D48</f>
        <v>1908</v>
      </c>
      <c r="H131" s="31">
        <f>'Male Calculated'!N48</f>
        <v>0</v>
      </c>
      <c r="I131" s="61">
        <f>'Male Calculated'!H48</f>
        <v>20000</v>
      </c>
      <c r="J131" s="31">
        <f>'Male Calculated'!G48</f>
        <v>42</v>
      </c>
      <c r="K131" s="31">
        <f>'Male Calculated'!O48</f>
        <v>0</v>
      </c>
      <c r="L131" s="20"/>
      <c r="M131" s="20"/>
    </row>
    <row r="132" spans="1:13" s="7" customFormat="1" x14ac:dyDescent="0.35">
      <c r="A132" s="39"/>
      <c r="B132" s="20"/>
      <c r="C132" s="20"/>
      <c r="D132" s="20"/>
      <c r="E132" s="20"/>
      <c r="F132" s="20"/>
      <c r="G132" s="20"/>
      <c r="H132" s="40"/>
      <c r="I132" s="40"/>
      <c r="J132" s="31"/>
      <c r="K132" s="31"/>
      <c r="L132" s="20"/>
      <c r="M132" s="20"/>
    </row>
    <row r="133" spans="1:13" s="11" customFormat="1" x14ac:dyDescent="0.35">
      <c r="A133" s="34" t="s">
        <v>129</v>
      </c>
      <c r="B133" s="24"/>
      <c r="C133" s="24"/>
      <c r="D133" s="24"/>
      <c r="E133" s="24"/>
      <c r="F133" s="24"/>
      <c r="G133" s="24"/>
      <c r="H133" s="25"/>
      <c r="I133" s="25"/>
      <c r="J133" s="25"/>
      <c r="K133" s="25"/>
      <c r="L133" s="24"/>
      <c r="M133" s="24"/>
    </row>
    <row r="134" spans="1:13" s="11" customFormat="1" x14ac:dyDescent="0.35">
      <c r="A134" s="20" t="s">
        <v>14</v>
      </c>
      <c r="B134" s="20" t="s">
        <v>73</v>
      </c>
      <c r="C134" s="24"/>
      <c r="D134" s="24"/>
      <c r="E134" s="24"/>
      <c r="F134" s="24"/>
      <c r="G134" s="24"/>
      <c r="H134" s="25"/>
      <c r="I134" s="25"/>
      <c r="J134" s="25"/>
      <c r="K134" s="25"/>
      <c r="L134" s="24"/>
      <c r="M134" s="24"/>
    </row>
    <row r="135" spans="1:13" s="11" customFormat="1" x14ac:dyDescent="0.35">
      <c r="A135" s="20" t="s">
        <v>82</v>
      </c>
      <c r="B135" s="20" t="s">
        <v>175</v>
      </c>
      <c r="C135" s="24"/>
      <c r="D135" s="24"/>
      <c r="E135" s="24"/>
      <c r="F135" s="24"/>
      <c r="G135" s="24"/>
      <c r="H135" s="25"/>
      <c r="I135" s="25"/>
      <c r="J135" s="25"/>
      <c r="K135" s="25"/>
      <c r="L135" s="24"/>
      <c r="M135" s="24"/>
    </row>
    <row r="136" spans="1:13" s="11" customFormat="1" x14ac:dyDescent="0.35">
      <c r="A136" s="20" t="s">
        <v>120</v>
      </c>
      <c r="B136" s="20" t="s">
        <v>171</v>
      </c>
      <c r="C136" s="24"/>
      <c r="D136" s="24"/>
      <c r="E136" s="24"/>
      <c r="F136" s="24"/>
      <c r="G136" s="24"/>
      <c r="H136" s="25"/>
      <c r="I136" s="25"/>
      <c r="J136" s="25"/>
      <c r="K136" s="25"/>
      <c r="L136" s="24"/>
      <c r="M136" s="24"/>
    </row>
    <row r="137" spans="1:13" s="12" customFormat="1" x14ac:dyDescent="0.35">
      <c r="A137" s="20" t="s">
        <v>158</v>
      </c>
      <c r="B137" s="20" t="s">
        <v>172</v>
      </c>
      <c r="C137" s="20"/>
      <c r="D137" s="20"/>
      <c r="E137" s="20"/>
      <c r="F137" s="20"/>
      <c r="G137" s="20"/>
      <c r="H137" s="31"/>
      <c r="I137" s="31"/>
      <c r="J137" s="31"/>
      <c r="K137" s="31"/>
      <c r="L137" s="20"/>
      <c r="M137" s="20"/>
    </row>
    <row r="138" spans="1:13" s="11" customFormat="1" x14ac:dyDescent="0.35">
      <c r="A138" s="20" t="s">
        <v>37</v>
      </c>
      <c r="B138" s="20" t="s">
        <v>62</v>
      </c>
      <c r="C138" s="24"/>
      <c r="D138" s="24"/>
      <c r="E138" s="24"/>
      <c r="F138" s="24"/>
      <c r="G138" s="24"/>
      <c r="H138" s="25"/>
      <c r="I138" s="25"/>
      <c r="J138" s="25"/>
      <c r="K138" s="25"/>
      <c r="L138" s="24"/>
      <c r="M138" s="24"/>
    </row>
    <row r="139" spans="1:13" s="11" customFormat="1" x14ac:dyDescent="0.35">
      <c r="A139" s="20" t="s">
        <v>100</v>
      </c>
      <c r="B139" s="20">
        <v>6</v>
      </c>
      <c r="C139" s="24"/>
      <c r="D139" s="24"/>
      <c r="E139" s="24"/>
      <c r="F139" s="24"/>
      <c r="G139" s="24"/>
      <c r="H139" s="25"/>
      <c r="I139" s="25"/>
      <c r="J139" s="25"/>
      <c r="K139" s="25"/>
      <c r="L139" s="24"/>
      <c r="M139" s="24"/>
    </row>
    <row r="140" spans="1:13" s="11" customFormat="1" x14ac:dyDescent="0.35">
      <c r="A140" s="21" t="s">
        <v>5</v>
      </c>
      <c r="B140" s="43">
        <f>'Male Calculated'!B53</f>
        <v>2000</v>
      </c>
      <c r="C140" s="24"/>
      <c r="D140" s="24"/>
      <c r="E140" s="24"/>
      <c r="F140" s="24"/>
      <c r="G140" s="24"/>
      <c r="H140" s="25"/>
      <c r="I140" s="25"/>
      <c r="J140" s="25"/>
      <c r="K140" s="25"/>
      <c r="L140" s="24"/>
      <c r="M140" s="24"/>
    </row>
    <row r="141" spans="1:13" s="11" customFormat="1" x14ac:dyDescent="0.35">
      <c r="A141" s="20" t="s">
        <v>81</v>
      </c>
      <c r="B141" s="21" t="s">
        <v>148</v>
      </c>
      <c r="C141" s="24"/>
      <c r="D141" s="24"/>
      <c r="E141" s="24"/>
      <c r="F141" s="24"/>
      <c r="G141" s="24"/>
      <c r="H141" s="25"/>
      <c r="I141" s="25"/>
      <c r="J141" s="25"/>
      <c r="K141" s="25"/>
      <c r="L141" s="24"/>
      <c r="M141" s="24"/>
    </row>
    <row r="142" spans="1:13" s="8" customFormat="1" x14ac:dyDescent="0.35">
      <c r="A142" s="19" t="s">
        <v>92</v>
      </c>
      <c r="B142" s="19" t="s">
        <v>97</v>
      </c>
      <c r="C142" s="19"/>
      <c r="D142" s="19"/>
      <c r="E142" s="19"/>
      <c r="F142" s="19"/>
      <c r="G142" s="19"/>
      <c r="H142" s="32"/>
      <c r="I142" s="32"/>
      <c r="J142" s="32"/>
      <c r="K142" s="32"/>
      <c r="L142" s="19"/>
      <c r="M142" s="19"/>
    </row>
    <row r="143" spans="1:13" s="8" customFormat="1" x14ac:dyDescent="0.35">
      <c r="A143" s="19"/>
      <c r="B143" s="19"/>
      <c r="C143" s="19"/>
      <c r="D143" s="19"/>
      <c r="E143" s="19"/>
      <c r="F143" s="19"/>
      <c r="G143" s="19"/>
      <c r="H143" s="32"/>
      <c r="I143" s="32"/>
      <c r="J143" s="32"/>
      <c r="K143" s="32"/>
      <c r="L143" s="19"/>
      <c r="M143" s="19"/>
    </row>
    <row r="144" spans="1:13" s="12" customFormat="1" x14ac:dyDescent="0.35">
      <c r="A144" s="33" t="s">
        <v>8</v>
      </c>
      <c r="B144" s="20"/>
      <c r="C144" s="20"/>
      <c r="D144" s="20"/>
      <c r="E144" s="20"/>
      <c r="F144" s="20"/>
      <c r="G144" s="20"/>
      <c r="H144" s="31"/>
      <c r="I144" s="31"/>
      <c r="J144" s="31"/>
      <c r="K144" s="31"/>
      <c r="L144" s="20"/>
      <c r="M144" s="20"/>
    </row>
    <row r="145" spans="1:13" s="12" customFormat="1" x14ac:dyDescent="0.35">
      <c r="A145" s="36" t="s">
        <v>10</v>
      </c>
      <c r="B145" s="20" t="s">
        <v>121</v>
      </c>
      <c r="C145" s="20" t="s">
        <v>11</v>
      </c>
      <c r="D145" s="20" t="s">
        <v>12</v>
      </c>
      <c r="E145" s="20" t="s">
        <v>15</v>
      </c>
      <c r="F145" s="37" t="s">
        <v>105</v>
      </c>
      <c r="G145" s="37" t="s">
        <v>106</v>
      </c>
      <c r="H145" s="38" t="s">
        <v>117</v>
      </c>
      <c r="I145" s="38" t="s">
        <v>107</v>
      </c>
      <c r="J145" s="38" t="s">
        <v>108</v>
      </c>
      <c r="K145" s="38" t="s">
        <v>118</v>
      </c>
      <c r="L145" s="20"/>
      <c r="M145" s="20"/>
    </row>
    <row r="146" spans="1:13" s="12" customFormat="1" x14ac:dyDescent="0.35">
      <c r="A146" s="129">
        <f>'Male Calculated'!A53</f>
        <v>54</v>
      </c>
      <c r="B146" s="20" t="s">
        <v>122</v>
      </c>
      <c r="C146" s="20">
        <v>92</v>
      </c>
      <c r="D146" s="20" t="s">
        <v>2</v>
      </c>
      <c r="E146" s="20"/>
      <c r="F146" s="62">
        <f>'Male Calculated'!E53</f>
        <v>1117817</v>
      </c>
      <c r="G146" s="62">
        <f>'Male Calculated'!D53</f>
        <v>1641</v>
      </c>
      <c r="H146" s="61">
        <f>'Male Calculated'!N53</f>
        <v>0</v>
      </c>
      <c r="I146" s="61">
        <f>'Male Calculated'!H53</f>
        <v>20000</v>
      </c>
      <c r="J146" s="61">
        <f>'Male Calculated'!G53</f>
        <v>53</v>
      </c>
      <c r="K146" s="61">
        <f>'Male Calculated'!O53</f>
        <v>0</v>
      </c>
      <c r="L146" s="20"/>
      <c r="M146" s="20"/>
    </row>
    <row r="147" spans="1:13" s="12" customFormat="1" x14ac:dyDescent="0.35">
      <c r="A147" s="129">
        <f>'Male Calculated'!A54</f>
        <v>55</v>
      </c>
      <c r="B147" s="20" t="s">
        <v>122</v>
      </c>
      <c r="C147" s="20">
        <v>92</v>
      </c>
      <c r="D147" s="20" t="s">
        <v>2</v>
      </c>
      <c r="E147" s="20"/>
      <c r="F147" s="62">
        <f>'Male Calculated'!E54</f>
        <v>1098507</v>
      </c>
      <c r="G147" s="62">
        <f>'Male Calculated'!D54</f>
        <v>1619</v>
      </c>
      <c r="H147" s="61">
        <f>'Male Calculated'!N54</f>
        <v>0</v>
      </c>
      <c r="I147" s="61">
        <f>'Male Calculated'!H54</f>
        <v>20000</v>
      </c>
      <c r="J147" s="61">
        <f>'Male Calculated'!G54</f>
        <v>60</v>
      </c>
      <c r="K147" s="61">
        <f>'Male Calculated'!O54</f>
        <v>0</v>
      </c>
      <c r="L147" s="20"/>
      <c r="M147" s="20"/>
    </row>
    <row r="148" spans="1:13" s="7" customFormat="1" x14ac:dyDescent="0.35">
      <c r="A148" s="129">
        <f>'Male Calculated'!A55</f>
        <v>56</v>
      </c>
      <c r="B148" s="20" t="s">
        <v>122</v>
      </c>
      <c r="C148" s="20">
        <v>92</v>
      </c>
      <c r="D148" s="20" t="s">
        <v>2</v>
      </c>
      <c r="E148" s="20"/>
      <c r="F148" s="62">
        <f>'Male Calculated'!E55</f>
        <v>1134282</v>
      </c>
      <c r="G148" s="62">
        <f>'Male Calculated'!D55</f>
        <v>1668</v>
      </c>
      <c r="H148" s="61">
        <f>'Male Calculated'!N55</f>
        <v>0</v>
      </c>
      <c r="I148" s="61">
        <f>'Male Calculated'!H55</f>
        <v>20000</v>
      </c>
      <c r="J148" s="61">
        <f>'Male Calculated'!G55</f>
        <v>47</v>
      </c>
      <c r="K148" s="61">
        <f>'Male Calculated'!O55</f>
        <v>0</v>
      </c>
      <c r="L148" s="20"/>
      <c r="M148" s="20"/>
    </row>
    <row r="149" spans="1:13" s="12" customFormat="1" x14ac:dyDescent="0.35">
      <c r="A149" s="129">
        <f>'Male Calculated'!A56</f>
        <v>57</v>
      </c>
      <c r="B149" s="20" t="s">
        <v>122</v>
      </c>
      <c r="C149" s="20">
        <v>92</v>
      </c>
      <c r="D149" s="20" t="s">
        <v>2</v>
      </c>
      <c r="E149" s="20"/>
      <c r="F149" s="62">
        <f>'Male Calculated'!E56</f>
        <v>1190496</v>
      </c>
      <c r="G149" s="62">
        <f>'Male Calculated'!D56</f>
        <v>1742</v>
      </c>
      <c r="H149" s="61">
        <f>'Male Calculated'!N56</f>
        <v>0</v>
      </c>
      <c r="I149" s="61">
        <f>'Male Calculated'!H56</f>
        <v>20000</v>
      </c>
      <c r="J149" s="61">
        <f>'Male Calculated'!G56</f>
        <v>63</v>
      </c>
      <c r="K149" s="61">
        <f>'Male Calculated'!O56</f>
        <v>0</v>
      </c>
      <c r="L149" s="20"/>
      <c r="M149" s="20"/>
    </row>
    <row r="150" spans="1:13" s="12" customFormat="1" x14ac:dyDescent="0.35">
      <c r="A150" s="130">
        <f>'Male Calculated'!A57</f>
        <v>58</v>
      </c>
      <c r="B150" s="20" t="s">
        <v>122</v>
      </c>
      <c r="C150" s="20">
        <v>92</v>
      </c>
      <c r="D150" s="20" t="s">
        <v>2</v>
      </c>
      <c r="E150" s="20"/>
      <c r="F150" s="62">
        <f>'Male Calculated'!E57</f>
        <v>974428</v>
      </c>
      <c r="G150" s="40">
        <f>'Male Calculated'!D57</f>
        <v>1432</v>
      </c>
      <c r="H150" s="31">
        <f>'Male Calculated'!N57</f>
        <v>0</v>
      </c>
      <c r="I150" s="61">
        <f>'Male Calculated'!H57</f>
        <v>20000</v>
      </c>
      <c r="J150" s="31">
        <f>'Male Calculated'!G57</f>
        <v>57</v>
      </c>
      <c r="K150" s="31">
        <f>'Male Calculated'!O57</f>
        <v>0</v>
      </c>
      <c r="L150" s="20"/>
      <c r="M150" s="20"/>
    </row>
    <row r="153" spans="1:13" s="6" customFormat="1" x14ac:dyDescent="0.35">
      <c r="A153" s="27" t="s">
        <v>104</v>
      </c>
      <c r="B153" s="28"/>
      <c r="C153" s="28"/>
      <c r="D153" s="28"/>
      <c r="E153" s="28"/>
      <c r="F153" s="28"/>
      <c r="G153" s="28"/>
      <c r="H153" s="29"/>
      <c r="I153" s="29"/>
      <c r="J153" s="29"/>
      <c r="K153" s="29"/>
      <c r="L153" s="28"/>
      <c r="M153" s="28"/>
    </row>
    <row r="154" spans="1:13" s="8" customFormat="1" x14ac:dyDescent="0.35">
      <c r="A154" s="37" t="s">
        <v>90</v>
      </c>
      <c r="B154" s="19" t="s">
        <v>17</v>
      </c>
      <c r="C154" s="19"/>
      <c r="D154" s="19"/>
      <c r="E154" s="19"/>
      <c r="F154" s="19"/>
      <c r="G154" s="19"/>
      <c r="H154" s="32"/>
      <c r="I154" s="32"/>
      <c r="J154" s="32"/>
      <c r="K154" s="32"/>
      <c r="L154" s="19"/>
      <c r="M154" s="19"/>
    </row>
    <row r="155" spans="1:13" s="7" customFormat="1" x14ac:dyDescent="0.35">
      <c r="A155" s="37" t="s">
        <v>7</v>
      </c>
      <c r="B155" s="65" t="s">
        <v>20</v>
      </c>
      <c r="C155" s="20"/>
      <c r="D155" s="20"/>
      <c r="E155" s="20"/>
      <c r="F155" s="20"/>
      <c r="G155" s="20"/>
      <c r="H155" s="31"/>
      <c r="I155" s="31"/>
      <c r="J155" s="31"/>
      <c r="K155" s="31"/>
      <c r="L155" s="20"/>
      <c r="M155" s="20"/>
    </row>
    <row r="156" spans="1:13" s="7" customFormat="1" x14ac:dyDescent="0.35">
      <c r="A156" s="37" t="s">
        <v>109</v>
      </c>
      <c r="B156" s="19" t="s">
        <v>114</v>
      </c>
      <c r="C156" s="20"/>
      <c r="D156" s="20"/>
      <c r="E156" s="20"/>
      <c r="F156" s="20"/>
      <c r="G156" s="20"/>
      <c r="H156" s="31"/>
      <c r="I156" s="31"/>
      <c r="J156" s="31"/>
      <c r="K156" s="31"/>
      <c r="L156" s="20"/>
      <c r="M156" s="20"/>
    </row>
    <row r="157" spans="1:13" s="7" customFormat="1" x14ac:dyDescent="0.35">
      <c r="A157" s="37" t="s">
        <v>110</v>
      </c>
      <c r="B157" s="19">
        <v>-80</v>
      </c>
      <c r="C157" s="20"/>
      <c r="D157" s="20"/>
      <c r="E157" s="20"/>
      <c r="F157" s="20"/>
      <c r="G157" s="20"/>
      <c r="H157" s="31"/>
      <c r="I157" s="31"/>
      <c r="J157" s="31"/>
      <c r="K157" s="31"/>
      <c r="L157" s="20"/>
      <c r="M157" s="20"/>
    </row>
    <row r="158" spans="1:13" s="7" customFormat="1" x14ac:dyDescent="0.35">
      <c r="A158" s="37" t="s">
        <v>115</v>
      </c>
      <c r="B158" s="19" t="s">
        <v>116</v>
      </c>
      <c r="C158" s="20"/>
      <c r="D158" s="20"/>
      <c r="E158" s="20"/>
      <c r="F158" s="20"/>
      <c r="G158" s="20"/>
      <c r="H158" s="31"/>
      <c r="I158" s="31"/>
      <c r="J158" s="31"/>
      <c r="K158" s="31"/>
      <c r="L158" s="20"/>
      <c r="M158" s="20"/>
    </row>
    <row r="159" spans="1:13" s="8" customFormat="1" x14ac:dyDescent="0.35">
      <c r="A159" s="37" t="s">
        <v>91</v>
      </c>
      <c r="B159" s="174">
        <v>42353</v>
      </c>
      <c r="C159" s="19"/>
      <c r="D159" s="19"/>
      <c r="E159" s="19"/>
      <c r="F159" s="19"/>
      <c r="G159" s="19"/>
      <c r="H159" s="32"/>
      <c r="I159" s="32"/>
      <c r="J159" s="32"/>
      <c r="K159" s="32"/>
      <c r="L159" s="19"/>
      <c r="M159" s="19"/>
    </row>
    <row r="160" spans="1:13" s="7" customFormat="1" x14ac:dyDescent="0.35">
      <c r="A160" s="37" t="s">
        <v>6</v>
      </c>
      <c r="B160" s="20" t="s">
        <v>19</v>
      </c>
      <c r="C160" s="20"/>
      <c r="D160" s="20"/>
      <c r="E160" s="20"/>
      <c r="F160" s="20"/>
      <c r="G160" s="20"/>
      <c r="H160" s="31"/>
      <c r="I160" s="31"/>
      <c r="J160" s="31"/>
      <c r="K160" s="31"/>
      <c r="L160" s="20"/>
      <c r="M160" s="20"/>
    </row>
    <row r="161" spans="1:13" s="7" customFormat="1" x14ac:dyDescent="0.35">
      <c r="A161" s="37" t="s">
        <v>99</v>
      </c>
      <c r="B161" s="20">
        <v>91</v>
      </c>
      <c r="C161" s="20"/>
      <c r="D161" s="20"/>
      <c r="E161" s="20"/>
      <c r="F161" s="20"/>
      <c r="G161" s="20"/>
      <c r="H161" s="31"/>
      <c r="I161" s="31"/>
      <c r="J161" s="31"/>
      <c r="K161" s="31"/>
      <c r="L161" s="20"/>
      <c r="M161" s="20"/>
    </row>
    <row r="162" spans="1:13" s="7" customFormat="1" x14ac:dyDescent="0.35">
      <c r="A162" s="37" t="s">
        <v>98</v>
      </c>
      <c r="B162" s="20" t="s">
        <v>2</v>
      </c>
      <c r="C162" s="20"/>
      <c r="D162" s="20"/>
      <c r="E162" s="20"/>
      <c r="F162" s="20"/>
      <c r="G162" s="20"/>
      <c r="H162" s="31"/>
      <c r="I162" s="31"/>
      <c r="J162" s="31"/>
      <c r="K162" s="31"/>
      <c r="L162" s="20"/>
      <c r="M162" s="20"/>
    </row>
    <row r="163" spans="1:13" s="7" customFormat="1" x14ac:dyDescent="0.35">
      <c r="A163" s="37" t="s">
        <v>93</v>
      </c>
      <c r="B163" s="20">
        <v>1</v>
      </c>
      <c r="C163" s="20"/>
      <c r="D163" s="20"/>
      <c r="E163" s="20"/>
      <c r="F163" s="20"/>
      <c r="G163" s="20"/>
      <c r="H163" s="31"/>
      <c r="I163" s="31"/>
      <c r="J163" s="31"/>
      <c r="K163" s="31"/>
      <c r="L163" s="20"/>
      <c r="M163" s="20"/>
    </row>
    <row r="164" spans="1:13" s="8" customFormat="1" x14ac:dyDescent="0.35">
      <c r="A164" s="37" t="s">
        <v>94</v>
      </c>
      <c r="B164" s="20">
        <v>91</v>
      </c>
      <c r="C164" s="19"/>
      <c r="D164" s="19"/>
      <c r="E164" s="19"/>
      <c r="F164" s="19"/>
      <c r="G164" s="19"/>
      <c r="H164" s="32"/>
      <c r="I164" s="32"/>
      <c r="J164" s="32"/>
      <c r="K164" s="32"/>
      <c r="L164" s="19"/>
      <c r="M164" s="19"/>
    </row>
    <row r="165" spans="1:13" s="8" customFormat="1" x14ac:dyDescent="0.35">
      <c r="A165" s="37" t="s">
        <v>35</v>
      </c>
      <c r="B165" s="20" t="s">
        <v>178</v>
      </c>
      <c r="C165" s="19"/>
      <c r="D165" s="19"/>
      <c r="E165" s="19"/>
      <c r="F165" s="19"/>
      <c r="G165" s="19"/>
      <c r="H165" s="32"/>
      <c r="I165" s="32"/>
      <c r="J165" s="32"/>
      <c r="K165" s="32"/>
      <c r="L165" s="19"/>
      <c r="M165" s="19"/>
    </row>
    <row r="166" spans="1:13" s="8" customFormat="1" x14ac:dyDescent="0.35">
      <c r="A166" s="37" t="s">
        <v>36</v>
      </c>
      <c r="B166" s="20" t="s">
        <v>25</v>
      </c>
      <c r="C166" s="19"/>
      <c r="D166" s="19"/>
      <c r="E166" s="19"/>
      <c r="F166" s="19"/>
      <c r="G166" s="19"/>
      <c r="H166" s="32"/>
      <c r="I166" s="32"/>
      <c r="J166" s="32"/>
      <c r="K166" s="32"/>
      <c r="L166" s="19"/>
      <c r="M166" s="19"/>
    </row>
    <row r="167" spans="1:13" s="7" customFormat="1" x14ac:dyDescent="0.35">
      <c r="A167" s="20"/>
      <c r="B167" s="20"/>
      <c r="C167" s="19"/>
      <c r="D167" s="19"/>
      <c r="E167" s="19"/>
      <c r="F167" s="19"/>
      <c r="G167" s="20"/>
      <c r="H167" s="31"/>
      <c r="I167" s="31"/>
      <c r="J167" s="31"/>
      <c r="K167" s="31"/>
      <c r="L167" s="20"/>
      <c r="M167" s="20"/>
    </row>
    <row r="168" spans="1:13" s="7" customFormat="1" x14ac:dyDescent="0.35">
      <c r="A168" s="34" t="s">
        <v>129</v>
      </c>
      <c r="B168" s="19"/>
      <c r="C168" s="19"/>
      <c r="D168" s="19"/>
      <c r="E168" s="19"/>
      <c r="F168" s="19"/>
      <c r="G168" s="20"/>
      <c r="H168" s="31"/>
      <c r="I168" s="31"/>
      <c r="J168" s="31"/>
      <c r="K168" s="31"/>
      <c r="L168" s="20"/>
      <c r="M168" s="20"/>
    </row>
    <row r="169" spans="1:13" s="7" customFormat="1" x14ac:dyDescent="0.35">
      <c r="A169" s="20" t="s">
        <v>14</v>
      </c>
      <c r="B169" s="20" t="s">
        <v>41</v>
      </c>
      <c r="C169" s="20"/>
      <c r="D169" s="20"/>
      <c r="E169" s="20"/>
      <c r="F169" s="20"/>
      <c r="G169" s="20"/>
      <c r="H169" s="31"/>
      <c r="I169" s="31"/>
      <c r="J169" s="31"/>
      <c r="K169" s="31"/>
      <c r="L169" s="20"/>
      <c r="M169" s="20"/>
    </row>
    <row r="170" spans="1:13" s="7" customFormat="1" x14ac:dyDescent="0.35">
      <c r="A170" s="20" t="s">
        <v>82</v>
      </c>
      <c r="B170" s="20" t="s">
        <v>169</v>
      </c>
      <c r="C170" s="20"/>
      <c r="D170" s="20"/>
      <c r="E170" s="20"/>
      <c r="F170" s="20"/>
      <c r="G170" s="20"/>
      <c r="H170" s="31"/>
      <c r="I170" s="31"/>
      <c r="J170" s="31"/>
      <c r="K170" s="31"/>
      <c r="L170" s="20"/>
      <c r="M170" s="20"/>
    </row>
    <row r="171" spans="1:13" s="7" customFormat="1" x14ac:dyDescent="0.35">
      <c r="A171" s="20" t="s">
        <v>120</v>
      </c>
      <c r="B171" s="20" t="s">
        <v>170</v>
      </c>
      <c r="C171" s="20"/>
      <c r="D171" s="20"/>
      <c r="E171" s="20"/>
      <c r="F171" s="20"/>
      <c r="G171" s="20"/>
      <c r="H171" s="31"/>
      <c r="I171" s="31"/>
      <c r="J171" s="31"/>
      <c r="K171" s="31"/>
      <c r="L171" s="20"/>
      <c r="M171" s="20"/>
    </row>
    <row r="172" spans="1:13" s="12" customFormat="1" x14ac:dyDescent="0.35">
      <c r="A172" s="20" t="s">
        <v>158</v>
      </c>
      <c r="B172" s="20" t="s">
        <v>170</v>
      </c>
      <c r="C172" s="20"/>
      <c r="D172" s="20"/>
      <c r="E172" s="20"/>
      <c r="F172" s="20"/>
      <c r="G172" s="20"/>
      <c r="H172" s="31"/>
      <c r="I172" s="31"/>
      <c r="J172" s="31"/>
      <c r="K172" s="31"/>
      <c r="L172" s="20"/>
      <c r="M172" s="20"/>
    </row>
    <row r="173" spans="1:13" s="7" customFormat="1" x14ac:dyDescent="0.35">
      <c r="A173" s="20" t="s">
        <v>37</v>
      </c>
      <c r="B173" s="20" t="s">
        <v>62</v>
      </c>
      <c r="C173" s="20"/>
      <c r="D173" s="20"/>
      <c r="E173" s="20"/>
      <c r="F173" s="20"/>
      <c r="G173" s="20"/>
      <c r="H173" s="31"/>
      <c r="I173" s="31"/>
      <c r="J173" s="31"/>
      <c r="K173" s="31"/>
      <c r="L173" s="20"/>
      <c r="M173" s="20"/>
    </row>
    <row r="174" spans="1:13" s="7" customFormat="1" x14ac:dyDescent="0.35">
      <c r="A174" s="20" t="s">
        <v>100</v>
      </c>
      <c r="B174" s="20">
        <v>1</v>
      </c>
      <c r="C174" s="20"/>
      <c r="D174" s="20"/>
      <c r="E174" s="20"/>
      <c r="F174" s="20"/>
      <c r="G174" s="20"/>
      <c r="H174" s="31"/>
      <c r="I174" s="31"/>
      <c r="J174" s="31"/>
      <c r="K174" s="31"/>
      <c r="L174" s="20"/>
      <c r="M174" s="20"/>
    </row>
    <row r="175" spans="1:13" s="7" customFormat="1" x14ac:dyDescent="0.35">
      <c r="A175" s="21" t="s">
        <v>5</v>
      </c>
      <c r="B175" s="43">
        <f>'Female Calculated'!B8</f>
        <v>0</v>
      </c>
      <c r="C175" s="21"/>
      <c r="D175" s="21"/>
      <c r="E175" s="21"/>
      <c r="F175" s="21"/>
      <c r="G175" s="20"/>
      <c r="H175" s="31"/>
      <c r="I175" s="31"/>
      <c r="J175" s="31"/>
      <c r="K175" s="31"/>
      <c r="L175" s="20"/>
      <c r="M175" s="20"/>
    </row>
    <row r="176" spans="1:13" s="7" customFormat="1" x14ac:dyDescent="0.35">
      <c r="A176" s="20" t="s">
        <v>81</v>
      </c>
      <c r="B176" s="21" t="s">
        <v>148</v>
      </c>
      <c r="C176" s="20"/>
      <c r="D176" s="20"/>
      <c r="E176" s="20"/>
      <c r="F176" s="20"/>
      <c r="G176" s="20"/>
      <c r="H176" s="31"/>
      <c r="I176" s="31"/>
      <c r="J176" s="31"/>
      <c r="K176" s="31"/>
      <c r="L176" s="20"/>
      <c r="M176" s="20"/>
    </row>
    <row r="177" spans="1:13" s="8" customFormat="1" x14ac:dyDescent="0.35">
      <c r="A177" s="19" t="s">
        <v>92</v>
      </c>
      <c r="B177" s="19" t="s">
        <v>97</v>
      </c>
      <c r="C177" s="19"/>
      <c r="D177" s="19"/>
      <c r="E177" s="19"/>
      <c r="F177" s="19"/>
      <c r="G177" s="19"/>
      <c r="H177" s="32"/>
      <c r="I177" s="32"/>
      <c r="J177" s="32"/>
      <c r="K177" s="32"/>
      <c r="L177" s="19"/>
      <c r="M177" s="19"/>
    </row>
    <row r="178" spans="1:13" s="8" customFormat="1" x14ac:dyDescent="0.35">
      <c r="A178" s="19"/>
      <c r="B178" s="19"/>
      <c r="C178" s="19"/>
      <c r="D178" s="19"/>
      <c r="E178" s="19"/>
      <c r="F178" s="19"/>
      <c r="G178" s="19"/>
      <c r="H178" s="32"/>
      <c r="I178" s="32"/>
      <c r="J178" s="32"/>
      <c r="K178" s="32"/>
      <c r="L178" s="19"/>
      <c r="M178" s="19"/>
    </row>
    <row r="179" spans="1:13" s="7" customFormat="1" x14ac:dyDescent="0.35">
      <c r="A179" s="33" t="s">
        <v>8</v>
      </c>
      <c r="B179" s="20"/>
      <c r="C179" s="20"/>
      <c r="D179" s="20"/>
      <c r="E179" s="20"/>
      <c r="F179" s="20"/>
      <c r="G179" s="20"/>
      <c r="H179" s="31"/>
      <c r="I179" s="31"/>
      <c r="J179" s="31"/>
      <c r="K179" s="31"/>
      <c r="L179" s="20"/>
      <c r="M179" s="20"/>
    </row>
    <row r="180" spans="1:13" x14ac:dyDescent="0.35">
      <c r="A180" s="36" t="s">
        <v>10</v>
      </c>
      <c r="B180" s="20" t="s">
        <v>121</v>
      </c>
      <c r="C180" s="20" t="s">
        <v>11</v>
      </c>
      <c r="D180" s="20" t="s">
        <v>12</v>
      </c>
      <c r="E180" s="20" t="s">
        <v>15</v>
      </c>
      <c r="F180" s="37" t="s">
        <v>105</v>
      </c>
      <c r="G180" s="37" t="s">
        <v>106</v>
      </c>
      <c r="H180" s="38" t="s">
        <v>117</v>
      </c>
      <c r="I180" s="38" t="s">
        <v>107</v>
      </c>
      <c r="J180" s="38" t="s">
        <v>108</v>
      </c>
      <c r="K180" s="38" t="s">
        <v>118</v>
      </c>
    </row>
    <row r="181" spans="1:13" x14ac:dyDescent="0.35">
      <c r="A181" s="129">
        <f>'Female Calculated'!A8</f>
        <v>63</v>
      </c>
      <c r="B181" s="20" t="s">
        <v>122</v>
      </c>
      <c r="C181" s="20">
        <v>92</v>
      </c>
      <c r="D181" s="20" t="s">
        <v>2</v>
      </c>
      <c r="E181" s="20"/>
      <c r="F181" s="63">
        <f>'Female Calculated'!E8</f>
        <v>1799620</v>
      </c>
      <c r="G181" s="64">
        <f>'Female Calculated'!D8</f>
        <v>1808</v>
      </c>
      <c r="H181" s="61">
        <f>'Female Calculated'!N8</f>
        <v>0</v>
      </c>
      <c r="I181" s="61">
        <f>'Female Calculated'!H8</f>
        <v>20000</v>
      </c>
      <c r="J181" s="61">
        <f>'Female Calculated'!G8</f>
        <v>45</v>
      </c>
      <c r="K181" s="61">
        <f>'Female Calculated'!O8</f>
        <v>0</v>
      </c>
    </row>
    <row r="182" spans="1:13" x14ac:dyDescent="0.35">
      <c r="A182" s="129">
        <f>'Female Calculated'!A9</f>
        <v>64</v>
      </c>
      <c r="B182" s="20" t="s">
        <v>122</v>
      </c>
      <c r="C182" s="20">
        <v>92</v>
      </c>
      <c r="D182" s="20" t="s">
        <v>2</v>
      </c>
      <c r="E182" s="20"/>
      <c r="F182" s="63">
        <f>'Female Calculated'!E9</f>
        <v>1155467</v>
      </c>
      <c r="G182" s="64">
        <f>'Female Calculated'!D9</f>
        <v>1149</v>
      </c>
      <c r="H182" s="61">
        <f>'Female Calculated'!N9</f>
        <v>0</v>
      </c>
      <c r="I182" s="61">
        <f>'Female Calculated'!H9</f>
        <v>20000</v>
      </c>
      <c r="J182" s="61">
        <f>'Female Calculated'!G9</f>
        <v>24</v>
      </c>
      <c r="K182" s="61">
        <f>'Female Calculated'!O9</f>
        <v>0</v>
      </c>
      <c r="L182" s="20"/>
      <c r="M182" s="20"/>
    </row>
    <row r="183" spans="1:13" x14ac:dyDescent="0.35">
      <c r="A183" s="129">
        <f>'Female Calculated'!A10</f>
        <v>65</v>
      </c>
      <c r="B183" s="20" t="s">
        <v>122</v>
      </c>
      <c r="C183" s="20">
        <v>92</v>
      </c>
      <c r="D183" s="20" t="s">
        <v>2</v>
      </c>
      <c r="E183" s="20"/>
      <c r="F183" s="63">
        <f>'Female Calculated'!E10</f>
        <v>1245259</v>
      </c>
      <c r="G183" s="64">
        <f>'Female Calculated'!D10</f>
        <v>1201</v>
      </c>
      <c r="H183" s="61">
        <f>'Female Calculated'!N10</f>
        <v>0</v>
      </c>
      <c r="I183" s="61">
        <f>'Female Calculated'!H10</f>
        <v>20000</v>
      </c>
      <c r="J183" s="61">
        <f>'Female Calculated'!G10</f>
        <v>30</v>
      </c>
      <c r="K183" s="61">
        <f>'Female Calculated'!O10</f>
        <v>0</v>
      </c>
      <c r="L183" s="20"/>
      <c r="M183" s="20"/>
    </row>
    <row r="184" spans="1:13" x14ac:dyDescent="0.35">
      <c r="A184" s="129">
        <f>'Female Calculated'!A11</f>
        <v>66</v>
      </c>
      <c r="B184" s="20" t="s">
        <v>122</v>
      </c>
      <c r="C184" s="20">
        <v>92</v>
      </c>
      <c r="D184" s="20" t="s">
        <v>2</v>
      </c>
      <c r="E184" s="20"/>
      <c r="F184" s="63">
        <f>'Female Calculated'!E11</f>
        <v>719143</v>
      </c>
      <c r="G184" s="64">
        <f>'Female Calculated'!D11</f>
        <v>745</v>
      </c>
      <c r="H184" s="61">
        <f>'Female Calculated'!N11</f>
        <v>0</v>
      </c>
      <c r="I184" s="61">
        <f>'Female Calculated'!H11</f>
        <v>20000</v>
      </c>
      <c r="J184" s="61">
        <f>'Female Calculated'!G11</f>
        <v>25</v>
      </c>
      <c r="K184" s="61">
        <f>'Female Calculated'!O11</f>
        <v>0</v>
      </c>
      <c r="L184" s="20"/>
      <c r="M184" s="20"/>
    </row>
    <row r="185" spans="1:13" x14ac:dyDescent="0.35">
      <c r="A185" s="130">
        <f>'Female Calculated'!A12</f>
        <v>67</v>
      </c>
      <c r="B185" s="20" t="s">
        <v>122</v>
      </c>
      <c r="C185" s="20">
        <v>92</v>
      </c>
      <c r="D185" s="20" t="s">
        <v>2</v>
      </c>
      <c r="E185" s="20"/>
      <c r="F185" s="63">
        <f>'Female Calculated'!E12</f>
        <v>1610851</v>
      </c>
      <c r="G185" s="41">
        <f>'Female Calculated'!D12</f>
        <v>1547</v>
      </c>
      <c r="H185" s="31">
        <f>'Female Calculated'!N12</f>
        <v>0</v>
      </c>
      <c r="I185" s="61">
        <f>'Female Calculated'!H12</f>
        <v>20000</v>
      </c>
      <c r="J185" s="31">
        <f>'Female Calculated'!G12</f>
        <v>25</v>
      </c>
      <c r="K185" s="31">
        <f>'Female Calculated'!O12</f>
        <v>0</v>
      </c>
      <c r="L185" s="20"/>
      <c r="M185" s="20"/>
    </row>
    <row r="186" spans="1:13" s="7" customFormat="1" x14ac:dyDescent="0.35">
      <c r="A186" s="20"/>
      <c r="B186" s="20"/>
      <c r="C186" s="20"/>
      <c r="D186" s="20"/>
      <c r="E186" s="20"/>
      <c r="F186" s="20"/>
      <c r="G186" s="20"/>
      <c r="H186" s="31"/>
      <c r="I186" s="31"/>
      <c r="J186" s="31"/>
      <c r="K186" s="31"/>
      <c r="L186" s="20"/>
      <c r="M186" s="20"/>
    </row>
    <row r="187" spans="1:13" s="7" customFormat="1" x14ac:dyDescent="0.35">
      <c r="A187" s="34" t="s">
        <v>129</v>
      </c>
      <c r="B187" s="20"/>
      <c r="C187" s="20"/>
      <c r="D187" s="20"/>
      <c r="E187" s="20"/>
      <c r="F187" s="20"/>
      <c r="G187" s="20"/>
      <c r="H187" s="31"/>
      <c r="I187" s="31"/>
      <c r="J187" s="31"/>
      <c r="K187" s="31"/>
      <c r="L187" s="20"/>
      <c r="M187" s="20"/>
    </row>
    <row r="188" spans="1:13" s="7" customFormat="1" x14ac:dyDescent="0.35">
      <c r="A188" s="20" t="s">
        <v>14</v>
      </c>
      <c r="B188" s="20" t="s">
        <v>73</v>
      </c>
      <c r="C188" s="20"/>
      <c r="D188" s="20"/>
      <c r="E188" s="20"/>
      <c r="F188" s="20"/>
      <c r="G188" s="20"/>
      <c r="H188" s="31"/>
      <c r="I188" s="31"/>
      <c r="J188" s="31"/>
      <c r="K188" s="31"/>
      <c r="L188" s="20"/>
      <c r="M188" s="20"/>
    </row>
    <row r="189" spans="1:13" s="7" customFormat="1" x14ac:dyDescent="0.35">
      <c r="A189" s="20" t="s">
        <v>82</v>
      </c>
      <c r="B189" s="20" t="s">
        <v>175</v>
      </c>
      <c r="C189" s="20"/>
      <c r="D189" s="20"/>
      <c r="E189" s="20"/>
      <c r="F189" s="20"/>
      <c r="G189" s="20"/>
      <c r="H189" s="31"/>
      <c r="I189" s="31"/>
      <c r="J189" s="31"/>
      <c r="K189" s="31"/>
      <c r="L189" s="20"/>
      <c r="M189" s="20"/>
    </row>
    <row r="190" spans="1:13" s="7" customFormat="1" x14ac:dyDescent="0.35">
      <c r="A190" s="20" t="s">
        <v>120</v>
      </c>
      <c r="B190" s="20" t="s">
        <v>171</v>
      </c>
      <c r="C190" s="20"/>
      <c r="D190" s="20"/>
      <c r="E190" s="20"/>
      <c r="F190" s="20"/>
      <c r="G190" s="20"/>
      <c r="H190" s="31"/>
      <c r="I190" s="31"/>
      <c r="J190" s="31"/>
      <c r="K190" s="31"/>
      <c r="L190" s="20"/>
      <c r="M190" s="20"/>
    </row>
    <row r="191" spans="1:13" s="12" customFormat="1" x14ac:dyDescent="0.35">
      <c r="A191" s="20" t="s">
        <v>158</v>
      </c>
      <c r="B191" s="20" t="s">
        <v>172</v>
      </c>
      <c r="C191" s="20"/>
      <c r="D191" s="20"/>
      <c r="E191" s="20"/>
      <c r="F191" s="20"/>
      <c r="G191" s="20"/>
      <c r="H191" s="31"/>
      <c r="I191" s="31"/>
      <c r="J191" s="31"/>
      <c r="K191" s="31"/>
      <c r="L191" s="20"/>
      <c r="M191" s="20"/>
    </row>
    <row r="192" spans="1:13" s="7" customFormat="1" x14ac:dyDescent="0.35">
      <c r="A192" s="20" t="s">
        <v>37</v>
      </c>
      <c r="B192" s="20" t="s">
        <v>62</v>
      </c>
      <c r="C192" s="20"/>
      <c r="D192" s="20"/>
      <c r="E192" s="20"/>
      <c r="F192" s="20"/>
      <c r="G192" s="20"/>
      <c r="H192" s="31"/>
      <c r="I192" s="31"/>
      <c r="J192" s="31"/>
      <c r="K192" s="31"/>
      <c r="L192" s="20"/>
      <c r="M192" s="20"/>
    </row>
    <row r="193" spans="1:13" s="7" customFormat="1" x14ac:dyDescent="0.35">
      <c r="A193" s="20" t="s">
        <v>100</v>
      </c>
      <c r="B193" s="20">
        <v>2</v>
      </c>
      <c r="C193" s="20"/>
      <c r="D193" s="20"/>
      <c r="E193" s="20"/>
      <c r="F193" s="20"/>
      <c r="G193" s="20"/>
      <c r="H193" s="31"/>
      <c r="I193" s="31"/>
      <c r="J193" s="31"/>
      <c r="K193" s="31"/>
      <c r="L193" s="20"/>
      <c r="M193" s="20"/>
    </row>
    <row r="194" spans="1:13" s="7" customFormat="1" x14ac:dyDescent="0.35">
      <c r="A194" s="21" t="s">
        <v>5</v>
      </c>
      <c r="B194" s="43">
        <f>'Female Calculated'!B17</f>
        <v>125</v>
      </c>
      <c r="C194" s="21"/>
      <c r="D194" s="21"/>
      <c r="E194" s="21"/>
      <c r="F194" s="21"/>
      <c r="G194" s="20"/>
      <c r="H194" s="31"/>
      <c r="I194" s="31"/>
      <c r="J194" s="31"/>
      <c r="K194" s="31"/>
      <c r="L194" s="20"/>
      <c r="M194" s="20"/>
    </row>
    <row r="195" spans="1:13" s="7" customFormat="1" x14ac:dyDescent="0.35">
      <c r="A195" s="20" t="s">
        <v>81</v>
      </c>
      <c r="B195" s="21" t="s">
        <v>148</v>
      </c>
      <c r="C195" s="20"/>
      <c r="D195" s="20"/>
      <c r="E195" s="20"/>
      <c r="F195" s="20"/>
      <c r="G195" s="20"/>
      <c r="H195" s="31"/>
      <c r="I195" s="31"/>
      <c r="J195" s="31"/>
      <c r="K195" s="31"/>
      <c r="L195" s="20"/>
      <c r="M195" s="20"/>
    </row>
    <row r="196" spans="1:13" s="8" customFormat="1" x14ac:dyDescent="0.35">
      <c r="A196" s="19" t="s">
        <v>92</v>
      </c>
      <c r="B196" s="19" t="s">
        <v>97</v>
      </c>
      <c r="C196" s="19"/>
      <c r="D196" s="19"/>
      <c r="E196" s="19"/>
      <c r="F196" s="19"/>
      <c r="G196" s="19"/>
      <c r="H196" s="32"/>
      <c r="I196" s="32"/>
      <c r="J196" s="32"/>
      <c r="K196" s="32"/>
      <c r="L196" s="19"/>
      <c r="M196" s="19"/>
    </row>
    <row r="197" spans="1:13" s="8" customFormat="1" x14ac:dyDescent="0.35">
      <c r="A197" s="19"/>
      <c r="B197" s="19"/>
      <c r="C197" s="19"/>
      <c r="D197" s="19"/>
      <c r="E197" s="19"/>
      <c r="F197" s="19"/>
      <c r="G197" s="19"/>
      <c r="H197" s="32"/>
      <c r="I197" s="32"/>
      <c r="J197" s="32"/>
      <c r="K197" s="32"/>
      <c r="L197" s="19"/>
      <c r="M197" s="19"/>
    </row>
    <row r="198" spans="1:13" s="7" customFormat="1" x14ac:dyDescent="0.35">
      <c r="A198" s="33" t="s">
        <v>8</v>
      </c>
      <c r="B198" s="20"/>
      <c r="C198" s="20"/>
      <c r="D198" s="20"/>
      <c r="E198" s="20"/>
      <c r="F198" s="20"/>
      <c r="G198" s="20"/>
      <c r="H198" s="31"/>
      <c r="I198" s="31"/>
      <c r="J198" s="31"/>
      <c r="K198" s="31"/>
      <c r="L198" s="20"/>
      <c r="M198" s="20"/>
    </row>
    <row r="199" spans="1:13" s="7" customFormat="1" x14ac:dyDescent="0.35">
      <c r="A199" s="36" t="s">
        <v>10</v>
      </c>
      <c r="B199" s="20" t="s">
        <v>121</v>
      </c>
      <c r="C199" s="20" t="s">
        <v>11</v>
      </c>
      <c r="D199" s="20" t="s">
        <v>12</v>
      </c>
      <c r="E199" s="20" t="s">
        <v>15</v>
      </c>
      <c r="F199" s="37" t="s">
        <v>105</v>
      </c>
      <c r="G199" s="37" t="s">
        <v>106</v>
      </c>
      <c r="H199" s="38" t="s">
        <v>117</v>
      </c>
      <c r="I199" s="38" t="s">
        <v>107</v>
      </c>
      <c r="J199" s="38" t="s">
        <v>108</v>
      </c>
      <c r="K199" s="38" t="s">
        <v>118</v>
      </c>
      <c r="L199" s="20"/>
      <c r="M199" s="20"/>
    </row>
    <row r="200" spans="1:13" s="7" customFormat="1" x14ac:dyDescent="0.35">
      <c r="A200" s="129">
        <f>'Female Calculated'!A17</f>
        <v>74</v>
      </c>
      <c r="B200" s="20" t="s">
        <v>122</v>
      </c>
      <c r="C200" s="20">
        <v>92</v>
      </c>
      <c r="D200" s="20" t="s">
        <v>2</v>
      </c>
      <c r="E200" s="20"/>
      <c r="F200" s="63">
        <f>'Female Calculated'!E17</f>
        <v>825069</v>
      </c>
      <c r="G200" s="64">
        <f>'Female Calculated'!D17</f>
        <v>1045</v>
      </c>
      <c r="H200" s="61">
        <f>'Female Calculated'!N17</f>
        <v>0</v>
      </c>
      <c r="I200" s="61">
        <f>'Female Calculated'!H17</f>
        <v>20000</v>
      </c>
      <c r="J200" s="61">
        <f>'Female Calculated'!G17</f>
        <v>38</v>
      </c>
      <c r="K200" s="61">
        <f>'Female Calculated'!O17</f>
        <v>0</v>
      </c>
      <c r="L200" s="20"/>
      <c r="M200" s="20"/>
    </row>
    <row r="201" spans="1:13" s="7" customFormat="1" x14ac:dyDescent="0.35">
      <c r="A201" s="129">
        <f>'Female Calculated'!A18</f>
        <v>75</v>
      </c>
      <c r="B201" s="20" t="s">
        <v>122</v>
      </c>
      <c r="C201" s="20">
        <v>92</v>
      </c>
      <c r="D201" s="20" t="s">
        <v>2</v>
      </c>
      <c r="E201" s="20"/>
      <c r="F201" s="63">
        <f>'Female Calculated'!E18</f>
        <v>1061481</v>
      </c>
      <c r="G201" s="64">
        <f>'Female Calculated'!D18</f>
        <v>1052</v>
      </c>
      <c r="H201" s="61">
        <f>'Female Calculated'!N18</f>
        <v>0</v>
      </c>
      <c r="I201" s="61">
        <f>'Female Calculated'!H18</f>
        <v>20000</v>
      </c>
      <c r="J201" s="61">
        <f>'Female Calculated'!G18</f>
        <v>30</v>
      </c>
      <c r="K201" s="61">
        <f>'Female Calculated'!O18</f>
        <v>0</v>
      </c>
      <c r="L201" s="20"/>
      <c r="M201" s="20"/>
    </row>
    <row r="202" spans="1:13" s="7" customFormat="1" x14ac:dyDescent="0.35">
      <c r="A202" s="129">
        <f>'Female Calculated'!A19</f>
        <v>76</v>
      </c>
      <c r="B202" s="20" t="s">
        <v>122</v>
      </c>
      <c r="C202" s="20">
        <v>92</v>
      </c>
      <c r="D202" s="20" t="s">
        <v>2</v>
      </c>
      <c r="E202" s="20"/>
      <c r="F202" s="63">
        <f>'Female Calculated'!E19</f>
        <v>1341865</v>
      </c>
      <c r="G202" s="64">
        <f>'Female Calculated'!D19</f>
        <v>1404</v>
      </c>
      <c r="H202" s="61">
        <f>'Female Calculated'!N19</f>
        <v>0</v>
      </c>
      <c r="I202" s="61">
        <f>'Female Calculated'!H19</f>
        <v>20000</v>
      </c>
      <c r="J202" s="61">
        <f>'Female Calculated'!G19</f>
        <v>53</v>
      </c>
      <c r="K202" s="61">
        <f>'Female Calculated'!O19</f>
        <v>0</v>
      </c>
      <c r="L202" s="20"/>
      <c r="M202" s="20"/>
    </row>
    <row r="203" spans="1:13" s="7" customFormat="1" x14ac:dyDescent="0.35">
      <c r="A203" s="129">
        <f>'Female Calculated'!A20</f>
        <v>77</v>
      </c>
      <c r="B203" s="20" t="s">
        <v>122</v>
      </c>
      <c r="C203" s="20">
        <v>92</v>
      </c>
      <c r="D203" s="20" t="s">
        <v>2</v>
      </c>
      <c r="E203" s="20"/>
      <c r="F203" s="63">
        <f>'Female Calculated'!E20</f>
        <v>1033615</v>
      </c>
      <c r="G203" s="64">
        <f>'Female Calculated'!D20</f>
        <v>952</v>
      </c>
      <c r="H203" s="61">
        <f>'Female Calculated'!N20</f>
        <v>0</v>
      </c>
      <c r="I203" s="61">
        <f>'Female Calculated'!H20</f>
        <v>20000</v>
      </c>
      <c r="J203" s="61">
        <f>'Female Calculated'!G20</f>
        <v>31</v>
      </c>
      <c r="K203" s="61">
        <f>'Female Calculated'!O20</f>
        <v>0</v>
      </c>
      <c r="L203" s="20"/>
      <c r="M203" s="20"/>
    </row>
    <row r="204" spans="1:13" s="7" customFormat="1" x14ac:dyDescent="0.35">
      <c r="A204" s="130">
        <f>'Female Calculated'!A21</f>
        <v>78</v>
      </c>
      <c r="B204" s="20" t="s">
        <v>122</v>
      </c>
      <c r="C204" s="20">
        <v>92</v>
      </c>
      <c r="D204" s="20" t="s">
        <v>2</v>
      </c>
      <c r="E204" s="20"/>
      <c r="F204" s="63">
        <f>'Female Calculated'!E21</f>
        <v>1321105</v>
      </c>
      <c r="G204" s="41">
        <f>'Female Calculated'!D21</f>
        <v>1245</v>
      </c>
      <c r="H204" s="31">
        <f>'Female Calculated'!N21</f>
        <v>0</v>
      </c>
      <c r="I204" s="61">
        <f>'Female Calculated'!H21</f>
        <v>20000</v>
      </c>
      <c r="J204" s="31">
        <f>'Female Calculated'!G21</f>
        <v>46</v>
      </c>
      <c r="K204" s="31">
        <f>'Female Calculated'!O21</f>
        <v>0</v>
      </c>
      <c r="L204" s="42"/>
      <c r="M204" s="20"/>
    </row>
    <row r="205" spans="1:13" x14ac:dyDescent="0.35">
      <c r="A205" s="39"/>
      <c r="B205" s="20"/>
      <c r="C205" s="20"/>
      <c r="D205" s="20"/>
      <c r="E205" s="20"/>
      <c r="F205" s="20"/>
    </row>
    <row r="206" spans="1:13" s="7" customFormat="1" x14ac:dyDescent="0.35">
      <c r="A206" s="34" t="s">
        <v>129</v>
      </c>
      <c r="B206" s="20"/>
      <c r="C206" s="20"/>
      <c r="D206" s="20"/>
      <c r="E206" s="20"/>
      <c r="F206" s="20"/>
      <c r="G206" s="20"/>
      <c r="H206" s="31"/>
      <c r="I206" s="31"/>
      <c r="J206" s="31"/>
      <c r="K206" s="31"/>
      <c r="L206" s="20"/>
      <c r="M206" s="20"/>
    </row>
    <row r="207" spans="1:13" s="7" customFormat="1" x14ac:dyDescent="0.35">
      <c r="A207" s="20" t="s">
        <v>14</v>
      </c>
      <c r="B207" s="20" t="s">
        <v>73</v>
      </c>
      <c r="C207" s="20"/>
      <c r="D207" s="20"/>
      <c r="E207" s="20"/>
      <c r="F207" s="20"/>
      <c r="G207" s="20"/>
      <c r="H207" s="31"/>
      <c r="I207" s="31"/>
      <c r="J207" s="31"/>
      <c r="K207" s="31"/>
      <c r="L207" s="20"/>
      <c r="M207" s="20"/>
    </row>
    <row r="208" spans="1:13" s="7" customFormat="1" x14ac:dyDescent="0.35">
      <c r="A208" s="20" t="s">
        <v>82</v>
      </c>
      <c r="B208" s="20" t="s">
        <v>175</v>
      </c>
      <c r="C208" s="20"/>
      <c r="D208" s="20"/>
      <c r="E208" s="20"/>
      <c r="F208" s="20"/>
      <c r="G208" s="20"/>
      <c r="H208" s="31"/>
      <c r="I208" s="31"/>
      <c r="J208" s="31"/>
      <c r="K208" s="31"/>
      <c r="L208" s="20"/>
      <c r="M208" s="20"/>
    </row>
    <row r="209" spans="1:13" s="7" customFormat="1" x14ac:dyDescent="0.35">
      <c r="A209" s="20" t="s">
        <v>120</v>
      </c>
      <c r="B209" s="20" t="s">
        <v>171</v>
      </c>
      <c r="C209" s="20"/>
      <c r="D209" s="20"/>
      <c r="E209" s="20"/>
      <c r="F209" s="20"/>
      <c r="G209" s="20"/>
      <c r="H209" s="31"/>
      <c r="I209" s="31"/>
      <c r="J209" s="31"/>
      <c r="K209" s="31"/>
      <c r="L209" s="20"/>
      <c r="M209" s="20"/>
    </row>
    <row r="210" spans="1:13" s="12" customFormat="1" x14ac:dyDescent="0.35">
      <c r="A210" s="20" t="s">
        <v>158</v>
      </c>
      <c r="B210" s="20" t="s">
        <v>172</v>
      </c>
      <c r="C210" s="20"/>
      <c r="D210" s="20"/>
      <c r="E210" s="20"/>
      <c r="F210" s="20"/>
      <c r="G210" s="20"/>
      <c r="H210" s="31"/>
      <c r="I210" s="31"/>
      <c r="J210" s="31"/>
      <c r="K210" s="31"/>
      <c r="L210" s="20"/>
      <c r="M210" s="20"/>
    </row>
    <row r="211" spans="1:13" s="7" customFormat="1" x14ac:dyDescent="0.35">
      <c r="A211" s="20" t="s">
        <v>37</v>
      </c>
      <c r="B211" s="20" t="s">
        <v>62</v>
      </c>
      <c r="C211" s="20"/>
      <c r="D211" s="20"/>
      <c r="E211" s="20"/>
      <c r="F211" s="20"/>
      <c r="G211" s="20"/>
      <c r="H211" s="31"/>
      <c r="I211" s="31"/>
      <c r="J211" s="31"/>
      <c r="K211" s="31"/>
      <c r="L211" s="20"/>
      <c r="M211" s="20"/>
    </row>
    <row r="212" spans="1:13" s="7" customFormat="1" x14ac:dyDescent="0.35">
      <c r="A212" s="20" t="s">
        <v>100</v>
      </c>
      <c r="B212" s="20">
        <v>3</v>
      </c>
      <c r="C212" s="20"/>
      <c r="D212" s="20"/>
      <c r="E212" s="20"/>
      <c r="F212" s="20"/>
      <c r="G212" s="20"/>
      <c r="H212" s="31"/>
      <c r="I212" s="31"/>
      <c r="J212" s="31"/>
      <c r="K212" s="31"/>
      <c r="L212" s="20"/>
      <c r="M212" s="20"/>
    </row>
    <row r="213" spans="1:13" s="7" customFormat="1" x14ac:dyDescent="0.35">
      <c r="A213" s="21" t="s">
        <v>5</v>
      </c>
      <c r="B213" s="43">
        <f>'Female Calculated'!B26</f>
        <v>250</v>
      </c>
      <c r="C213" s="20"/>
      <c r="D213" s="20"/>
      <c r="E213" s="20"/>
      <c r="F213" s="20"/>
      <c r="G213" s="20"/>
      <c r="H213" s="31"/>
      <c r="I213" s="31"/>
      <c r="J213" s="31"/>
      <c r="K213" s="31"/>
      <c r="L213" s="20"/>
      <c r="M213" s="20"/>
    </row>
    <row r="214" spans="1:13" s="7" customFormat="1" x14ac:dyDescent="0.35">
      <c r="A214" s="20" t="s">
        <v>81</v>
      </c>
      <c r="B214" s="21" t="s">
        <v>148</v>
      </c>
      <c r="C214" s="20"/>
      <c r="D214" s="20"/>
      <c r="E214" s="20"/>
      <c r="F214" s="20"/>
      <c r="G214" s="20"/>
      <c r="H214" s="31"/>
      <c r="I214" s="31"/>
      <c r="J214" s="31"/>
      <c r="K214" s="31"/>
      <c r="L214" s="20"/>
      <c r="M214" s="20"/>
    </row>
    <row r="215" spans="1:13" s="8" customFormat="1" x14ac:dyDescent="0.35">
      <c r="A215" s="19" t="s">
        <v>92</v>
      </c>
      <c r="B215" s="19" t="s">
        <v>97</v>
      </c>
      <c r="C215" s="19"/>
      <c r="D215" s="19"/>
      <c r="E215" s="19"/>
      <c r="F215" s="19"/>
      <c r="G215" s="19"/>
      <c r="H215" s="32"/>
      <c r="I215" s="32"/>
      <c r="J215" s="32"/>
      <c r="K215" s="32"/>
      <c r="L215" s="19"/>
      <c r="M215" s="19"/>
    </row>
    <row r="216" spans="1:13" s="8" customFormat="1" x14ac:dyDescent="0.35">
      <c r="A216" s="19"/>
      <c r="B216" s="19"/>
      <c r="C216" s="19"/>
      <c r="D216" s="19"/>
      <c r="E216" s="19"/>
      <c r="F216" s="19"/>
      <c r="G216" s="19"/>
      <c r="H216" s="32"/>
      <c r="I216" s="32"/>
      <c r="J216" s="32"/>
      <c r="K216" s="32"/>
      <c r="L216" s="19"/>
      <c r="M216" s="19"/>
    </row>
    <row r="217" spans="1:13" s="7" customFormat="1" x14ac:dyDescent="0.35">
      <c r="A217" s="33" t="s">
        <v>8</v>
      </c>
      <c r="B217" s="20"/>
      <c r="C217" s="20"/>
      <c r="D217" s="20"/>
      <c r="E217" s="20"/>
      <c r="F217" s="20"/>
      <c r="G217" s="20"/>
      <c r="H217" s="31"/>
      <c r="I217" s="31"/>
      <c r="J217" s="31"/>
      <c r="K217" s="31"/>
      <c r="L217" s="20"/>
      <c r="M217" s="20"/>
    </row>
    <row r="218" spans="1:13" s="7" customFormat="1" x14ac:dyDescent="0.35">
      <c r="A218" s="36" t="s">
        <v>10</v>
      </c>
      <c r="B218" s="20" t="s">
        <v>121</v>
      </c>
      <c r="C218" s="20" t="s">
        <v>11</v>
      </c>
      <c r="D218" s="20" t="s">
        <v>12</v>
      </c>
      <c r="E218" s="20" t="s">
        <v>15</v>
      </c>
      <c r="F218" s="37" t="s">
        <v>105</v>
      </c>
      <c r="G218" s="37" t="s">
        <v>106</v>
      </c>
      <c r="H218" s="38" t="s">
        <v>117</v>
      </c>
      <c r="I218" s="38" t="s">
        <v>107</v>
      </c>
      <c r="J218" s="38" t="s">
        <v>108</v>
      </c>
      <c r="K218" s="38" t="s">
        <v>118</v>
      </c>
      <c r="L218" s="20"/>
      <c r="M218" s="20"/>
    </row>
    <row r="219" spans="1:13" s="7" customFormat="1" x14ac:dyDescent="0.35">
      <c r="A219" s="129">
        <f>'Female Calculated'!A26</f>
        <v>83</v>
      </c>
      <c r="B219" s="20" t="s">
        <v>122</v>
      </c>
      <c r="C219" s="20">
        <v>92</v>
      </c>
      <c r="D219" s="20" t="s">
        <v>2</v>
      </c>
      <c r="E219" s="20"/>
      <c r="F219" s="63">
        <f>'Female Calculated'!E26</f>
        <v>727568</v>
      </c>
      <c r="G219" s="64">
        <f>'Female Calculated'!D26</f>
        <v>710</v>
      </c>
      <c r="H219" s="61">
        <f>'Female Calculated'!N26</f>
        <v>0</v>
      </c>
      <c r="I219" s="61">
        <f>'Female Calculated'!H26</f>
        <v>20000</v>
      </c>
      <c r="J219" s="61">
        <f>'Female Calculated'!G26</f>
        <v>39</v>
      </c>
      <c r="K219" s="61">
        <f>'Female Calculated'!O26</f>
        <v>0</v>
      </c>
      <c r="L219" s="20"/>
      <c r="M219" s="20"/>
    </row>
    <row r="220" spans="1:13" s="7" customFormat="1" x14ac:dyDescent="0.35">
      <c r="A220" s="129">
        <f>'Female Calculated'!A27</f>
        <v>84</v>
      </c>
      <c r="B220" s="20" t="s">
        <v>122</v>
      </c>
      <c r="C220" s="20">
        <v>92</v>
      </c>
      <c r="D220" s="20" t="s">
        <v>2</v>
      </c>
      <c r="E220" s="20"/>
      <c r="F220" s="63">
        <f>'Female Calculated'!E27</f>
        <v>775842</v>
      </c>
      <c r="G220" s="64">
        <f>'Female Calculated'!D27</f>
        <v>714</v>
      </c>
      <c r="H220" s="61">
        <f>'Female Calculated'!N27</f>
        <v>0</v>
      </c>
      <c r="I220" s="61">
        <f>'Female Calculated'!H27</f>
        <v>20000</v>
      </c>
      <c r="J220" s="61">
        <f>'Female Calculated'!G27</f>
        <v>29</v>
      </c>
      <c r="K220" s="61">
        <f>'Female Calculated'!O27</f>
        <v>0</v>
      </c>
      <c r="L220" s="20"/>
      <c r="M220" s="20"/>
    </row>
    <row r="221" spans="1:13" s="7" customFormat="1" x14ac:dyDescent="0.35">
      <c r="A221" s="129">
        <f>'Female Calculated'!A28</f>
        <v>85</v>
      </c>
      <c r="B221" s="20" t="s">
        <v>122</v>
      </c>
      <c r="C221" s="20">
        <v>92</v>
      </c>
      <c r="D221" s="20" t="s">
        <v>2</v>
      </c>
      <c r="E221" s="20"/>
      <c r="F221" s="63">
        <f>'Female Calculated'!E28</f>
        <v>2042245</v>
      </c>
      <c r="G221" s="64">
        <f>'Female Calculated'!D28</f>
        <v>2316</v>
      </c>
      <c r="H221" s="61">
        <f>'Female Calculated'!N28</f>
        <v>0</v>
      </c>
      <c r="I221" s="61">
        <f>'Female Calculated'!H28</f>
        <v>20000</v>
      </c>
      <c r="J221" s="61">
        <f>'Female Calculated'!G28</f>
        <v>42</v>
      </c>
      <c r="K221" s="61">
        <f>'Female Calculated'!O28</f>
        <v>0</v>
      </c>
      <c r="L221" s="20"/>
      <c r="M221" s="20"/>
    </row>
    <row r="222" spans="1:13" s="7" customFormat="1" x14ac:dyDescent="0.35">
      <c r="A222" s="129">
        <f>'Female Calculated'!A29</f>
        <v>86</v>
      </c>
      <c r="B222" s="20" t="s">
        <v>122</v>
      </c>
      <c r="C222" s="20">
        <v>92</v>
      </c>
      <c r="D222" s="20" t="s">
        <v>2</v>
      </c>
      <c r="E222" s="20"/>
      <c r="F222" s="63">
        <f>'Female Calculated'!E29</f>
        <v>431570</v>
      </c>
      <c r="G222" s="64">
        <f>'Female Calculated'!D29</f>
        <v>399</v>
      </c>
      <c r="H222" s="61">
        <f>'Female Calculated'!N29</f>
        <v>0</v>
      </c>
      <c r="I222" s="61">
        <f>'Female Calculated'!H29</f>
        <v>20000</v>
      </c>
      <c r="J222" s="61">
        <f>'Female Calculated'!G29</f>
        <v>23</v>
      </c>
      <c r="K222" s="61">
        <f>'Female Calculated'!O29</f>
        <v>0</v>
      </c>
      <c r="L222" s="20"/>
      <c r="M222" s="20"/>
    </row>
    <row r="223" spans="1:13" s="7" customFormat="1" x14ac:dyDescent="0.35">
      <c r="A223" s="130">
        <f>'Female Calculated'!A30</f>
        <v>87</v>
      </c>
      <c r="B223" s="20" t="s">
        <v>122</v>
      </c>
      <c r="C223" s="20">
        <v>92</v>
      </c>
      <c r="D223" s="20" t="s">
        <v>2</v>
      </c>
      <c r="E223" s="20"/>
      <c r="F223" s="63">
        <f>'Female Calculated'!E30</f>
        <v>1622934</v>
      </c>
      <c r="G223" s="41">
        <f>'Female Calculated'!D30</f>
        <v>1657</v>
      </c>
      <c r="H223" s="31">
        <f>'Female Calculated'!N30</f>
        <v>0</v>
      </c>
      <c r="I223" s="61">
        <f>'Female Calculated'!H30</f>
        <v>20000</v>
      </c>
      <c r="J223" s="31">
        <f>'Female Calculated'!G30</f>
        <v>53</v>
      </c>
      <c r="K223" s="31">
        <f>'Female Calculated'!O30</f>
        <v>0</v>
      </c>
      <c r="L223" s="20"/>
      <c r="M223" s="20"/>
    </row>
    <row r="224" spans="1:13" s="7" customFormat="1" x14ac:dyDescent="0.35">
      <c r="A224" s="39"/>
      <c r="B224" s="20"/>
      <c r="C224" s="20"/>
      <c r="D224" s="20"/>
      <c r="E224" s="20"/>
      <c r="F224" s="20"/>
      <c r="G224" s="20"/>
      <c r="H224" s="40"/>
      <c r="I224" s="40"/>
      <c r="J224" s="31"/>
      <c r="K224" s="31"/>
      <c r="L224" s="20"/>
      <c r="M224" s="20"/>
    </row>
    <row r="225" spans="1:13" s="7" customFormat="1" x14ac:dyDescent="0.35">
      <c r="A225" s="34" t="s">
        <v>129</v>
      </c>
      <c r="B225" s="20"/>
      <c r="C225" s="20"/>
      <c r="D225" s="20"/>
      <c r="E225" s="20"/>
      <c r="F225" s="20"/>
      <c r="G225" s="20"/>
      <c r="H225" s="31"/>
      <c r="I225" s="31"/>
      <c r="J225" s="31"/>
      <c r="K225" s="31"/>
      <c r="L225" s="20"/>
      <c r="M225" s="20"/>
    </row>
    <row r="226" spans="1:13" s="7" customFormat="1" x14ac:dyDescent="0.35">
      <c r="A226" s="20" t="s">
        <v>14</v>
      </c>
      <c r="B226" s="20" t="s">
        <v>73</v>
      </c>
      <c r="C226" s="20"/>
      <c r="D226" s="20"/>
      <c r="E226" s="20"/>
      <c r="F226" s="20"/>
      <c r="G226" s="20"/>
      <c r="H226" s="31"/>
      <c r="I226" s="31"/>
      <c r="J226" s="31"/>
      <c r="K226" s="31"/>
      <c r="L226" s="20"/>
      <c r="M226" s="20"/>
    </row>
    <row r="227" spans="1:13" x14ac:dyDescent="0.35">
      <c r="A227" s="20" t="s">
        <v>82</v>
      </c>
      <c r="B227" s="20" t="s">
        <v>175</v>
      </c>
      <c r="C227" s="20"/>
      <c r="D227" s="20"/>
      <c r="E227" s="20"/>
      <c r="F227" s="20"/>
    </row>
    <row r="228" spans="1:13" x14ac:dyDescent="0.35">
      <c r="A228" s="20" t="s">
        <v>120</v>
      </c>
      <c r="B228" s="20" t="s">
        <v>171</v>
      </c>
      <c r="C228" s="20"/>
      <c r="D228" s="20"/>
      <c r="E228" s="20"/>
      <c r="F228" s="20"/>
    </row>
    <row r="229" spans="1:13" s="12" customFormat="1" x14ac:dyDescent="0.35">
      <c r="A229" s="20" t="s">
        <v>158</v>
      </c>
      <c r="B229" s="20" t="s">
        <v>172</v>
      </c>
      <c r="C229" s="20"/>
      <c r="D229" s="20"/>
      <c r="E229" s="20"/>
      <c r="F229" s="20"/>
      <c r="G229" s="20"/>
      <c r="H229" s="31"/>
      <c r="I229" s="31"/>
      <c r="J229" s="31"/>
      <c r="K229" s="31"/>
      <c r="L229" s="20"/>
      <c r="M229" s="20"/>
    </row>
    <row r="230" spans="1:13" s="7" customFormat="1" x14ac:dyDescent="0.35">
      <c r="A230" s="20" t="s">
        <v>37</v>
      </c>
      <c r="B230" s="20" t="s">
        <v>62</v>
      </c>
      <c r="C230" s="20"/>
      <c r="D230" s="20"/>
      <c r="E230" s="20"/>
      <c r="F230" s="20"/>
      <c r="G230" s="20"/>
      <c r="H230" s="31"/>
      <c r="I230" s="31"/>
      <c r="J230" s="31"/>
      <c r="K230" s="31"/>
      <c r="L230" s="20"/>
      <c r="M230" s="20"/>
    </row>
    <row r="231" spans="1:13" s="7" customFormat="1" x14ac:dyDescent="0.35">
      <c r="A231" s="20" t="s">
        <v>100</v>
      </c>
      <c r="B231" s="20">
        <v>4</v>
      </c>
      <c r="C231" s="20"/>
      <c r="D231" s="20"/>
      <c r="E231" s="20"/>
      <c r="F231" s="20"/>
      <c r="G231" s="20"/>
      <c r="H231" s="31"/>
      <c r="I231" s="31"/>
      <c r="J231" s="31"/>
      <c r="K231" s="31"/>
      <c r="L231" s="20"/>
      <c r="M231" s="20"/>
    </row>
    <row r="232" spans="1:13" s="7" customFormat="1" x14ac:dyDescent="0.35">
      <c r="A232" s="21" t="s">
        <v>5</v>
      </c>
      <c r="B232" s="43">
        <f>'Female Calculated'!B35</f>
        <v>500</v>
      </c>
      <c r="C232" s="20"/>
      <c r="D232" s="20"/>
      <c r="E232" s="20"/>
      <c r="F232" s="20"/>
      <c r="G232" s="20"/>
      <c r="H232" s="31"/>
      <c r="I232" s="31"/>
      <c r="J232" s="31"/>
      <c r="K232" s="31"/>
      <c r="L232" s="20"/>
      <c r="M232" s="20"/>
    </row>
    <row r="233" spans="1:13" s="7" customFormat="1" x14ac:dyDescent="0.35">
      <c r="A233" s="20" t="s">
        <v>81</v>
      </c>
      <c r="B233" s="21" t="s">
        <v>148</v>
      </c>
      <c r="C233" s="20"/>
      <c r="D233" s="20"/>
      <c r="E233" s="20"/>
      <c r="F233" s="20"/>
      <c r="G233" s="20"/>
      <c r="H233" s="31"/>
      <c r="I233" s="31"/>
      <c r="J233" s="31"/>
      <c r="K233" s="31"/>
      <c r="L233" s="20"/>
      <c r="M233" s="20"/>
    </row>
    <row r="234" spans="1:13" s="8" customFormat="1" x14ac:dyDescent="0.35">
      <c r="A234" s="19" t="s">
        <v>92</v>
      </c>
      <c r="B234" s="19" t="s">
        <v>97</v>
      </c>
      <c r="C234" s="19"/>
      <c r="D234" s="19"/>
      <c r="E234" s="19"/>
      <c r="F234" s="19"/>
      <c r="G234" s="19"/>
      <c r="H234" s="32"/>
      <c r="I234" s="32"/>
      <c r="J234" s="32"/>
      <c r="K234" s="32"/>
      <c r="L234" s="19"/>
      <c r="M234" s="19"/>
    </row>
    <row r="235" spans="1:13" s="8" customFormat="1" x14ac:dyDescent="0.35">
      <c r="A235" s="19"/>
      <c r="B235" s="19"/>
      <c r="C235" s="19"/>
      <c r="D235" s="19"/>
      <c r="E235" s="19"/>
      <c r="F235" s="19"/>
      <c r="G235" s="19"/>
      <c r="H235" s="32"/>
      <c r="I235" s="32"/>
      <c r="J235" s="32"/>
      <c r="K235" s="32"/>
      <c r="L235" s="19"/>
      <c r="M235" s="19"/>
    </row>
    <row r="236" spans="1:13" s="7" customFormat="1" x14ac:dyDescent="0.35">
      <c r="A236" s="33" t="s">
        <v>8</v>
      </c>
      <c r="B236" s="20"/>
      <c r="C236" s="20"/>
      <c r="D236" s="20"/>
      <c r="E236" s="20"/>
      <c r="F236" s="20"/>
      <c r="G236" s="20"/>
      <c r="H236" s="31"/>
      <c r="I236" s="31"/>
      <c r="J236" s="31"/>
      <c r="K236" s="31"/>
      <c r="L236" s="20"/>
      <c r="M236" s="20"/>
    </row>
    <row r="237" spans="1:13" s="7" customFormat="1" x14ac:dyDescent="0.35">
      <c r="A237" s="36" t="s">
        <v>10</v>
      </c>
      <c r="B237" s="20" t="s">
        <v>121</v>
      </c>
      <c r="C237" s="20" t="s">
        <v>11</v>
      </c>
      <c r="D237" s="20" t="s">
        <v>12</v>
      </c>
      <c r="E237" s="20" t="s">
        <v>15</v>
      </c>
      <c r="F237" s="37" t="s">
        <v>105</v>
      </c>
      <c r="G237" s="37" t="s">
        <v>106</v>
      </c>
      <c r="H237" s="38" t="s">
        <v>117</v>
      </c>
      <c r="I237" s="38" t="s">
        <v>107</v>
      </c>
      <c r="J237" s="38" t="s">
        <v>108</v>
      </c>
      <c r="K237" s="38" t="s">
        <v>118</v>
      </c>
      <c r="L237" s="20"/>
      <c r="M237" s="20"/>
    </row>
    <row r="238" spans="1:13" s="7" customFormat="1" x14ac:dyDescent="0.35">
      <c r="A238" s="131">
        <f>'Female Calculated'!A35</f>
        <v>94</v>
      </c>
      <c r="B238" s="20" t="s">
        <v>122</v>
      </c>
      <c r="C238" s="20">
        <v>92</v>
      </c>
      <c r="D238" s="20" t="s">
        <v>2</v>
      </c>
      <c r="E238" s="20"/>
      <c r="F238" s="63">
        <f>'Female Calculated'!E35</f>
        <v>746264</v>
      </c>
      <c r="G238" s="64">
        <f>'Female Calculated'!D35</f>
        <v>781</v>
      </c>
      <c r="H238" s="61">
        <f>'Female Calculated'!N35</f>
        <v>0</v>
      </c>
      <c r="I238" s="61">
        <f>'Female Calculated'!H35</f>
        <v>20000</v>
      </c>
      <c r="J238" s="61">
        <f>'Female Calculated'!G35</f>
        <v>36</v>
      </c>
      <c r="K238" s="61">
        <f>'Female Calculated'!O35</f>
        <v>0</v>
      </c>
      <c r="L238" s="20"/>
      <c r="M238" s="20"/>
    </row>
    <row r="239" spans="1:13" s="7" customFormat="1" x14ac:dyDescent="0.35">
      <c r="A239" s="131">
        <f>'Female Calculated'!A36</f>
        <v>95</v>
      </c>
      <c r="B239" s="20" t="s">
        <v>122</v>
      </c>
      <c r="C239" s="20">
        <v>92</v>
      </c>
      <c r="D239" s="20" t="s">
        <v>2</v>
      </c>
      <c r="E239" s="20"/>
      <c r="F239" s="63">
        <f>'Female Calculated'!E36</f>
        <v>1013933</v>
      </c>
      <c r="G239" s="64">
        <f>'Female Calculated'!D36</f>
        <v>997</v>
      </c>
      <c r="H239" s="61">
        <f>'Female Calculated'!N36</f>
        <v>0</v>
      </c>
      <c r="I239" s="61">
        <f>'Female Calculated'!H36</f>
        <v>20045</v>
      </c>
      <c r="J239" s="61">
        <f>'Female Calculated'!G36</f>
        <v>48</v>
      </c>
      <c r="K239" s="61">
        <f>'Female Calculated'!O36</f>
        <v>0</v>
      </c>
      <c r="L239" s="20"/>
      <c r="M239" s="20"/>
    </row>
    <row r="240" spans="1:13" s="7" customFormat="1" x14ac:dyDescent="0.35">
      <c r="A240" s="131">
        <f>'Female Calculated'!A37</f>
        <v>96</v>
      </c>
      <c r="B240" s="20" t="s">
        <v>122</v>
      </c>
      <c r="C240" s="20">
        <v>92</v>
      </c>
      <c r="D240" s="20" t="s">
        <v>2</v>
      </c>
      <c r="E240" s="20"/>
      <c r="F240" s="63">
        <f>'Female Calculated'!E37</f>
        <v>834205</v>
      </c>
      <c r="G240" s="64">
        <f>'Female Calculated'!D37</f>
        <v>891</v>
      </c>
      <c r="H240" s="61">
        <f>'Female Calculated'!N37</f>
        <v>0</v>
      </c>
      <c r="I240" s="61">
        <f>'Female Calculated'!H37</f>
        <v>20000</v>
      </c>
      <c r="J240" s="61">
        <f>'Female Calculated'!G37</f>
        <v>43</v>
      </c>
      <c r="K240" s="61">
        <f>'Female Calculated'!O37</f>
        <v>0</v>
      </c>
      <c r="L240" s="20"/>
      <c r="M240" s="20"/>
    </row>
    <row r="241" spans="1:13" s="7" customFormat="1" x14ac:dyDescent="0.35">
      <c r="A241" s="131">
        <f>'Female Calculated'!A38</f>
        <v>97</v>
      </c>
      <c r="B241" s="20" t="s">
        <v>122</v>
      </c>
      <c r="C241" s="20">
        <v>92</v>
      </c>
      <c r="D241" s="20" t="s">
        <v>2</v>
      </c>
      <c r="E241" s="20"/>
      <c r="F241" s="63">
        <f>'Female Calculated'!E38</f>
        <v>1251579</v>
      </c>
      <c r="G241" s="64">
        <f>'Female Calculated'!D38</f>
        <v>1242</v>
      </c>
      <c r="H241" s="61">
        <f>'Female Calculated'!N38</f>
        <v>0</v>
      </c>
      <c r="I241" s="61">
        <f>'Female Calculated'!H38</f>
        <v>20000</v>
      </c>
      <c r="J241" s="61">
        <f>'Female Calculated'!G38</f>
        <v>40</v>
      </c>
      <c r="K241" s="61">
        <f>'Female Calculated'!O38</f>
        <v>0</v>
      </c>
      <c r="L241" s="20"/>
      <c r="M241" s="20"/>
    </row>
    <row r="242" spans="1:13" s="7" customFormat="1" x14ac:dyDescent="0.35">
      <c r="A242" s="132">
        <f>'Female Calculated'!A39</f>
        <v>98</v>
      </c>
      <c r="B242" s="20" t="s">
        <v>122</v>
      </c>
      <c r="C242" s="20">
        <v>92</v>
      </c>
      <c r="D242" s="20" t="s">
        <v>2</v>
      </c>
      <c r="E242" s="20"/>
      <c r="F242" s="63">
        <f>'Female Calculated'!E39</f>
        <v>1543257</v>
      </c>
      <c r="G242" s="41">
        <f>'Female Calculated'!D39</f>
        <v>1631</v>
      </c>
      <c r="H242" s="31">
        <f>'Female Calculated'!N39</f>
        <v>0</v>
      </c>
      <c r="I242" s="61">
        <f>'Female Calculated'!H39</f>
        <v>20000</v>
      </c>
      <c r="J242" s="31">
        <f>'Female Calculated'!G39</f>
        <v>38</v>
      </c>
      <c r="K242" s="31">
        <f>'Female Calculated'!O39</f>
        <v>0</v>
      </c>
      <c r="L242" s="20"/>
      <c r="M242" s="20"/>
    </row>
    <row r="243" spans="1:13" s="7" customFormat="1" x14ac:dyDescent="0.35">
      <c r="A243" s="39"/>
      <c r="B243" s="20"/>
      <c r="C243" s="20"/>
      <c r="D243" s="20"/>
      <c r="E243" s="20"/>
      <c r="F243" s="20"/>
      <c r="G243" s="20"/>
      <c r="H243" s="40"/>
      <c r="I243" s="40"/>
      <c r="J243" s="31"/>
      <c r="K243" s="31"/>
      <c r="L243" s="20"/>
      <c r="M243" s="20"/>
    </row>
    <row r="244" spans="1:13" s="7" customFormat="1" x14ac:dyDescent="0.35">
      <c r="A244" s="34" t="s">
        <v>129</v>
      </c>
      <c r="B244" s="24"/>
      <c r="C244" s="24"/>
      <c r="D244" s="24"/>
      <c r="E244" s="24"/>
      <c r="F244" s="24"/>
      <c r="G244" s="20"/>
      <c r="H244" s="31"/>
      <c r="I244" s="31"/>
      <c r="J244" s="31"/>
      <c r="K244" s="31"/>
      <c r="L244" s="20"/>
      <c r="M244" s="20"/>
    </row>
    <row r="245" spans="1:13" s="7" customFormat="1" x14ac:dyDescent="0.35">
      <c r="A245" s="20" t="s">
        <v>14</v>
      </c>
      <c r="B245" s="20" t="s">
        <v>73</v>
      </c>
      <c r="C245" s="24"/>
      <c r="D245" s="24"/>
      <c r="E245" s="24"/>
      <c r="F245" s="24"/>
      <c r="G245" s="20"/>
      <c r="H245" s="31"/>
      <c r="I245" s="31"/>
      <c r="J245" s="31"/>
      <c r="K245" s="31"/>
      <c r="L245" s="20"/>
      <c r="M245" s="20"/>
    </row>
    <row r="246" spans="1:13" s="7" customFormat="1" x14ac:dyDescent="0.35">
      <c r="A246" s="20" t="s">
        <v>82</v>
      </c>
      <c r="B246" s="20" t="s">
        <v>175</v>
      </c>
      <c r="C246" s="24"/>
      <c r="D246" s="24"/>
      <c r="E246" s="24"/>
      <c r="F246" s="24"/>
      <c r="G246" s="20"/>
      <c r="H246" s="31"/>
      <c r="I246" s="31"/>
      <c r="J246" s="31"/>
      <c r="K246" s="31"/>
      <c r="L246" s="20"/>
      <c r="M246" s="20"/>
    </row>
    <row r="247" spans="1:13" s="7" customFormat="1" x14ac:dyDescent="0.35">
      <c r="A247" s="20" t="s">
        <v>120</v>
      </c>
      <c r="B247" s="20" t="s">
        <v>171</v>
      </c>
      <c r="C247" s="24"/>
      <c r="D247" s="24"/>
      <c r="E247" s="24"/>
      <c r="F247" s="24"/>
      <c r="G247" s="20"/>
      <c r="H247" s="31"/>
      <c r="I247" s="31"/>
      <c r="J247" s="31"/>
      <c r="K247" s="31"/>
      <c r="L247" s="20"/>
      <c r="M247" s="20"/>
    </row>
    <row r="248" spans="1:13" s="12" customFormat="1" x14ac:dyDescent="0.35">
      <c r="A248" s="20" t="s">
        <v>158</v>
      </c>
      <c r="B248" s="20" t="s">
        <v>172</v>
      </c>
      <c r="C248" s="20"/>
      <c r="D248" s="20"/>
      <c r="E248" s="20"/>
      <c r="F248" s="20"/>
      <c r="G248" s="20"/>
      <c r="H248" s="31"/>
      <c r="I248" s="31"/>
      <c r="J248" s="31"/>
      <c r="K248" s="31"/>
      <c r="L248" s="20"/>
      <c r="M248" s="20"/>
    </row>
    <row r="249" spans="1:13" s="7" customFormat="1" x14ac:dyDescent="0.35">
      <c r="A249" s="20" t="s">
        <v>37</v>
      </c>
      <c r="B249" s="20" t="s">
        <v>62</v>
      </c>
      <c r="C249" s="24"/>
      <c r="D249" s="24"/>
      <c r="E249" s="24"/>
      <c r="F249" s="24"/>
      <c r="G249" s="20"/>
      <c r="H249" s="31"/>
      <c r="I249" s="31"/>
      <c r="J249" s="31"/>
      <c r="K249" s="31"/>
      <c r="L249" s="20"/>
      <c r="M249" s="20"/>
    </row>
    <row r="250" spans="1:13" s="7" customFormat="1" x14ac:dyDescent="0.35">
      <c r="A250" s="20" t="s">
        <v>100</v>
      </c>
      <c r="B250" s="20">
        <v>5</v>
      </c>
      <c r="C250" s="24"/>
      <c r="D250" s="24"/>
      <c r="E250" s="24"/>
      <c r="F250" s="24"/>
      <c r="G250" s="20"/>
      <c r="H250" s="31"/>
      <c r="I250" s="31"/>
      <c r="J250" s="31"/>
      <c r="K250" s="31"/>
      <c r="L250" s="20"/>
      <c r="M250" s="20"/>
    </row>
    <row r="251" spans="1:13" s="7" customFormat="1" x14ac:dyDescent="0.35">
      <c r="A251" s="21" t="s">
        <v>5</v>
      </c>
      <c r="B251" s="43">
        <f>'Female Calculated'!B44</f>
        <v>1000</v>
      </c>
      <c r="C251" s="24"/>
      <c r="D251" s="24"/>
      <c r="E251" s="24"/>
      <c r="F251" s="24"/>
      <c r="G251" s="20"/>
      <c r="H251" s="31"/>
      <c r="I251" s="31"/>
      <c r="J251" s="31"/>
      <c r="K251" s="31"/>
      <c r="L251" s="20"/>
      <c r="M251" s="20"/>
    </row>
    <row r="252" spans="1:13" s="7" customFormat="1" x14ac:dyDescent="0.35">
      <c r="A252" s="20" t="s">
        <v>81</v>
      </c>
      <c r="B252" s="21" t="s">
        <v>148</v>
      </c>
      <c r="C252" s="24"/>
      <c r="D252" s="24"/>
      <c r="E252" s="24"/>
      <c r="F252" s="24"/>
      <c r="G252" s="20"/>
      <c r="H252" s="31"/>
      <c r="I252" s="31"/>
      <c r="J252" s="31"/>
      <c r="K252" s="31"/>
      <c r="L252" s="20"/>
      <c r="M252" s="20"/>
    </row>
    <row r="253" spans="1:13" s="8" customFormat="1" x14ac:dyDescent="0.35">
      <c r="A253" s="19" t="s">
        <v>92</v>
      </c>
      <c r="B253" s="19" t="s">
        <v>97</v>
      </c>
      <c r="C253" s="19"/>
      <c r="D253" s="19"/>
      <c r="E253" s="19"/>
      <c r="F253" s="19"/>
      <c r="G253" s="19"/>
      <c r="H253" s="32"/>
      <c r="I253" s="32"/>
      <c r="J253" s="32"/>
      <c r="K253" s="32"/>
      <c r="L253" s="19"/>
      <c r="M253" s="19"/>
    </row>
    <row r="254" spans="1:13" s="8" customFormat="1" x14ac:dyDescent="0.35">
      <c r="A254" s="19"/>
      <c r="B254" s="19"/>
      <c r="C254" s="19"/>
      <c r="D254" s="19"/>
      <c r="E254" s="19"/>
      <c r="F254" s="19"/>
      <c r="G254" s="19"/>
      <c r="H254" s="32"/>
      <c r="I254" s="32"/>
      <c r="J254" s="32"/>
      <c r="K254" s="32"/>
      <c r="L254" s="19"/>
      <c r="M254" s="19"/>
    </row>
    <row r="255" spans="1:13" x14ac:dyDescent="0.35">
      <c r="A255" s="33" t="s">
        <v>8</v>
      </c>
      <c r="B255" s="20"/>
      <c r="C255" s="20"/>
      <c r="D255" s="20"/>
      <c r="E255" s="20"/>
      <c r="F255" s="20"/>
    </row>
    <row r="256" spans="1:13" x14ac:dyDescent="0.35">
      <c r="A256" s="36" t="s">
        <v>10</v>
      </c>
      <c r="B256" s="20" t="s">
        <v>121</v>
      </c>
      <c r="C256" s="20" t="s">
        <v>11</v>
      </c>
      <c r="D256" s="20" t="s">
        <v>12</v>
      </c>
      <c r="E256" s="20" t="s">
        <v>15</v>
      </c>
      <c r="F256" s="37" t="s">
        <v>105</v>
      </c>
      <c r="G256" s="37" t="s">
        <v>106</v>
      </c>
      <c r="H256" s="38" t="s">
        <v>117</v>
      </c>
      <c r="I256" s="38" t="s">
        <v>107</v>
      </c>
      <c r="J256" s="38" t="s">
        <v>108</v>
      </c>
      <c r="K256" s="38" t="s">
        <v>118</v>
      </c>
    </row>
    <row r="257" spans="1:13" x14ac:dyDescent="0.35">
      <c r="A257" s="129">
        <f>'Female Calculated'!A44</f>
        <v>103</v>
      </c>
      <c r="B257" s="20" t="s">
        <v>122</v>
      </c>
      <c r="C257" s="20">
        <v>92</v>
      </c>
      <c r="D257" s="20" t="s">
        <v>2</v>
      </c>
      <c r="E257" s="20"/>
      <c r="F257" s="63">
        <f>'Female Calculated'!E44</f>
        <v>1168777</v>
      </c>
      <c r="G257" s="64">
        <f>'Female Calculated'!D44</f>
        <v>1156</v>
      </c>
      <c r="H257" s="61">
        <f>'Female Calculated'!N44</f>
        <v>0</v>
      </c>
      <c r="I257" s="61">
        <f>'Female Calculated'!H44</f>
        <v>20000</v>
      </c>
      <c r="J257" s="61">
        <f>'Female Calculated'!G44</f>
        <v>31</v>
      </c>
      <c r="K257" s="61">
        <f>'Female Calculated'!O44</f>
        <v>0</v>
      </c>
    </row>
    <row r="258" spans="1:13" x14ac:dyDescent="0.35">
      <c r="A258" s="129">
        <f>'Female Calculated'!A45</f>
        <v>104</v>
      </c>
      <c r="B258" s="20" t="s">
        <v>122</v>
      </c>
      <c r="C258" s="20">
        <v>92</v>
      </c>
      <c r="D258" s="20" t="s">
        <v>2</v>
      </c>
      <c r="E258" s="20"/>
      <c r="F258" s="63">
        <f>'Female Calculated'!E45</f>
        <v>564136</v>
      </c>
      <c r="G258" s="64">
        <f>'Female Calculated'!D45</f>
        <v>564</v>
      </c>
      <c r="H258" s="61">
        <f>'Female Calculated'!N45</f>
        <v>0</v>
      </c>
      <c r="I258" s="61">
        <f>'Female Calculated'!H45</f>
        <v>20000</v>
      </c>
      <c r="J258" s="61">
        <f>'Female Calculated'!G45</f>
        <v>46</v>
      </c>
      <c r="K258" s="61">
        <f>'Female Calculated'!O45</f>
        <v>0</v>
      </c>
      <c r="L258" s="20"/>
      <c r="M258" s="20"/>
    </row>
    <row r="259" spans="1:13" x14ac:dyDescent="0.35">
      <c r="A259" s="129">
        <f>'Female Calculated'!A46</f>
        <v>105</v>
      </c>
      <c r="B259" s="20" t="s">
        <v>122</v>
      </c>
      <c r="C259" s="20">
        <v>92</v>
      </c>
      <c r="D259" s="20" t="s">
        <v>2</v>
      </c>
      <c r="E259" s="20"/>
      <c r="F259" s="63">
        <f>'Female Calculated'!E46</f>
        <v>887305</v>
      </c>
      <c r="G259" s="64">
        <f>'Female Calculated'!D46</f>
        <v>926</v>
      </c>
      <c r="H259" s="61">
        <f>'Female Calculated'!N46</f>
        <v>0</v>
      </c>
      <c r="I259" s="61">
        <f>'Female Calculated'!H46</f>
        <v>20000</v>
      </c>
      <c r="J259" s="61">
        <f>'Female Calculated'!G46</f>
        <v>39</v>
      </c>
      <c r="K259" s="61">
        <f>'Female Calculated'!O46</f>
        <v>0</v>
      </c>
      <c r="L259" s="20"/>
      <c r="M259" s="20"/>
    </row>
    <row r="260" spans="1:13" x14ac:dyDescent="0.35">
      <c r="A260" s="129">
        <f>'Female Calculated'!A47</f>
        <v>106</v>
      </c>
      <c r="B260" s="20" t="s">
        <v>122</v>
      </c>
      <c r="C260" s="20">
        <v>92</v>
      </c>
      <c r="D260" s="20" t="s">
        <v>2</v>
      </c>
      <c r="E260" s="20"/>
      <c r="F260" s="63">
        <f>'Female Calculated'!E47</f>
        <v>768371</v>
      </c>
      <c r="G260" s="64">
        <f>'Female Calculated'!D47</f>
        <v>795</v>
      </c>
      <c r="H260" s="61">
        <f>'Female Calculated'!N47</f>
        <v>0</v>
      </c>
      <c r="I260" s="61">
        <f>'Female Calculated'!H47</f>
        <v>20000</v>
      </c>
      <c r="J260" s="61">
        <f>'Female Calculated'!G47</f>
        <v>52</v>
      </c>
      <c r="K260" s="61">
        <f>'Female Calculated'!O47</f>
        <v>0</v>
      </c>
      <c r="L260" s="20"/>
      <c r="M260" s="20"/>
    </row>
    <row r="261" spans="1:13" x14ac:dyDescent="0.35">
      <c r="A261" s="130">
        <f>'Female Calculated'!A48</f>
        <v>107</v>
      </c>
      <c r="B261" s="20" t="s">
        <v>122</v>
      </c>
      <c r="C261" s="20">
        <v>92</v>
      </c>
      <c r="D261" s="20" t="s">
        <v>2</v>
      </c>
      <c r="E261" s="20"/>
      <c r="F261" s="63">
        <f>'Female Calculated'!E48</f>
        <v>1239382</v>
      </c>
      <c r="G261" s="41">
        <f>'Female Calculated'!D48</f>
        <v>1289</v>
      </c>
      <c r="H261" s="31">
        <f>'Female Calculated'!N48</f>
        <v>0</v>
      </c>
      <c r="I261" s="61">
        <f>'Female Calculated'!H48</f>
        <v>20000</v>
      </c>
      <c r="J261" s="31">
        <f>'Female Calculated'!G48</f>
        <v>44</v>
      </c>
      <c r="K261" s="31">
        <f>'Female Calculated'!O48</f>
        <v>0</v>
      </c>
      <c r="L261" s="20"/>
      <c r="M261" s="20"/>
    </row>
    <row r="263" spans="1:13" s="7" customFormat="1" x14ac:dyDescent="0.35">
      <c r="A263" s="20"/>
      <c r="B263" s="20"/>
      <c r="C263" s="20"/>
      <c r="D263" s="20"/>
      <c r="E263" s="20"/>
      <c r="F263" s="20"/>
      <c r="G263" s="20"/>
      <c r="H263" s="31"/>
      <c r="I263" s="31"/>
      <c r="J263" s="31"/>
      <c r="K263" s="31"/>
      <c r="L263" s="20"/>
      <c r="M263" s="20"/>
    </row>
    <row r="264" spans="1:13" s="8" customFormat="1" x14ac:dyDescent="0.35">
      <c r="A264" s="19"/>
      <c r="B264" s="19"/>
      <c r="C264" s="19"/>
      <c r="D264" s="19"/>
      <c r="E264" s="19"/>
      <c r="F264" s="19"/>
      <c r="G264" s="19"/>
      <c r="H264" s="32"/>
      <c r="I264" s="32"/>
      <c r="J264" s="32"/>
      <c r="K264" s="32"/>
      <c r="L264" s="19"/>
      <c r="M264" s="19"/>
    </row>
    <row r="265" spans="1:13" s="12" customFormat="1" x14ac:dyDescent="0.35">
      <c r="A265" s="34" t="s">
        <v>129</v>
      </c>
      <c r="B265" s="24"/>
      <c r="C265" s="24"/>
      <c r="D265" s="24"/>
      <c r="E265" s="24"/>
      <c r="F265" s="24"/>
      <c r="G265" s="20"/>
      <c r="H265" s="31"/>
      <c r="I265" s="31"/>
      <c r="J265" s="31"/>
      <c r="K265" s="31"/>
      <c r="L265" s="20"/>
      <c r="M265" s="20"/>
    </row>
    <row r="266" spans="1:13" s="12" customFormat="1" x14ac:dyDescent="0.35">
      <c r="A266" s="20" t="s">
        <v>14</v>
      </c>
      <c r="B266" s="20" t="s">
        <v>73</v>
      </c>
      <c r="C266" s="24"/>
      <c r="D266" s="24"/>
      <c r="E266" s="24"/>
      <c r="F266" s="24"/>
      <c r="G266" s="20"/>
      <c r="H266" s="31"/>
      <c r="I266" s="31"/>
      <c r="J266" s="31"/>
      <c r="K266" s="31"/>
      <c r="L266" s="20"/>
      <c r="M266" s="20"/>
    </row>
    <row r="267" spans="1:13" s="12" customFormat="1" x14ac:dyDescent="0.35">
      <c r="A267" s="20" t="s">
        <v>82</v>
      </c>
      <c r="B267" s="20" t="s">
        <v>175</v>
      </c>
      <c r="C267" s="24"/>
      <c r="D267" s="24"/>
      <c r="E267" s="24"/>
      <c r="F267" s="24"/>
      <c r="G267" s="20"/>
      <c r="H267" s="31"/>
      <c r="I267" s="31"/>
      <c r="J267" s="31"/>
      <c r="K267" s="31"/>
      <c r="L267" s="20"/>
      <c r="M267" s="20"/>
    </row>
    <row r="268" spans="1:13" s="12" customFormat="1" x14ac:dyDescent="0.35">
      <c r="A268" s="20" t="s">
        <v>120</v>
      </c>
      <c r="B268" s="20" t="s">
        <v>171</v>
      </c>
      <c r="C268" s="24"/>
      <c r="D268" s="24"/>
      <c r="E268" s="24"/>
      <c r="F268" s="24"/>
      <c r="G268" s="20"/>
      <c r="H268" s="31"/>
      <c r="I268" s="31"/>
      <c r="J268" s="31"/>
      <c r="K268" s="31"/>
      <c r="L268" s="20"/>
      <c r="M268" s="20"/>
    </row>
    <row r="269" spans="1:13" s="12" customFormat="1" x14ac:dyDescent="0.35">
      <c r="A269" s="20" t="s">
        <v>158</v>
      </c>
      <c r="B269" s="20" t="s">
        <v>172</v>
      </c>
      <c r="C269" s="20"/>
      <c r="D269" s="20"/>
      <c r="E269" s="20"/>
      <c r="F269" s="20"/>
      <c r="G269" s="20"/>
      <c r="H269" s="31"/>
      <c r="I269" s="31"/>
      <c r="J269" s="31"/>
      <c r="K269" s="31"/>
      <c r="L269" s="20"/>
      <c r="M269" s="20"/>
    </row>
    <row r="270" spans="1:13" s="12" customFormat="1" x14ac:dyDescent="0.35">
      <c r="A270" s="20" t="s">
        <v>37</v>
      </c>
      <c r="B270" s="20" t="s">
        <v>62</v>
      </c>
      <c r="C270" s="24"/>
      <c r="D270" s="24"/>
      <c r="E270" s="24"/>
      <c r="F270" s="24"/>
      <c r="G270" s="20"/>
      <c r="H270" s="31"/>
      <c r="I270" s="31"/>
      <c r="J270" s="31"/>
      <c r="K270" s="31"/>
      <c r="L270" s="20"/>
      <c r="M270" s="20"/>
    </row>
    <row r="271" spans="1:13" s="12" customFormat="1" x14ac:dyDescent="0.35">
      <c r="A271" s="20" t="s">
        <v>100</v>
      </c>
      <c r="B271" s="20">
        <v>6</v>
      </c>
      <c r="C271" s="24"/>
      <c r="D271" s="24"/>
      <c r="E271" s="24"/>
      <c r="F271" s="24"/>
      <c r="G271" s="20"/>
      <c r="H271" s="31"/>
      <c r="I271" s="31"/>
      <c r="J271" s="31"/>
      <c r="K271" s="31"/>
      <c r="L271" s="20"/>
      <c r="M271" s="20"/>
    </row>
    <row r="272" spans="1:13" s="12" customFormat="1" x14ac:dyDescent="0.35">
      <c r="A272" s="21" t="s">
        <v>5</v>
      </c>
      <c r="B272" s="43">
        <f>'Female Calculated'!B53</f>
        <v>2000</v>
      </c>
      <c r="C272" s="24"/>
      <c r="D272" s="24"/>
      <c r="E272" s="24"/>
      <c r="F272" s="24"/>
      <c r="G272" s="20"/>
      <c r="H272" s="31"/>
      <c r="I272" s="31"/>
      <c r="J272" s="31"/>
      <c r="K272" s="31"/>
      <c r="L272" s="20"/>
      <c r="M272" s="20"/>
    </row>
    <row r="273" spans="1:13" s="12" customFormat="1" x14ac:dyDescent="0.35">
      <c r="A273" s="20" t="s">
        <v>81</v>
      </c>
      <c r="B273" s="21" t="s">
        <v>148</v>
      </c>
      <c r="C273" s="24"/>
      <c r="D273" s="24"/>
      <c r="E273" s="24"/>
      <c r="F273" s="24"/>
      <c r="G273" s="20"/>
      <c r="H273" s="31"/>
      <c r="I273" s="31"/>
      <c r="J273" s="31"/>
      <c r="K273" s="31"/>
      <c r="L273" s="20"/>
      <c r="M273" s="20"/>
    </row>
    <row r="274" spans="1:13" s="8" customFormat="1" x14ac:dyDescent="0.35">
      <c r="A274" s="19" t="s">
        <v>92</v>
      </c>
      <c r="B274" s="19" t="s">
        <v>97</v>
      </c>
      <c r="C274" s="19"/>
      <c r="D274" s="19"/>
      <c r="E274" s="19"/>
      <c r="F274" s="19"/>
      <c r="G274" s="19"/>
      <c r="H274" s="32"/>
      <c r="I274" s="32"/>
      <c r="J274" s="32"/>
      <c r="K274" s="32"/>
      <c r="L274" s="19"/>
      <c r="M274" s="19"/>
    </row>
    <row r="275" spans="1:13" s="8" customFormat="1" x14ac:dyDescent="0.35">
      <c r="A275" s="19"/>
      <c r="B275" s="19"/>
      <c r="C275" s="19"/>
      <c r="D275" s="19"/>
      <c r="E275" s="19"/>
      <c r="F275" s="19"/>
      <c r="G275" s="19"/>
      <c r="H275" s="32"/>
      <c r="I275" s="32"/>
      <c r="J275" s="32"/>
      <c r="K275" s="32"/>
      <c r="L275" s="19"/>
      <c r="M275" s="19"/>
    </row>
    <row r="276" spans="1:13" s="11" customFormat="1" x14ac:dyDescent="0.35">
      <c r="A276" s="33" t="s">
        <v>8</v>
      </c>
      <c r="B276" s="20"/>
      <c r="C276" s="20"/>
      <c r="D276" s="20"/>
      <c r="E276" s="20"/>
      <c r="F276" s="20"/>
      <c r="G276" s="24"/>
      <c r="H276" s="25"/>
      <c r="I276" s="25"/>
      <c r="J276" s="25"/>
      <c r="K276" s="25"/>
      <c r="L276" s="24"/>
      <c r="M276" s="24"/>
    </row>
    <row r="277" spans="1:13" s="11" customFormat="1" x14ac:dyDescent="0.35">
      <c r="A277" s="36" t="s">
        <v>10</v>
      </c>
      <c r="B277" s="20" t="s">
        <v>121</v>
      </c>
      <c r="C277" s="20" t="s">
        <v>11</v>
      </c>
      <c r="D277" s="20" t="s">
        <v>12</v>
      </c>
      <c r="E277" s="20" t="s">
        <v>15</v>
      </c>
      <c r="F277" s="37" t="s">
        <v>105</v>
      </c>
      <c r="G277" s="37" t="s">
        <v>106</v>
      </c>
      <c r="H277" s="38" t="s">
        <v>117</v>
      </c>
      <c r="I277" s="38" t="s">
        <v>107</v>
      </c>
      <c r="J277" s="38" t="s">
        <v>108</v>
      </c>
      <c r="K277" s="38" t="s">
        <v>118</v>
      </c>
      <c r="L277" s="24"/>
      <c r="M277" s="24"/>
    </row>
    <row r="278" spans="1:13" s="11" customFormat="1" x14ac:dyDescent="0.35">
      <c r="A278" s="129">
        <f>'Female Calculated'!A53</f>
        <v>114</v>
      </c>
      <c r="B278" s="20" t="s">
        <v>122</v>
      </c>
      <c r="C278" s="20">
        <v>92</v>
      </c>
      <c r="D278" s="20" t="s">
        <v>2</v>
      </c>
      <c r="E278" s="20"/>
      <c r="F278" s="63">
        <f>'Female Calculated'!E53</f>
        <v>653200</v>
      </c>
      <c r="G278" s="64">
        <f>'Female Calculated'!D53</f>
        <v>688</v>
      </c>
      <c r="H278" s="61">
        <f>'Female Calculated'!N53</f>
        <v>0</v>
      </c>
      <c r="I278" s="61">
        <f>'Female Calculated'!H53</f>
        <v>20000</v>
      </c>
      <c r="J278" s="61">
        <f>'Female Calculated'!G53</f>
        <v>50</v>
      </c>
      <c r="K278" s="61">
        <f>'Female Calculated'!O53</f>
        <v>0</v>
      </c>
      <c r="L278" s="24"/>
      <c r="M278" s="24"/>
    </row>
    <row r="279" spans="1:13" s="11" customFormat="1" x14ac:dyDescent="0.35">
      <c r="A279" s="129">
        <f>'Female Calculated'!A54</f>
        <v>115</v>
      </c>
      <c r="B279" s="20" t="s">
        <v>122</v>
      </c>
      <c r="C279" s="20">
        <v>92</v>
      </c>
      <c r="D279" s="20" t="s">
        <v>2</v>
      </c>
      <c r="E279" s="20"/>
      <c r="F279" s="63">
        <f>'Female Calculated'!E54</f>
        <v>1282651</v>
      </c>
      <c r="G279" s="64">
        <f>'Female Calculated'!D54</f>
        <v>1336</v>
      </c>
      <c r="H279" s="61">
        <f>'Female Calculated'!N54</f>
        <v>0</v>
      </c>
      <c r="I279" s="61">
        <f>'Female Calculated'!H54</f>
        <v>20000</v>
      </c>
      <c r="J279" s="61">
        <f>'Female Calculated'!G54</f>
        <v>54</v>
      </c>
      <c r="K279" s="61">
        <f>'Female Calculated'!O54</f>
        <v>0</v>
      </c>
      <c r="L279" s="20"/>
      <c r="M279" s="20"/>
    </row>
    <row r="280" spans="1:13" s="8" customFormat="1" x14ac:dyDescent="0.35">
      <c r="A280" s="129">
        <f>'Female Calculated'!A55</f>
        <v>116</v>
      </c>
      <c r="B280" s="20" t="s">
        <v>122</v>
      </c>
      <c r="C280" s="20">
        <v>92</v>
      </c>
      <c r="D280" s="20" t="s">
        <v>2</v>
      </c>
      <c r="E280" s="19"/>
      <c r="F280" s="63">
        <f>'Female Calculated'!E55</f>
        <v>1007721</v>
      </c>
      <c r="G280" s="64">
        <f>'Female Calculated'!D55</f>
        <v>914</v>
      </c>
      <c r="H280" s="61">
        <f>'Female Calculated'!N55</f>
        <v>0</v>
      </c>
      <c r="I280" s="61">
        <f>'Female Calculated'!H55</f>
        <v>20000</v>
      </c>
      <c r="J280" s="61">
        <f>'Female Calculated'!G55</f>
        <v>35</v>
      </c>
      <c r="K280" s="61">
        <f>'Female Calculated'!O55</f>
        <v>0</v>
      </c>
      <c r="L280" s="19"/>
      <c r="M280" s="19"/>
    </row>
    <row r="281" spans="1:13" s="8" customFormat="1" x14ac:dyDescent="0.35">
      <c r="A281" s="129">
        <f>'Female Calculated'!A56</f>
        <v>117</v>
      </c>
      <c r="B281" s="20" t="s">
        <v>122</v>
      </c>
      <c r="C281" s="20">
        <v>92</v>
      </c>
      <c r="D281" s="20" t="s">
        <v>2</v>
      </c>
      <c r="E281" s="19"/>
      <c r="F281" s="63">
        <f>'Female Calculated'!E56</f>
        <v>1090988</v>
      </c>
      <c r="G281" s="64">
        <f>'Female Calculated'!D56</f>
        <v>1026</v>
      </c>
      <c r="H281" s="61">
        <f>'Female Calculated'!N56</f>
        <v>0</v>
      </c>
      <c r="I281" s="61">
        <f>'Female Calculated'!H56</f>
        <v>20000</v>
      </c>
      <c r="J281" s="61">
        <f>'Female Calculated'!G56</f>
        <v>49</v>
      </c>
      <c r="K281" s="61">
        <f>'Female Calculated'!O56</f>
        <v>0</v>
      </c>
      <c r="L281" s="19"/>
      <c r="M281" s="19"/>
    </row>
    <row r="282" spans="1:13" s="8" customFormat="1" x14ac:dyDescent="0.35">
      <c r="A282" s="130">
        <f>'Female Calculated'!A57</f>
        <v>118</v>
      </c>
      <c r="B282" s="20" t="s">
        <v>122</v>
      </c>
      <c r="C282" s="20">
        <v>92</v>
      </c>
      <c r="D282" s="20" t="s">
        <v>2</v>
      </c>
      <c r="E282" s="19"/>
      <c r="F282" s="63">
        <f>'Female Calculated'!E57</f>
        <v>1091888</v>
      </c>
      <c r="G282" s="41">
        <f>'Female Calculated'!D57</f>
        <v>1055</v>
      </c>
      <c r="H282" s="31">
        <f>'Female Calculated'!N57</f>
        <v>0</v>
      </c>
      <c r="I282" s="61">
        <f>'Female Calculated'!H57</f>
        <v>20000</v>
      </c>
      <c r="J282" s="31">
        <f>'Female Calculated'!G57</f>
        <v>39</v>
      </c>
      <c r="K282" s="31">
        <f>'Female Calculated'!O57</f>
        <v>0</v>
      </c>
      <c r="L282" s="19"/>
      <c r="M282" s="19"/>
    </row>
    <row r="283" spans="1:13" s="7" customFormat="1" x14ac:dyDescent="0.35">
      <c r="A283" s="20"/>
      <c r="B283" s="20"/>
      <c r="C283" s="20"/>
      <c r="D283" s="20"/>
      <c r="E283" s="20"/>
      <c r="F283" s="20"/>
      <c r="G283" s="20"/>
      <c r="H283" s="31"/>
      <c r="I283" s="31"/>
      <c r="J283" s="31"/>
      <c r="K283" s="31"/>
      <c r="L283" s="20"/>
      <c r="M283" s="20"/>
    </row>
    <row r="284" spans="1:13" s="7" customFormat="1" x14ac:dyDescent="0.35">
      <c r="A284" s="20"/>
      <c r="B284" s="20"/>
      <c r="C284" s="20"/>
      <c r="D284" s="20"/>
      <c r="E284" s="20"/>
      <c r="F284" s="20"/>
      <c r="G284" s="20"/>
      <c r="H284" s="31"/>
      <c r="I284" s="31"/>
      <c r="J284" s="31"/>
      <c r="K284" s="31"/>
      <c r="L284" s="20"/>
      <c r="M284" s="20"/>
    </row>
    <row r="285" spans="1:13" s="7" customFormat="1" x14ac:dyDescent="0.35">
      <c r="A285" s="20"/>
      <c r="B285" s="20"/>
      <c r="C285" s="20"/>
      <c r="D285" s="20"/>
      <c r="E285" s="20"/>
      <c r="F285" s="20"/>
      <c r="G285" s="20"/>
      <c r="H285" s="31"/>
      <c r="I285" s="31"/>
      <c r="J285" s="31"/>
      <c r="K285" s="31"/>
      <c r="L285" s="20"/>
      <c r="M285" s="20"/>
    </row>
    <row r="286" spans="1:13" s="7" customFormat="1" x14ac:dyDescent="0.35">
      <c r="A286" s="20"/>
      <c r="B286" s="20"/>
      <c r="C286" s="20"/>
      <c r="D286" s="20"/>
      <c r="E286" s="20"/>
      <c r="F286" s="20"/>
      <c r="G286" s="20"/>
      <c r="H286" s="31"/>
      <c r="I286" s="31"/>
      <c r="J286" s="31"/>
      <c r="K286" s="31"/>
      <c r="L286" s="20"/>
      <c r="M286" s="20"/>
    </row>
    <row r="287" spans="1:13" s="7" customFormat="1" x14ac:dyDescent="0.35">
      <c r="A287" s="20"/>
      <c r="B287" s="20"/>
      <c r="C287" s="20"/>
      <c r="D287" s="20"/>
      <c r="E287" s="20"/>
      <c r="F287" s="20"/>
      <c r="G287" s="20"/>
      <c r="H287" s="31"/>
      <c r="I287" s="31"/>
      <c r="J287" s="31"/>
      <c r="K287" s="31"/>
      <c r="L287" s="20"/>
      <c r="M287" s="20"/>
    </row>
    <row r="288" spans="1:13" s="7" customFormat="1" x14ac:dyDescent="0.35">
      <c r="A288" s="20"/>
      <c r="B288" s="20"/>
      <c r="C288" s="20"/>
      <c r="D288" s="20"/>
      <c r="E288" s="20"/>
      <c r="F288" s="20"/>
      <c r="G288" s="20"/>
      <c r="H288" s="31"/>
      <c r="I288" s="31"/>
      <c r="J288" s="31"/>
      <c r="K288" s="31"/>
      <c r="L288" s="20"/>
      <c r="M288" s="20"/>
    </row>
    <row r="289" spans="1:13" s="7" customFormat="1" x14ac:dyDescent="0.35">
      <c r="A289" s="20"/>
      <c r="B289" s="20"/>
      <c r="C289" s="20"/>
      <c r="D289" s="20"/>
      <c r="E289" s="20"/>
      <c r="F289" s="20"/>
      <c r="G289" s="20"/>
      <c r="H289" s="31"/>
      <c r="I289" s="31"/>
      <c r="J289" s="31"/>
      <c r="K289" s="31"/>
      <c r="L289" s="20"/>
      <c r="M289" s="20"/>
    </row>
    <row r="290" spans="1:13" s="7" customFormat="1" x14ac:dyDescent="0.35">
      <c r="A290" s="20"/>
      <c r="B290" s="20"/>
      <c r="C290" s="20"/>
      <c r="D290" s="20"/>
      <c r="E290" s="20"/>
      <c r="F290" s="20"/>
      <c r="G290" s="20"/>
      <c r="H290" s="31"/>
      <c r="I290" s="31"/>
      <c r="J290" s="31"/>
      <c r="K290" s="31"/>
      <c r="L290" s="20"/>
      <c r="M290" s="20"/>
    </row>
    <row r="291" spans="1:13" s="7" customFormat="1" x14ac:dyDescent="0.35">
      <c r="A291" s="20"/>
      <c r="B291" s="20"/>
      <c r="C291" s="20"/>
      <c r="D291" s="20"/>
      <c r="E291" s="20"/>
      <c r="F291" s="20"/>
      <c r="G291" s="20"/>
      <c r="H291" s="31"/>
      <c r="I291" s="31"/>
      <c r="J291" s="31"/>
      <c r="K291" s="31"/>
      <c r="L291" s="20"/>
      <c r="M291" s="20"/>
    </row>
    <row r="292" spans="1:13" s="7" customFormat="1" x14ac:dyDescent="0.35">
      <c r="A292" s="20"/>
      <c r="B292" s="20"/>
      <c r="C292" s="20"/>
      <c r="D292" s="20"/>
      <c r="E292" s="20"/>
      <c r="F292" s="20"/>
      <c r="G292" s="20"/>
      <c r="H292" s="31"/>
      <c r="I292" s="31"/>
      <c r="J292" s="31"/>
      <c r="K292" s="31"/>
      <c r="L292" s="20"/>
      <c r="M292" s="20"/>
    </row>
    <row r="293" spans="1:13" s="7" customFormat="1" x14ac:dyDescent="0.35">
      <c r="A293" s="20"/>
      <c r="B293" s="20"/>
      <c r="C293" s="20"/>
      <c r="D293" s="20"/>
      <c r="E293" s="20"/>
      <c r="F293" s="20"/>
      <c r="G293" s="20"/>
      <c r="H293" s="31"/>
      <c r="I293" s="31"/>
      <c r="J293" s="31"/>
      <c r="K293" s="31"/>
      <c r="L293" s="20"/>
      <c r="M293" s="20"/>
    </row>
    <row r="294" spans="1:13" s="7" customFormat="1" x14ac:dyDescent="0.35">
      <c r="A294" s="20"/>
      <c r="B294" s="20"/>
      <c r="C294" s="20"/>
      <c r="D294" s="20"/>
      <c r="E294" s="20"/>
      <c r="F294" s="20"/>
      <c r="G294" s="20"/>
      <c r="H294" s="31"/>
      <c r="I294" s="31"/>
      <c r="J294" s="31"/>
      <c r="K294" s="31"/>
      <c r="L294" s="20"/>
      <c r="M294" s="20"/>
    </row>
    <row r="295" spans="1:13" s="7" customFormat="1" x14ac:dyDescent="0.35">
      <c r="A295" s="20"/>
      <c r="B295" s="20"/>
      <c r="C295" s="20"/>
      <c r="D295" s="20"/>
      <c r="E295" s="20"/>
      <c r="F295" s="20"/>
      <c r="G295" s="20"/>
      <c r="H295" s="31"/>
      <c r="I295" s="31"/>
      <c r="J295" s="31"/>
      <c r="K295" s="31"/>
      <c r="L295" s="20"/>
      <c r="M295" s="20"/>
    </row>
    <row r="296" spans="1:13" s="7" customFormat="1" x14ac:dyDescent="0.35">
      <c r="A296" s="20"/>
      <c r="B296" s="20"/>
      <c r="C296" s="20"/>
      <c r="D296" s="20"/>
      <c r="E296" s="20"/>
      <c r="F296" s="20"/>
      <c r="G296" s="20"/>
      <c r="H296" s="31"/>
      <c r="I296" s="31"/>
      <c r="J296" s="31"/>
      <c r="K296" s="31"/>
      <c r="L296" s="20"/>
      <c r="M296" s="20"/>
    </row>
    <row r="297" spans="1:13" s="7" customFormat="1" x14ac:dyDescent="0.35">
      <c r="A297" s="20"/>
      <c r="B297" s="20"/>
      <c r="C297" s="20"/>
      <c r="D297" s="20"/>
      <c r="E297" s="20"/>
      <c r="F297" s="20"/>
      <c r="G297" s="20"/>
      <c r="H297" s="31"/>
      <c r="I297" s="31"/>
      <c r="J297" s="31"/>
      <c r="K297" s="31"/>
      <c r="L297" s="20"/>
      <c r="M297" s="20"/>
    </row>
    <row r="298" spans="1:13" s="7" customFormat="1" x14ac:dyDescent="0.35">
      <c r="A298" s="20"/>
      <c r="B298" s="20"/>
      <c r="C298" s="20"/>
      <c r="D298" s="20"/>
      <c r="E298" s="20"/>
      <c r="F298" s="20"/>
      <c r="G298" s="20"/>
      <c r="H298" s="31"/>
      <c r="I298" s="31"/>
      <c r="J298" s="31"/>
      <c r="K298" s="31"/>
      <c r="L298" s="20"/>
      <c r="M298" s="20"/>
    </row>
    <row r="299" spans="1:13" s="7" customFormat="1" x14ac:dyDescent="0.35">
      <c r="A299" s="20"/>
      <c r="B299" s="20"/>
      <c r="C299" s="20"/>
      <c r="D299" s="20"/>
      <c r="E299" s="20"/>
      <c r="F299" s="20"/>
      <c r="G299" s="20"/>
      <c r="H299" s="31"/>
      <c r="I299" s="31"/>
      <c r="J299" s="31"/>
      <c r="K299" s="31"/>
      <c r="L299" s="20"/>
      <c r="M299" s="20"/>
    </row>
    <row r="300" spans="1:13" s="7" customFormat="1" x14ac:dyDescent="0.35">
      <c r="A300" s="36"/>
      <c r="B300" s="36"/>
      <c r="C300" s="20"/>
      <c r="D300" s="20"/>
      <c r="E300" s="20"/>
      <c r="F300" s="20"/>
      <c r="G300" s="20"/>
      <c r="H300" s="31"/>
      <c r="I300" s="31"/>
      <c r="J300" s="31"/>
      <c r="K300" s="31"/>
      <c r="L300" s="20"/>
      <c r="M300" s="20"/>
    </row>
    <row r="301" spans="1:13" s="7" customFormat="1" x14ac:dyDescent="0.35">
      <c r="A301" s="39"/>
      <c r="B301" s="20"/>
      <c r="C301" s="20"/>
      <c r="D301" s="20"/>
      <c r="E301" s="20"/>
      <c r="F301" s="20"/>
      <c r="G301" s="20"/>
      <c r="H301" s="31"/>
      <c r="I301" s="31"/>
      <c r="J301" s="31"/>
      <c r="K301" s="31"/>
      <c r="L301" s="20"/>
      <c r="M301" s="20"/>
    </row>
    <row r="302" spans="1:13" s="7" customFormat="1" x14ac:dyDescent="0.35">
      <c r="A302" s="39"/>
      <c r="B302" s="20"/>
      <c r="C302" s="20"/>
      <c r="D302" s="20"/>
      <c r="E302" s="20"/>
      <c r="F302" s="20"/>
      <c r="G302" s="20"/>
      <c r="H302" s="31"/>
      <c r="I302" s="31"/>
      <c r="J302" s="31"/>
      <c r="K302" s="31"/>
      <c r="L302" s="20"/>
      <c r="M302" s="20"/>
    </row>
    <row r="303" spans="1:13" s="7" customFormat="1" x14ac:dyDescent="0.35">
      <c r="A303" s="39"/>
      <c r="B303" s="20"/>
      <c r="C303" s="20"/>
      <c r="D303" s="20"/>
      <c r="E303" s="20"/>
      <c r="F303" s="20"/>
      <c r="G303" s="20"/>
      <c r="H303" s="31"/>
      <c r="I303" s="31"/>
      <c r="J303" s="31"/>
      <c r="K303" s="31"/>
      <c r="L303" s="20"/>
      <c r="M303" s="20"/>
    </row>
    <row r="304" spans="1:13" s="7" customFormat="1" x14ac:dyDescent="0.35">
      <c r="A304" s="39"/>
      <c r="B304" s="20"/>
      <c r="C304" s="20"/>
      <c r="D304" s="20"/>
      <c r="E304" s="20"/>
      <c r="F304" s="20"/>
      <c r="G304" s="20"/>
      <c r="H304" s="31"/>
      <c r="I304" s="31"/>
      <c r="J304" s="31"/>
      <c r="K304" s="31"/>
      <c r="L304" s="20"/>
      <c r="M304" s="20"/>
    </row>
    <row r="305" spans="1:13" s="7" customFormat="1" x14ac:dyDescent="0.35">
      <c r="A305" s="39"/>
      <c r="B305" s="20"/>
      <c r="C305" s="20"/>
      <c r="D305" s="20"/>
      <c r="E305" s="20"/>
      <c r="F305" s="20"/>
      <c r="G305" s="20"/>
      <c r="H305" s="31"/>
      <c r="I305" s="31"/>
      <c r="J305" s="31"/>
      <c r="K305" s="31"/>
      <c r="L305" s="20"/>
      <c r="M305" s="20"/>
    </row>
    <row r="306" spans="1:13" s="7" customFormat="1" x14ac:dyDescent="0.35">
      <c r="A306" s="39"/>
      <c r="B306" s="20"/>
      <c r="C306" s="20"/>
      <c r="D306" s="20"/>
      <c r="E306" s="20"/>
      <c r="F306" s="20"/>
      <c r="G306" s="20"/>
      <c r="H306" s="31"/>
      <c r="I306" s="31"/>
      <c r="J306" s="31"/>
      <c r="K306" s="31"/>
      <c r="L306" s="20"/>
      <c r="M306" s="20"/>
    </row>
    <row r="307" spans="1:13" s="7" customFormat="1" x14ac:dyDescent="0.35">
      <c r="A307" s="20"/>
      <c r="B307" s="20"/>
      <c r="C307" s="20"/>
      <c r="D307" s="20"/>
      <c r="E307" s="20"/>
      <c r="F307" s="20"/>
      <c r="G307" s="20"/>
      <c r="H307" s="31"/>
      <c r="I307" s="31"/>
      <c r="J307" s="31"/>
      <c r="K307" s="31"/>
      <c r="L307" s="20"/>
      <c r="M307" s="20"/>
    </row>
    <row r="308" spans="1:13" s="7" customFormat="1" x14ac:dyDescent="0.35">
      <c r="A308" s="33"/>
      <c r="B308" s="20"/>
      <c r="C308" s="20"/>
      <c r="D308" s="20"/>
      <c r="E308" s="20"/>
      <c r="F308" s="20"/>
      <c r="G308" s="20"/>
      <c r="H308" s="31"/>
      <c r="I308" s="31"/>
      <c r="J308" s="31"/>
      <c r="K308" s="31"/>
      <c r="L308" s="20"/>
      <c r="M308" s="20"/>
    </row>
    <row r="309" spans="1:13" s="7" customFormat="1" x14ac:dyDescent="0.35">
      <c r="A309" s="20"/>
      <c r="B309" s="20"/>
      <c r="C309" s="20"/>
      <c r="D309" s="20"/>
      <c r="E309" s="20"/>
      <c r="F309" s="20"/>
      <c r="G309" s="20"/>
      <c r="H309" s="31"/>
      <c r="I309" s="31"/>
      <c r="J309" s="31"/>
      <c r="K309" s="31"/>
      <c r="L309" s="20"/>
      <c r="M309" s="20"/>
    </row>
    <row r="310" spans="1:13" s="7" customFormat="1" x14ac:dyDescent="0.35">
      <c r="A310" s="20"/>
      <c r="B310" s="20"/>
      <c r="C310" s="20"/>
      <c r="D310" s="20"/>
      <c r="E310" s="20"/>
      <c r="F310" s="20"/>
      <c r="G310" s="20"/>
      <c r="H310" s="31"/>
      <c r="I310" s="31"/>
      <c r="J310" s="31"/>
      <c r="K310" s="31"/>
      <c r="L310" s="20"/>
      <c r="M310" s="20"/>
    </row>
    <row r="311" spans="1:13" s="7" customFormat="1" x14ac:dyDescent="0.35">
      <c r="A311" s="20"/>
      <c r="B311" s="20"/>
      <c r="C311" s="20"/>
      <c r="D311" s="20"/>
      <c r="E311" s="20"/>
      <c r="F311" s="20"/>
      <c r="G311" s="20"/>
      <c r="H311" s="31"/>
      <c r="I311" s="31"/>
      <c r="J311" s="31"/>
      <c r="K311" s="31"/>
      <c r="L311" s="20"/>
      <c r="M311" s="20"/>
    </row>
    <row r="312" spans="1:13" s="7" customFormat="1" x14ac:dyDescent="0.35">
      <c r="A312" s="20"/>
      <c r="B312" s="20"/>
      <c r="C312" s="20"/>
      <c r="D312" s="20"/>
      <c r="E312" s="20"/>
      <c r="F312" s="20"/>
      <c r="G312" s="20"/>
      <c r="H312" s="31"/>
      <c r="I312" s="31"/>
      <c r="J312" s="31"/>
      <c r="K312" s="31"/>
      <c r="L312" s="20"/>
      <c r="M312" s="20"/>
    </row>
    <row r="313" spans="1:13" s="7" customFormat="1" x14ac:dyDescent="0.35">
      <c r="A313" s="20"/>
      <c r="B313" s="20"/>
      <c r="C313" s="20"/>
      <c r="D313" s="20"/>
      <c r="E313" s="20"/>
      <c r="F313" s="20"/>
      <c r="G313" s="20"/>
      <c r="H313" s="31"/>
      <c r="I313" s="31"/>
      <c r="J313" s="31"/>
      <c r="K313" s="31"/>
      <c r="L313" s="20"/>
      <c r="M313" s="20"/>
    </row>
    <row r="314" spans="1:13" s="7" customFormat="1" x14ac:dyDescent="0.35">
      <c r="A314" s="20"/>
      <c r="B314" s="20"/>
      <c r="C314" s="20"/>
      <c r="D314" s="20"/>
      <c r="E314" s="20"/>
      <c r="F314" s="20"/>
      <c r="G314" s="20"/>
      <c r="H314" s="31"/>
      <c r="I314" s="31"/>
      <c r="J314" s="31"/>
      <c r="K314" s="31"/>
      <c r="L314" s="20"/>
      <c r="M314" s="20"/>
    </row>
    <row r="315" spans="1:13" s="7" customFormat="1" x14ac:dyDescent="0.35">
      <c r="A315" s="20"/>
      <c r="B315" s="20"/>
      <c r="C315" s="20"/>
      <c r="D315" s="20"/>
      <c r="E315" s="20"/>
      <c r="F315" s="20"/>
      <c r="G315" s="20"/>
      <c r="H315" s="31"/>
      <c r="I315" s="31"/>
      <c r="J315" s="31"/>
      <c r="K315" s="31"/>
      <c r="L315" s="20"/>
      <c r="M315" s="20"/>
    </row>
    <row r="316" spans="1:13" s="7" customFormat="1" x14ac:dyDescent="0.35">
      <c r="A316" s="20"/>
      <c r="B316" s="20"/>
      <c r="C316" s="20"/>
      <c r="D316" s="20"/>
      <c r="E316" s="20"/>
      <c r="F316" s="20"/>
      <c r="G316" s="20"/>
      <c r="H316" s="31"/>
      <c r="I316" s="31"/>
      <c r="J316" s="31"/>
      <c r="K316" s="31"/>
      <c r="L316" s="20"/>
      <c r="M316" s="20"/>
    </row>
    <row r="317" spans="1:13" s="7" customFormat="1" x14ac:dyDescent="0.35">
      <c r="A317" s="20"/>
      <c r="B317" s="20"/>
      <c r="C317" s="20"/>
      <c r="D317" s="20"/>
      <c r="E317" s="20"/>
      <c r="F317" s="20"/>
      <c r="G317" s="20"/>
      <c r="H317" s="31"/>
      <c r="I317" s="31"/>
      <c r="J317" s="31"/>
      <c r="K317" s="31"/>
      <c r="L317" s="20"/>
      <c r="M317" s="20"/>
    </row>
    <row r="318" spans="1:13" s="7" customFormat="1" x14ac:dyDescent="0.35">
      <c r="A318" s="20"/>
      <c r="B318" s="20"/>
      <c r="C318" s="20"/>
      <c r="D318" s="20"/>
      <c r="E318" s="20"/>
      <c r="F318" s="20"/>
      <c r="G318" s="20"/>
      <c r="H318" s="31"/>
      <c r="I318" s="31"/>
      <c r="J318" s="31"/>
      <c r="K318" s="31"/>
      <c r="L318" s="20"/>
      <c r="M318" s="20"/>
    </row>
    <row r="319" spans="1:13" s="7" customFormat="1" x14ac:dyDescent="0.35">
      <c r="A319" s="20"/>
      <c r="B319" s="20"/>
      <c r="C319" s="20"/>
      <c r="D319" s="20"/>
      <c r="E319" s="20"/>
      <c r="F319" s="20"/>
      <c r="G319" s="20"/>
      <c r="H319" s="31"/>
      <c r="I319" s="31"/>
      <c r="J319" s="31"/>
      <c r="K319" s="31"/>
      <c r="L319" s="20"/>
      <c r="M319" s="20"/>
    </row>
    <row r="320" spans="1:13" s="7" customFormat="1" x14ac:dyDescent="0.35">
      <c r="A320" s="36"/>
      <c r="B320" s="36"/>
      <c r="C320" s="20"/>
      <c r="D320" s="20"/>
      <c r="E320" s="20"/>
      <c r="F320" s="20"/>
      <c r="G320" s="20"/>
      <c r="H320" s="31"/>
      <c r="I320" s="31"/>
      <c r="J320" s="31"/>
      <c r="K320" s="31"/>
      <c r="L320" s="20"/>
      <c r="M320" s="20"/>
    </row>
    <row r="321" spans="1:13" s="7" customFormat="1" x14ac:dyDescent="0.35">
      <c r="A321" s="39"/>
      <c r="B321" s="20"/>
      <c r="C321" s="20"/>
      <c r="D321" s="20"/>
      <c r="E321" s="20"/>
      <c r="F321" s="20"/>
      <c r="G321" s="20"/>
      <c r="H321" s="31"/>
      <c r="I321" s="31"/>
      <c r="J321" s="31"/>
      <c r="K321" s="31"/>
      <c r="L321" s="20"/>
      <c r="M321" s="20"/>
    </row>
    <row r="322" spans="1:13" s="7" customFormat="1" x14ac:dyDescent="0.35">
      <c r="A322" s="39"/>
      <c r="B322" s="20"/>
      <c r="C322" s="20"/>
      <c r="D322" s="20"/>
      <c r="E322" s="20"/>
      <c r="F322" s="20"/>
      <c r="G322" s="20"/>
      <c r="H322" s="31"/>
      <c r="I322" s="31"/>
      <c r="J322" s="31"/>
      <c r="K322" s="31"/>
      <c r="L322" s="20"/>
      <c r="M322" s="20"/>
    </row>
    <row r="323" spans="1:13" s="7" customFormat="1" x14ac:dyDescent="0.35">
      <c r="A323" s="39"/>
      <c r="B323" s="20"/>
      <c r="C323" s="20"/>
      <c r="D323" s="20"/>
      <c r="E323" s="20"/>
      <c r="F323" s="20"/>
      <c r="G323" s="20"/>
      <c r="H323" s="31"/>
      <c r="I323" s="31"/>
      <c r="J323" s="31"/>
      <c r="K323" s="31"/>
      <c r="L323" s="20"/>
      <c r="M323" s="20"/>
    </row>
    <row r="324" spans="1:13" s="7" customFormat="1" x14ac:dyDescent="0.35">
      <c r="A324" s="39"/>
      <c r="B324" s="20"/>
      <c r="C324" s="20"/>
      <c r="D324" s="20"/>
      <c r="E324" s="20"/>
      <c r="F324" s="20"/>
      <c r="G324" s="20"/>
      <c r="H324" s="31"/>
      <c r="I324" s="31"/>
      <c r="J324" s="31"/>
      <c r="K324" s="31"/>
      <c r="L324" s="20"/>
      <c r="M324" s="20"/>
    </row>
    <row r="325" spans="1:13" s="7" customFormat="1" x14ac:dyDescent="0.35">
      <c r="A325" s="39"/>
      <c r="B325" s="20"/>
      <c r="C325" s="20"/>
      <c r="D325" s="20"/>
      <c r="E325" s="20"/>
      <c r="F325" s="20"/>
      <c r="G325" s="20"/>
      <c r="H325" s="31"/>
      <c r="I325" s="31"/>
      <c r="J325" s="31"/>
      <c r="K325" s="31"/>
      <c r="L325" s="20"/>
      <c r="M325" s="20"/>
    </row>
    <row r="326" spans="1:13" s="7" customFormat="1" x14ac:dyDescent="0.35">
      <c r="A326" s="39"/>
      <c r="B326" s="20"/>
      <c r="C326" s="20"/>
      <c r="D326" s="20"/>
      <c r="E326" s="20"/>
      <c r="F326" s="20"/>
      <c r="G326" s="20"/>
      <c r="H326" s="31"/>
      <c r="I326" s="31"/>
      <c r="J326" s="31"/>
      <c r="K326" s="31"/>
      <c r="L326" s="20"/>
      <c r="M326" s="20"/>
    </row>
    <row r="327" spans="1:13" s="7" customFormat="1" x14ac:dyDescent="0.35">
      <c r="A327" s="39"/>
      <c r="B327" s="20"/>
      <c r="C327" s="20"/>
      <c r="D327" s="20"/>
      <c r="E327" s="20"/>
      <c r="F327" s="20"/>
      <c r="G327" s="20"/>
      <c r="H327" s="31"/>
      <c r="I327" s="31"/>
      <c r="J327" s="31"/>
      <c r="K327" s="31"/>
      <c r="L327" s="20"/>
      <c r="M327" s="20"/>
    </row>
    <row r="328" spans="1:13" s="7" customFormat="1" x14ac:dyDescent="0.35">
      <c r="A328" s="39"/>
      <c r="B328" s="20"/>
      <c r="C328" s="20"/>
      <c r="D328" s="20"/>
      <c r="E328" s="20"/>
      <c r="F328" s="20"/>
      <c r="G328" s="20"/>
      <c r="H328" s="31"/>
      <c r="I328" s="31"/>
      <c r="J328" s="31"/>
      <c r="K328" s="31"/>
      <c r="L328" s="20"/>
      <c r="M328" s="20"/>
    </row>
    <row r="329" spans="1:13" s="7" customFormat="1" x14ac:dyDescent="0.35">
      <c r="A329" s="33"/>
      <c r="B329" s="20"/>
      <c r="C329" s="20"/>
      <c r="D329" s="20"/>
      <c r="E329" s="20"/>
      <c r="F329" s="20"/>
      <c r="G329" s="20"/>
      <c r="H329" s="31"/>
      <c r="I329" s="31"/>
      <c r="J329" s="31"/>
      <c r="K329" s="31"/>
      <c r="L329" s="20"/>
      <c r="M329" s="20"/>
    </row>
    <row r="330" spans="1:13" s="7" customFormat="1" x14ac:dyDescent="0.35">
      <c r="A330" s="20"/>
      <c r="B330" s="20"/>
      <c r="C330" s="20"/>
      <c r="D330" s="20"/>
      <c r="E330" s="20"/>
      <c r="F330" s="20"/>
      <c r="G330" s="20"/>
      <c r="H330" s="31"/>
      <c r="I330" s="31"/>
      <c r="J330" s="31"/>
      <c r="K330" s="31"/>
      <c r="L330" s="20"/>
      <c r="M330" s="20"/>
    </row>
    <row r="331" spans="1:13" s="7" customFormat="1" x14ac:dyDescent="0.35">
      <c r="A331" s="20"/>
      <c r="B331" s="20"/>
      <c r="C331" s="20"/>
      <c r="D331" s="20"/>
      <c r="E331" s="20"/>
      <c r="F331" s="20"/>
      <c r="G331" s="20"/>
      <c r="H331" s="31"/>
      <c r="I331" s="31"/>
      <c r="J331" s="31"/>
      <c r="K331" s="31"/>
      <c r="L331" s="20"/>
      <c r="M331" s="20"/>
    </row>
    <row r="332" spans="1:13" s="7" customFormat="1" x14ac:dyDescent="0.35">
      <c r="A332" s="20"/>
      <c r="B332" s="20"/>
      <c r="C332" s="20"/>
      <c r="D332" s="20"/>
      <c r="E332" s="20"/>
      <c r="F332" s="20"/>
      <c r="G332" s="20"/>
      <c r="H332" s="31"/>
      <c r="I332" s="31"/>
      <c r="J332" s="31"/>
      <c r="K332" s="31"/>
      <c r="L332" s="20"/>
      <c r="M332" s="20"/>
    </row>
    <row r="333" spans="1:13" s="7" customFormat="1" x14ac:dyDescent="0.35">
      <c r="A333" s="20"/>
      <c r="B333" s="20"/>
      <c r="C333" s="20"/>
      <c r="D333" s="20"/>
      <c r="E333" s="20"/>
      <c r="F333" s="20"/>
      <c r="G333" s="20"/>
      <c r="H333" s="31"/>
      <c r="I333" s="31"/>
      <c r="J333" s="31"/>
      <c r="K333" s="31"/>
      <c r="L333" s="20"/>
      <c r="M333" s="20"/>
    </row>
    <row r="334" spans="1:13" s="7" customFormat="1" x14ac:dyDescent="0.35">
      <c r="A334" s="20"/>
      <c r="B334" s="20"/>
      <c r="C334" s="20"/>
      <c r="D334" s="20"/>
      <c r="E334" s="20"/>
      <c r="F334" s="20"/>
      <c r="G334" s="20"/>
      <c r="H334" s="31"/>
      <c r="I334" s="31"/>
      <c r="J334" s="31"/>
      <c r="K334" s="31"/>
      <c r="L334" s="20"/>
      <c r="M334" s="20"/>
    </row>
    <row r="335" spans="1:13" s="7" customFormat="1" x14ac:dyDescent="0.35">
      <c r="A335" s="20"/>
      <c r="B335" s="20"/>
      <c r="C335" s="20"/>
      <c r="D335" s="20"/>
      <c r="E335" s="20"/>
      <c r="F335" s="20"/>
      <c r="G335" s="20"/>
      <c r="H335" s="31"/>
      <c r="I335" s="31"/>
      <c r="J335" s="31"/>
      <c r="K335" s="31"/>
      <c r="L335" s="20"/>
      <c r="M335" s="20"/>
    </row>
    <row r="336" spans="1:13" s="7" customFormat="1" x14ac:dyDescent="0.35">
      <c r="A336" s="20"/>
      <c r="B336" s="20"/>
      <c r="C336" s="20"/>
      <c r="D336" s="20"/>
      <c r="E336" s="20"/>
      <c r="F336" s="20"/>
      <c r="G336" s="20"/>
      <c r="H336" s="31"/>
      <c r="I336" s="31"/>
      <c r="J336" s="31"/>
      <c r="K336" s="31"/>
      <c r="L336" s="20"/>
      <c r="M336" s="20"/>
    </row>
    <row r="337" spans="1:13" s="7" customFormat="1" x14ac:dyDescent="0.35">
      <c r="A337" s="20"/>
      <c r="B337" s="20"/>
      <c r="C337" s="20"/>
      <c r="D337" s="20"/>
      <c r="E337" s="20"/>
      <c r="F337" s="20"/>
      <c r="G337" s="20"/>
      <c r="H337" s="31"/>
      <c r="I337" s="31"/>
      <c r="J337" s="31"/>
      <c r="K337" s="31"/>
      <c r="L337" s="20"/>
      <c r="M337" s="20"/>
    </row>
    <row r="338" spans="1:13" s="7" customFormat="1" x14ac:dyDescent="0.35">
      <c r="A338" s="20"/>
      <c r="B338" s="20"/>
      <c r="C338" s="20"/>
      <c r="D338" s="20"/>
      <c r="E338" s="20"/>
      <c r="F338" s="20"/>
      <c r="G338" s="20"/>
      <c r="H338" s="31"/>
      <c r="I338" s="31"/>
      <c r="J338" s="31"/>
      <c r="K338" s="31"/>
      <c r="L338" s="20"/>
      <c r="M338" s="20"/>
    </row>
    <row r="339" spans="1:13" s="7" customFormat="1" x14ac:dyDescent="0.35">
      <c r="A339" s="20"/>
      <c r="B339" s="20"/>
      <c r="C339" s="20"/>
      <c r="D339" s="20"/>
      <c r="E339" s="20"/>
      <c r="F339" s="20"/>
      <c r="G339" s="20"/>
      <c r="H339" s="31"/>
      <c r="I339" s="31"/>
      <c r="J339" s="31"/>
      <c r="K339" s="31"/>
      <c r="L339" s="20"/>
      <c r="M339" s="20"/>
    </row>
    <row r="340" spans="1:13" s="7" customFormat="1" x14ac:dyDescent="0.35">
      <c r="A340" s="20"/>
      <c r="B340" s="20"/>
      <c r="C340" s="20"/>
      <c r="D340" s="20"/>
      <c r="E340" s="20"/>
      <c r="F340" s="20"/>
      <c r="G340" s="20"/>
      <c r="H340" s="31"/>
      <c r="I340" s="31"/>
      <c r="J340" s="31"/>
      <c r="K340" s="31"/>
      <c r="L340" s="20"/>
      <c r="M340" s="20"/>
    </row>
    <row r="341" spans="1:13" s="7" customFormat="1" x14ac:dyDescent="0.35">
      <c r="A341" s="36"/>
      <c r="B341" s="36"/>
      <c r="C341" s="20"/>
      <c r="D341" s="20"/>
      <c r="E341" s="20"/>
      <c r="F341" s="20"/>
      <c r="G341" s="20"/>
      <c r="H341" s="31"/>
      <c r="I341" s="31"/>
      <c r="J341" s="31"/>
      <c r="K341" s="31"/>
      <c r="L341" s="20"/>
      <c r="M341" s="20"/>
    </row>
    <row r="342" spans="1:13" s="7" customFormat="1" x14ac:dyDescent="0.35">
      <c r="A342" s="39"/>
      <c r="B342" s="20"/>
      <c r="C342" s="20"/>
      <c r="D342" s="20"/>
      <c r="E342" s="20"/>
      <c r="F342" s="20"/>
      <c r="G342" s="20"/>
      <c r="H342" s="31"/>
      <c r="I342" s="31"/>
      <c r="J342" s="31"/>
      <c r="K342" s="31"/>
      <c r="L342" s="20"/>
      <c r="M342" s="20"/>
    </row>
    <row r="343" spans="1:13" s="7" customFormat="1" x14ac:dyDescent="0.35">
      <c r="A343" s="39"/>
      <c r="B343" s="20"/>
      <c r="C343" s="20"/>
      <c r="D343" s="20"/>
      <c r="E343" s="20"/>
      <c r="F343" s="20"/>
      <c r="G343" s="20"/>
      <c r="H343" s="31"/>
      <c r="I343" s="31"/>
      <c r="J343" s="31"/>
      <c r="K343" s="31"/>
      <c r="L343" s="20"/>
      <c r="M343" s="20"/>
    </row>
    <row r="344" spans="1:13" s="7" customFormat="1" x14ac:dyDescent="0.35">
      <c r="A344" s="39"/>
      <c r="B344" s="20"/>
      <c r="C344" s="20"/>
      <c r="D344" s="20"/>
      <c r="E344" s="20"/>
      <c r="F344" s="20"/>
      <c r="G344" s="20"/>
      <c r="H344" s="31"/>
      <c r="I344" s="31"/>
      <c r="J344" s="31"/>
      <c r="K344" s="31"/>
      <c r="L344" s="20"/>
      <c r="M344" s="20"/>
    </row>
    <row r="345" spans="1:13" s="7" customFormat="1" x14ac:dyDescent="0.35">
      <c r="A345" s="39"/>
      <c r="B345" s="20"/>
      <c r="C345" s="20"/>
      <c r="D345" s="20"/>
      <c r="E345" s="20"/>
      <c r="F345" s="20"/>
      <c r="G345" s="20"/>
      <c r="H345" s="31"/>
      <c r="I345" s="31"/>
      <c r="J345" s="31"/>
      <c r="K345" s="31"/>
      <c r="L345" s="20"/>
      <c r="M345" s="20"/>
    </row>
    <row r="346" spans="1:13" s="7" customFormat="1" x14ac:dyDescent="0.35">
      <c r="A346" s="39"/>
      <c r="B346" s="20"/>
      <c r="C346" s="20"/>
      <c r="D346" s="20"/>
      <c r="E346" s="20"/>
      <c r="F346" s="20"/>
      <c r="G346" s="20"/>
      <c r="H346" s="31"/>
      <c r="I346" s="31"/>
      <c r="J346" s="31"/>
      <c r="K346" s="31"/>
      <c r="L346" s="20"/>
      <c r="M346" s="20"/>
    </row>
    <row r="347" spans="1:13" s="7" customFormat="1" x14ac:dyDescent="0.35">
      <c r="A347" s="39"/>
      <c r="B347" s="20"/>
      <c r="C347" s="20"/>
      <c r="D347" s="20"/>
      <c r="E347" s="20"/>
      <c r="F347" s="20"/>
      <c r="G347" s="20"/>
      <c r="H347" s="31"/>
      <c r="I347" s="31"/>
      <c r="J347" s="31"/>
      <c r="K347" s="31"/>
      <c r="L347" s="20"/>
      <c r="M347" s="20"/>
    </row>
    <row r="348" spans="1:13" s="7" customFormat="1" x14ac:dyDescent="0.35">
      <c r="A348" s="33"/>
      <c r="B348" s="20"/>
      <c r="C348" s="20"/>
      <c r="D348" s="20"/>
      <c r="E348" s="20"/>
      <c r="F348" s="20"/>
      <c r="G348" s="20"/>
      <c r="H348" s="31"/>
      <c r="I348" s="31"/>
      <c r="J348" s="31"/>
      <c r="K348" s="31"/>
      <c r="L348" s="20"/>
      <c r="M348" s="20"/>
    </row>
    <row r="349" spans="1:13" s="7" customFormat="1" x14ac:dyDescent="0.35">
      <c r="A349" s="20"/>
      <c r="B349" s="20"/>
      <c r="C349" s="20"/>
      <c r="D349" s="20"/>
      <c r="E349" s="20"/>
      <c r="F349" s="20"/>
      <c r="G349" s="20"/>
      <c r="H349" s="31"/>
      <c r="I349" s="31"/>
      <c r="J349" s="31"/>
      <c r="K349" s="31"/>
      <c r="L349" s="20"/>
      <c r="M349" s="20"/>
    </row>
    <row r="350" spans="1:13" s="7" customFormat="1" x14ac:dyDescent="0.35">
      <c r="A350" s="20"/>
      <c r="B350" s="20"/>
      <c r="C350" s="20"/>
      <c r="D350" s="20"/>
      <c r="E350" s="20"/>
      <c r="F350" s="20"/>
      <c r="G350" s="20"/>
      <c r="H350" s="31"/>
      <c r="I350" s="31"/>
      <c r="J350" s="31"/>
      <c r="K350" s="31"/>
      <c r="L350" s="20"/>
      <c r="M350" s="20"/>
    </row>
    <row r="351" spans="1:13" s="7" customFormat="1" x14ac:dyDescent="0.35">
      <c r="A351" s="20"/>
      <c r="B351" s="20"/>
      <c r="C351" s="20"/>
      <c r="D351" s="20"/>
      <c r="E351" s="20"/>
      <c r="F351" s="20"/>
      <c r="G351" s="20"/>
      <c r="H351" s="31"/>
      <c r="I351" s="31"/>
      <c r="J351" s="31"/>
      <c r="K351" s="31"/>
      <c r="L351" s="20"/>
      <c r="M351" s="20"/>
    </row>
    <row r="352" spans="1:13" s="7" customFormat="1" x14ac:dyDescent="0.35">
      <c r="A352" s="20"/>
      <c r="B352" s="20"/>
      <c r="C352" s="20"/>
      <c r="D352" s="20"/>
      <c r="E352" s="20"/>
      <c r="F352" s="20"/>
      <c r="G352" s="20"/>
      <c r="H352" s="31"/>
      <c r="I352" s="31"/>
      <c r="J352" s="31"/>
      <c r="K352" s="31"/>
      <c r="L352" s="20"/>
      <c r="M352" s="20"/>
    </row>
    <row r="353" spans="1:13" s="7" customFormat="1" x14ac:dyDescent="0.35">
      <c r="A353" s="20"/>
      <c r="B353" s="20"/>
      <c r="C353" s="20"/>
      <c r="D353" s="20"/>
      <c r="E353" s="20"/>
      <c r="F353" s="20"/>
      <c r="G353" s="20"/>
      <c r="H353" s="31"/>
      <c r="I353" s="31"/>
      <c r="J353" s="31"/>
      <c r="K353" s="31"/>
      <c r="L353" s="20"/>
      <c r="M353" s="20"/>
    </row>
    <row r="354" spans="1:13" s="7" customFormat="1" x14ac:dyDescent="0.35">
      <c r="A354" s="20"/>
      <c r="B354" s="20"/>
      <c r="C354" s="20"/>
      <c r="D354" s="20"/>
      <c r="E354" s="20"/>
      <c r="F354" s="20"/>
      <c r="G354" s="20"/>
      <c r="H354" s="31"/>
      <c r="I354" s="31"/>
      <c r="J354" s="31"/>
      <c r="K354" s="31"/>
      <c r="L354" s="20"/>
      <c r="M354" s="20"/>
    </row>
    <row r="355" spans="1:13" s="7" customFormat="1" x14ac:dyDescent="0.35">
      <c r="A355" s="20"/>
      <c r="B355" s="20"/>
      <c r="C355" s="20"/>
      <c r="D355" s="20"/>
      <c r="E355" s="20"/>
      <c r="F355" s="20"/>
      <c r="G355" s="20"/>
      <c r="H355" s="31"/>
      <c r="I355" s="31"/>
      <c r="J355" s="31"/>
      <c r="K355" s="31"/>
      <c r="L355" s="20"/>
      <c r="M355" s="20"/>
    </row>
    <row r="356" spans="1:13" s="7" customFormat="1" x14ac:dyDescent="0.35">
      <c r="A356" s="20"/>
      <c r="B356" s="20"/>
      <c r="C356" s="20"/>
      <c r="D356" s="20"/>
      <c r="E356" s="20"/>
      <c r="F356" s="20"/>
      <c r="G356" s="20"/>
      <c r="H356" s="31"/>
      <c r="I356" s="31"/>
      <c r="J356" s="31"/>
      <c r="K356" s="31"/>
      <c r="L356" s="20"/>
      <c r="M356" s="20"/>
    </row>
    <row r="357" spans="1:13" s="7" customFormat="1" x14ac:dyDescent="0.35">
      <c r="A357" s="20"/>
      <c r="B357" s="20"/>
      <c r="C357" s="20"/>
      <c r="D357" s="20"/>
      <c r="E357" s="20"/>
      <c r="F357" s="20"/>
      <c r="G357" s="20"/>
      <c r="H357" s="31"/>
      <c r="I357" s="31"/>
      <c r="J357" s="31"/>
      <c r="K357" s="31"/>
      <c r="L357" s="20"/>
      <c r="M357" s="20"/>
    </row>
    <row r="358" spans="1:13" s="7" customFormat="1" x14ac:dyDescent="0.35">
      <c r="A358" s="20"/>
      <c r="B358" s="20"/>
      <c r="C358" s="20"/>
      <c r="D358" s="20"/>
      <c r="E358" s="20"/>
      <c r="F358" s="20"/>
      <c r="G358" s="20"/>
      <c r="H358" s="31"/>
      <c r="I358" s="31"/>
      <c r="J358" s="31"/>
      <c r="K358" s="31"/>
      <c r="L358" s="20"/>
      <c r="M358" s="20"/>
    </row>
    <row r="359" spans="1:13" s="7" customFormat="1" x14ac:dyDescent="0.35">
      <c r="A359" s="20"/>
      <c r="B359" s="20"/>
      <c r="C359" s="20"/>
      <c r="D359" s="20"/>
      <c r="E359" s="20"/>
      <c r="F359" s="20"/>
      <c r="G359" s="20"/>
      <c r="H359" s="31"/>
      <c r="I359" s="31"/>
      <c r="J359" s="31"/>
      <c r="K359" s="31"/>
      <c r="L359" s="20"/>
      <c r="M359" s="20"/>
    </row>
    <row r="360" spans="1:13" s="7" customFormat="1" x14ac:dyDescent="0.35">
      <c r="A360" s="36"/>
      <c r="B360" s="36"/>
      <c r="C360" s="20"/>
      <c r="D360" s="20"/>
      <c r="E360" s="20"/>
      <c r="F360" s="20"/>
      <c r="G360" s="20"/>
      <c r="H360" s="31"/>
      <c r="I360" s="31"/>
      <c r="J360" s="31"/>
      <c r="K360" s="31"/>
      <c r="L360" s="20"/>
      <c r="M360" s="20"/>
    </row>
    <row r="361" spans="1:13" s="7" customFormat="1" x14ac:dyDescent="0.35">
      <c r="A361" s="39"/>
      <c r="B361" s="20"/>
      <c r="C361" s="20"/>
      <c r="D361" s="20"/>
      <c r="E361" s="20"/>
      <c r="F361" s="20"/>
      <c r="G361" s="20"/>
      <c r="H361" s="31"/>
      <c r="I361" s="31"/>
      <c r="J361" s="31"/>
      <c r="K361" s="31"/>
      <c r="L361" s="20"/>
      <c r="M361" s="20"/>
    </row>
    <row r="362" spans="1:13" s="7" customFormat="1" x14ac:dyDescent="0.35">
      <c r="A362" s="20"/>
      <c r="B362" s="20"/>
      <c r="C362" s="20"/>
      <c r="D362" s="20"/>
      <c r="E362" s="20"/>
      <c r="F362" s="20"/>
      <c r="G362" s="20"/>
      <c r="H362" s="31"/>
      <c r="I362" s="31"/>
      <c r="J362" s="31"/>
      <c r="K362" s="31"/>
      <c r="L362" s="20"/>
      <c r="M362" s="20"/>
    </row>
    <row r="363" spans="1:13" s="7" customFormat="1" x14ac:dyDescent="0.35">
      <c r="A363" s="20"/>
      <c r="B363" s="20"/>
      <c r="C363" s="20"/>
      <c r="D363" s="20"/>
      <c r="E363" s="20"/>
      <c r="F363" s="20"/>
      <c r="G363" s="20"/>
      <c r="H363" s="31"/>
      <c r="I363" s="31"/>
      <c r="J363" s="31"/>
      <c r="K363" s="31"/>
      <c r="L363" s="20"/>
      <c r="M363" s="20"/>
    </row>
    <row r="364" spans="1:13" s="7" customFormat="1" x14ac:dyDescent="0.35">
      <c r="A364" s="20"/>
      <c r="B364" s="20"/>
      <c r="C364" s="20"/>
      <c r="D364" s="20"/>
      <c r="E364" s="20"/>
      <c r="F364" s="20"/>
      <c r="G364" s="20"/>
      <c r="H364" s="31"/>
      <c r="I364" s="31"/>
      <c r="J364" s="31"/>
      <c r="K364" s="31"/>
      <c r="L364" s="20"/>
      <c r="M364" s="20"/>
    </row>
    <row r="365" spans="1:13" s="7" customFormat="1" x14ac:dyDescent="0.35">
      <c r="A365" s="20"/>
      <c r="B365" s="20"/>
      <c r="C365" s="20"/>
      <c r="D365" s="20"/>
      <c r="E365" s="20"/>
      <c r="F365" s="20"/>
      <c r="G365" s="20"/>
      <c r="H365" s="31"/>
      <c r="I365" s="31"/>
      <c r="J365" s="31"/>
      <c r="K365" s="31"/>
      <c r="L365" s="20"/>
      <c r="M365" s="20"/>
    </row>
    <row r="366" spans="1:13" s="7" customFormat="1" x14ac:dyDescent="0.35">
      <c r="A366" s="39"/>
      <c r="B366" s="20"/>
      <c r="C366" s="20"/>
      <c r="D366" s="20"/>
      <c r="E366" s="20"/>
      <c r="F366" s="20"/>
      <c r="G366" s="20"/>
      <c r="H366" s="31"/>
      <c r="I366" s="31"/>
      <c r="J366" s="31"/>
      <c r="K366" s="31"/>
      <c r="L366" s="20"/>
      <c r="M366" s="20"/>
    </row>
    <row r="367" spans="1:13" s="7" customFormat="1" x14ac:dyDescent="0.35">
      <c r="A367" s="33"/>
      <c r="B367" s="20"/>
      <c r="C367" s="20"/>
      <c r="D367" s="20"/>
      <c r="E367" s="20"/>
      <c r="F367" s="20"/>
      <c r="G367" s="20"/>
      <c r="H367" s="31"/>
      <c r="I367" s="31"/>
      <c r="J367" s="31"/>
      <c r="K367" s="31"/>
      <c r="L367" s="20"/>
      <c r="M367" s="20"/>
    </row>
    <row r="368" spans="1:13" s="7" customFormat="1" x14ac:dyDescent="0.35">
      <c r="A368" s="20"/>
      <c r="B368" s="20"/>
      <c r="C368" s="20"/>
      <c r="D368" s="20"/>
      <c r="E368" s="20"/>
      <c r="F368" s="20"/>
      <c r="G368" s="20"/>
      <c r="H368" s="31"/>
      <c r="I368" s="31"/>
      <c r="J368" s="31"/>
      <c r="K368" s="31"/>
      <c r="L368" s="20"/>
      <c r="M368" s="20"/>
    </row>
    <row r="369" spans="1:13" s="7" customFormat="1" x14ac:dyDescent="0.35">
      <c r="A369" s="20"/>
      <c r="B369" s="20"/>
      <c r="C369" s="20"/>
      <c r="D369" s="20"/>
      <c r="E369" s="20"/>
      <c r="F369" s="20"/>
      <c r="G369" s="20"/>
      <c r="H369" s="31"/>
      <c r="I369" s="31"/>
      <c r="J369" s="31"/>
      <c r="K369" s="31"/>
      <c r="L369" s="20"/>
      <c r="M369" s="20"/>
    </row>
    <row r="370" spans="1:13" s="7" customFormat="1" x14ac:dyDescent="0.35">
      <c r="A370" s="20"/>
      <c r="B370" s="20"/>
      <c r="C370" s="20"/>
      <c r="D370" s="20"/>
      <c r="E370" s="20"/>
      <c r="F370" s="20"/>
      <c r="G370" s="20"/>
      <c r="H370" s="31"/>
      <c r="I370" s="31"/>
      <c r="J370" s="31"/>
      <c r="K370" s="31"/>
      <c r="L370" s="20"/>
      <c r="M370" s="20"/>
    </row>
    <row r="371" spans="1:13" s="7" customFormat="1" x14ac:dyDescent="0.35">
      <c r="A371" s="20"/>
      <c r="B371" s="20"/>
      <c r="C371" s="20"/>
      <c r="D371" s="20"/>
      <c r="E371" s="20"/>
      <c r="F371" s="20"/>
      <c r="G371" s="20"/>
      <c r="H371" s="31"/>
      <c r="I371" s="31"/>
      <c r="J371" s="31"/>
      <c r="K371" s="31"/>
      <c r="L371" s="20"/>
      <c r="M371" s="20"/>
    </row>
    <row r="372" spans="1:13" s="7" customFormat="1" x14ac:dyDescent="0.35">
      <c r="A372" s="20"/>
      <c r="B372" s="20"/>
      <c r="C372" s="20"/>
      <c r="D372" s="20"/>
      <c r="E372" s="20"/>
      <c r="F372" s="20"/>
      <c r="G372" s="20"/>
      <c r="H372" s="31"/>
      <c r="I372" s="31"/>
      <c r="J372" s="31"/>
      <c r="K372" s="31"/>
      <c r="L372" s="20"/>
      <c r="M372" s="20"/>
    </row>
    <row r="373" spans="1:13" s="7" customFormat="1" x14ac:dyDescent="0.35">
      <c r="A373" s="20"/>
      <c r="B373" s="20"/>
      <c r="C373" s="20"/>
      <c r="D373" s="20"/>
      <c r="E373" s="20"/>
      <c r="F373" s="20"/>
      <c r="G373" s="20"/>
      <c r="H373" s="31"/>
      <c r="I373" s="31"/>
      <c r="J373" s="31"/>
      <c r="K373" s="31"/>
      <c r="L373" s="20"/>
      <c r="M373" s="20"/>
    </row>
    <row r="374" spans="1:13" s="7" customFormat="1" x14ac:dyDescent="0.35">
      <c r="A374" s="20"/>
      <c r="B374" s="20"/>
      <c r="C374" s="20"/>
      <c r="D374" s="20"/>
      <c r="E374" s="20"/>
      <c r="F374" s="20"/>
      <c r="G374" s="20"/>
      <c r="H374" s="31"/>
      <c r="I374" s="31"/>
      <c r="J374" s="31"/>
      <c r="K374" s="31"/>
      <c r="L374" s="20"/>
      <c r="M374" s="20"/>
    </row>
    <row r="375" spans="1:13" s="7" customFormat="1" x14ac:dyDescent="0.35">
      <c r="A375" s="20"/>
      <c r="B375" s="20"/>
      <c r="C375" s="20"/>
      <c r="D375" s="20"/>
      <c r="E375" s="20"/>
      <c r="F375" s="20"/>
      <c r="G375" s="20"/>
      <c r="H375" s="31"/>
      <c r="I375" s="31"/>
      <c r="J375" s="31"/>
      <c r="K375" s="31"/>
      <c r="L375" s="20"/>
      <c r="M375" s="20"/>
    </row>
    <row r="376" spans="1:13" s="7" customFormat="1" x14ac:dyDescent="0.35">
      <c r="A376" s="20"/>
      <c r="B376" s="20"/>
      <c r="C376" s="20"/>
      <c r="D376" s="20"/>
      <c r="E376" s="20"/>
      <c r="F376" s="20"/>
      <c r="G376" s="20"/>
      <c r="H376" s="31"/>
      <c r="I376" s="31"/>
      <c r="J376" s="31"/>
      <c r="K376" s="31"/>
      <c r="L376" s="20"/>
      <c r="M376" s="20"/>
    </row>
    <row r="377" spans="1:13" s="7" customFormat="1" x14ac:dyDescent="0.35">
      <c r="A377" s="20"/>
      <c r="B377" s="20"/>
      <c r="C377" s="20"/>
      <c r="D377" s="20"/>
      <c r="E377" s="20"/>
      <c r="F377" s="20"/>
      <c r="G377" s="20"/>
      <c r="H377" s="31"/>
      <c r="I377" s="31"/>
      <c r="J377" s="31"/>
      <c r="K377" s="31"/>
      <c r="L377" s="20"/>
      <c r="M377" s="20"/>
    </row>
    <row r="378" spans="1:13" s="7" customFormat="1" x14ac:dyDescent="0.35">
      <c r="A378" s="20"/>
      <c r="B378" s="20"/>
      <c r="C378" s="20"/>
      <c r="D378" s="20"/>
      <c r="E378" s="20"/>
      <c r="F378" s="20"/>
      <c r="G378" s="20"/>
      <c r="H378" s="31"/>
      <c r="I378" s="31"/>
      <c r="J378" s="31"/>
      <c r="K378" s="31"/>
      <c r="L378" s="20"/>
      <c r="M378" s="20"/>
    </row>
    <row r="379" spans="1:13" s="7" customFormat="1" x14ac:dyDescent="0.35">
      <c r="A379" s="36"/>
      <c r="B379" s="36"/>
      <c r="C379" s="20"/>
      <c r="D379" s="20"/>
      <c r="E379" s="20"/>
      <c r="F379" s="20"/>
      <c r="G379" s="20"/>
      <c r="H379" s="31"/>
      <c r="I379" s="31"/>
      <c r="J379" s="31"/>
      <c r="K379" s="31"/>
      <c r="L379" s="20"/>
      <c r="M379" s="20"/>
    </row>
    <row r="380" spans="1:13" s="7" customFormat="1" x14ac:dyDescent="0.35">
      <c r="A380" s="39"/>
      <c r="B380" s="20"/>
      <c r="C380" s="20"/>
      <c r="D380" s="20"/>
      <c r="E380" s="20"/>
      <c r="F380" s="20"/>
      <c r="G380" s="20"/>
      <c r="H380" s="31"/>
      <c r="I380" s="31"/>
      <c r="J380" s="31"/>
      <c r="K380" s="31"/>
      <c r="L380" s="20"/>
      <c r="M380" s="20"/>
    </row>
    <row r="381" spans="1:13" s="7" customFormat="1" x14ac:dyDescent="0.35">
      <c r="A381" s="20"/>
      <c r="B381" s="20"/>
      <c r="C381" s="20"/>
      <c r="D381" s="20"/>
      <c r="E381" s="20"/>
      <c r="F381" s="20"/>
      <c r="G381" s="20"/>
      <c r="H381" s="31"/>
      <c r="I381" s="31"/>
      <c r="J381" s="31"/>
      <c r="K381" s="31"/>
      <c r="L381" s="20"/>
      <c r="M381" s="20"/>
    </row>
    <row r="382" spans="1:13" s="7" customFormat="1" x14ac:dyDescent="0.35">
      <c r="A382" s="20"/>
      <c r="B382" s="20"/>
      <c r="C382" s="20"/>
      <c r="D382" s="20"/>
      <c r="E382" s="20"/>
      <c r="F382" s="20"/>
      <c r="G382" s="20"/>
      <c r="H382" s="31"/>
      <c r="I382" s="31"/>
      <c r="J382" s="31"/>
      <c r="K382" s="31"/>
      <c r="L382" s="20"/>
      <c r="M382" s="20"/>
    </row>
    <row r="383" spans="1:13" s="7" customFormat="1" x14ac:dyDescent="0.35">
      <c r="A383" s="20"/>
      <c r="B383" s="20"/>
      <c r="C383" s="20"/>
      <c r="D383" s="20"/>
      <c r="E383" s="20"/>
      <c r="F383" s="20"/>
      <c r="G383" s="20"/>
      <c r="H383" s="31"/>
      <c r="I383" s="31"/>
      <c r="J383" s="31"/>
      <c r="K383" s="31"/>
      <c r="L383" s="20"/>
      <c r="M383" s="20"/>
    </row>
    <row r="384" spans="1:13" s="7" customFormat="1" x14ac:dyDescent="0.35">
      <c r="A384" s="20"/>
      <c r="B384" s="20"/>
      <c r="C384" s="20"/>
      <c r="D384" s="20"/>
      <c r="E384" s="20"/>
      <c r="F384" s="20"/>
      <c r="G384" s="20"/>
      <c r="H384" s="31"/>
      <c r="I384" s="31"/>
      <c r="J384" s="31"/>
      <c r="K384" s="31"/>
      <c r="L384" s="20"/>
      <c r="M384" s="20"/>
    </row>
    <row r="385" spans="1:13" s="7" customFormat="1" x14ac:dyDescent="0.35">
      <c r="A385" s="20"/>
      <c r="B385" s="20"/>
      <c r="C385" s="20"/>
      <c r="D385" s="20"/>
      <c r="E385" s="20"/>
      <c r="F385" s="20"/>
      <c r="G385" s="20"/>
      <c r="H385" s="31"/>
      <c r="I385" s="31"/>
      <c r="J385" s="31"/>
      <c r="K385" s="31"/>
      <c r="L385" s="20"/>
      <c r="M385" s="20"/>
    </row>
    <row r="386" spans="1:13" s="7" customFormat="1" x14ac:dyDescent="0.35">
      <c r="A386" s="20"/>
      <c r="B386" s="20"/>
      <c r="C386" s="20"/>
      <c r="D386" s="20"/>
      <c r="E386" s="20"/>
      <c r="F386" s="20"/>
      <c r="G386" s="20"/>
      <c r="H386" s="31"/>
      <c r="I386" s="31"/>
      <c r="J386" s="31"/>
      <c r="K386" s="31"/>
      <c r="L386" s="20"/>
      <c r="M386" s="20"/>
    </row>
    <row r="387" spans="1:13" s="7" customFormat="1" x14ac:dyDescent="0.35">
      <c r="A387" s="33"/>
      <c r="B387" s="20"/>
      <c r="C387" s="20"/>
      <c r="D387" s="20"/>
      <c r="E387" s="20"/>
      <c r="F387" s="20"/>
      <c r="G387" s="20"/>
      <c r="H387" s="31"/>
      <c r="I387" s="31"/>
      <c r="J387" s="31"/>
      <c r="K387" s="31"/>
      <c r="L387" s="20"/>
      <c r="M387" s="20"/>
    </row>
    <row r="388" spans="1:13" s="8" customFormat="1" x14ac:dyDescent="0.35">
      <c r="A388" s="19"/>
      <c r="B388" s="19"/>
      <c r="C388" s="19"/>
      <c r="D388" s="19"/>
      <c r="E388" s="19"/>
      <c r="F388" s="19"/>
      <c r="G388" s="19"/>
      <c r="H388" s="32"/>
      <c r="I388" s="32"/>
      <c r="J388" s="32"/>
      <c r="K388" s="32"/>
      <c r="L388" s="19"/>
      <c r="M388" s="19"/>
    </row>
    <row r="389" spans="1:13" s="7" customFormat="1" x14ac:dyDescent="0.35">
      <c r="A389" s="20"/>
      <c r="B389" s="20"/>
      <c r="C389" s="20"/>
      <c r="D389" s="20"/>
      <c r="E389" s="20"/>
      <c r="F389" s="20"/>
      <c r="G389" s="20"/>
      <c r="H389" s="31"/>
      <c r="I389" s="31"/>
      <c r="J389" s="31"/>
      <c r="K389" s="31"/>
      <c r="L389" s="20"/>
      <c r="M389" s="20"/>
    </row>
    <row r="390" spans="1:13" s="8" customFormat="1" x14ac:dyDescent="0.35">
      <c r="A390" s="19"/>
      <c r="B390" s="19"/>
      <c r="C390" s="19"/>
      <c r="D390" s="19"/>
      <c r="E390" s="19"/>
      <c r="F390" s="19"/>
      <c r="G390" s="19"/>
      <c r="H390" s="32"/>
      <c r="I390" s="32"/>
      <c r="J390" s="32"/>
      <c r="K390" s="32"/>
      <c r="L390" s="19"/>
      <c r="M390" s="19"/>
    </row>
    <row r="391" spans="1:13" s="8" customFormat="1" x14ac:dyDescent="0.35">
      <c r="A391" s="19"/>
      <c r="B391" s="19"/>
      <c r="C391" s="19"/>
      <c r="D391" s="19"/>
      <c r="E391" s="19"/>
      <c r="F391" s="19"/>
      <c r="G391" s="19"/>
      <c r="H391" s="32"/>
      <c r="I391" s="32"/>
      <c r="J391" s="32"/>
      <c r="K391" s="32"/>
      <c r="L391" s="19"/>
      <c r="M391" s="19"/>
    </row>
    <row r="392" spans="1:13" s="8" customFormat="1" x14ac:dyDescent="0.35">
      <c r="A392" s="19"/>
      <c r="B392" s="19"/>
      <c r="C392" s="19"/>
      <c r="D392" s="19"/>
      <c r="E392" s="19"/>
      <c r="F392" s="19"/>
      <c r="G392" s="19"/>
      <c r="H392" s="32"/>
      <c r="I392" s="32"/>
      <c r="J392" s="32"/>
      <c r="K392" s="32"/>
      <c r="L392" s="19"/>
      <c r="M392" s="19"/>
    </row>
    <row r="393" spans="1:13" s="8" customFormat="1" x14ac:dyDescent="0.35">
      <c r="A393" s="33"/>
      <c r="B393" s="19"/>
      <c r="C393" s="19"/>
      <c r="D393" s="19"/>
      <c r="E393" s="19"/>
      <c r="F393" s="19"/>
      <c r="G393" s="19"/>
      <c r="H393" s="32"/>
      <c r="I393" s="32"/>
      <c r="J393" s="32"/>
      <c r="K393" s="32"/>
      <c r="L393" s="19"/>
      <c r="M393" s="19"/>
    </row>
    <row r="394" spans="1:13" s="7" customFormat="1" x14ac:dyDescent="0.35">
      <c r="A394" s="20"/>
      <c r="B394" s="20"/>
      <c r="C394" s="20"/>
      <c r="D394" s="20"/>
      <c r="E394" s="20"/>
      <c r="F394" s="20"/>
      <c r="G394" s="20"/>
      <c r="H394" s="31"/>
      <c r="I394" s="31"/>
      <c r="J394" s="31"/>
      <c r="K394" s="31"/>
      <c r="L394" s="20"/>
      <c r="M394" s="20"/>
    </row>
    <row r="395" spans="1:13" s="7" customFormat="1" x14ac:dyDescent="0.35">
      <c r="A395" s="20"/>
      <c r="B395" s="20"/>
      <c r="C395" s="20"/>
      <c r="D395" s="20"/>
      <c r="E395" s="20"/>
      <c r="F395" s="20"/>
      <c r="G395" s="20"/>
      <c r="H395" s="31"/>
      <c r="I395" s="31"/>
      <c r="J395" s="31"/>
      <c r="K395" s="31"/>
      <c r="L395" s="20"/>
      <c r="M395" s="20"/>
    </row>
    <row r="396" spans="1:13" s="7" customFormat="1" x14ac:dyDescent="0.35">
      <c r="A396" s="20"/>
      <c r="B396" s="20"/>
      <c r="C396" s="20"/>
      <c r="D396" s="20"/>
      <c r="E396" s="20"/>
      <c r="F396" s="20"/>
      <c r="G396" s="20"/>
      <c r="H396" s="31"/>
      <c r="I396" s="31"/>
      <c r="J396" s="31"/>
      <c r="K396" s="31"/>
      <c r="L396" s="20"/>
      <c r="M396" s="20"/>
    </row>
    <row r="397" spans="1:13" s="7" customFormat="1" x14ac:dyDescent="0.35">
      <c r="A397" s="20"/>
      <c r="B397" s="20"/>
      <c r="C397" s="20"/>
      <c r="D397" s="20"/>
      <c r="E397" s="20"/>
      <c r="F397" s="20"/>
      <c r="G397" s="20"/>
      <c r="H397" s="31"/>
      <c r="I397" s="31"/>
      <c r="J397" s="31"/>
      <c r="K397" s="31"/>
      <c r="L397" s="20"/>
      <c r="M397" s="20"/>
    </row>
    <row r="398" spans="1:13" s="7" customFormat="1" x14ac:dyDescent="0.35">
      <c r="A398" s="20"/>
      <c r="B398" s="20"/>
      <c r="C398" s="20"/>
      <c r="D398" s="20"/>
      <c r="E398" s="20"/>
      <c r="F398" s="20"/>
      <c r="G398" s="20"/>
      <c r="H398" s="31"/>
      <c r="I398" s="31"/>
      <c r="J398" s="31"/>
      <c r="K398" s="31"/>
      <c r="L398" s="20"/>
      <c r="M398" s="20"/>
    </row>
    <row r="399" spans="1:13" s="7" customFormat="1" x14ac:dyDescent="0.35">
      <c r="A399" s="20"/>
      <c r="B399" s="20"/>
      <c r="C399" s="20"/>
      <c r="D399" s="20"/>
      <c r="E399" s="20"/>
      <c r="F399" s="20"/>
      <c r="G399" s="20"/>
      <c r="H399" s="31"/>
      <c r="I399" s="31"/>
      <c r="J399" s="31"/>
      <c r="K399" s="31"/>
      <c r="L399" s="20"/>
      <c r="M399" s="20"/>
    </row>
    <row r="400" spans="1:13" s="7" customFormat="1" x14ac:dyDescent="0.35">
      <c r="A400" s="20"/>
      <c r="B400" s="20"/>
      <c r="C400" s="20"/>
      <c r="D400" s="20"/>
      <c r="E400" s="20"/>
      <c r="F400" s="20"/>
      <c r="G400" s="20"/>
      <c r="H400" s="31"/>
      <c r="I400" s="31"/>
      <c r="J400" s="31"/>
      <c r="K400" s="31"/>
      <c r="L400" s="20"/>
      <c r="M400" s="20"/>
    </row>
    <row r="401" spans="1:13" s="7" customFormat="1" x14ac:dyDescent="0.35">
      <c r="A401" s="20"/>
      <c r="B401" s="20"/>
      <c r="C401" s="20"/>
      <c r="D401" s="20"/>
      <c r="E401" s="20"/>
      <c r="F401" s="20"/>
      <c r="G401" s="20"/>
      <c r="H401" s="31"/>
      <c r="I401" s="31"/>
      <c r="J401" s="31"/>
      <c r="K401" s="31"/>
      <c r="L401" s="20"/>
      <c r="M401" s="20"/>
    </row>
    <row r="402" spans="1:13" s="7" customFormat="1" x14ac:dyDescent="0.35">
      <c r="A402" s="20"/>
      <c r="B402" s="20"/>
      <c r="C402" s="20"/>
      <c r="D402" s="20"/>
      <c r="E402" s="20"/>
      <c r="F402" s="20"/>
      <c r="G402" s="20"/>
      <c r="H402" s="31"/>
      <c r="I402" s="31"/>
      <c r="J402" s="31"/>
      <c r="K402" s="31"/>
      <c r="L402" s="20"/>
      <c r="M402" s="20"/>
    </row>
    <row r="403" spans="1:13" s="7" customFormat="1" x14ac:dyDescent="0.35">
      <c r="A403" s="20"/>
      <c r="B403" s="20"/>
      <c r="C403" s="20"/>
      <c r="D403" s="20"/>
      <c r="E403" s="20"/>
      <c r="F403" s="20"/>
      <c r="G403" s="20"/>
      <c r="H403" s="31"/>
      <c r="I403" s="31"/>
      <c r="J403" s="31"/>
      <c r="K403" s="31"/>
      <c r="L403" s="20"/>
      <c r="M403" s="20"/>
    </row>
    <row r="404" spans="1:13" s="7" customFormat="1" x14ac:dyDescent="0.35">
      <c r="A404" s="20"/>
      <c r="B404" s="20"/>
      <c r="C404" s="20"/>
      <c r="D404" s="20"/>
      <c r="E404" s="20"/>
      <c r="F404" s="20"/>
      <c r="G404" s="20"/>
      <c r="H404" s="31"/>
      <c r="I404" s="31"/>
      <c r="J404" s="31"/>
      <c r="K404" s="31"/>
      <c r="L404" s="20"/>
      <c r="M404" s="20"/>
    </row>
    <row r="405" spans="1:13" s="7" customFormat="1" x14ac:dyDescent="0.35">
      <c r="A405" s="20"/>
      <c r="B405" s="20"/>
      <c r="C405" s="20"/>
      <c r="D405" s="20"/>
      <c r="E405" s="20"/>
      <c r="F405" s="20"/>
      <c r="G405" s="20"/>
      <c r="H405" s="31"/>
      <c r="I405" s="31"/>
      <c r="J405" s="31"/>
      <c r="K405" s="31"/>
      <c r="L405" s="20"/>
      <c r="M405" s="20"/>
    </row>
    <row r="406" spans="1:13" s="7" customFormat="1" x14ac:dyDescent="0.35">
      <c r="A406" s="20"/>
      <c r="B406" s="20"/>
      <c r="C406" s="20"/>
      <c r="D406" s="20"/>
      <c r="E406" s="20"/>
      <c r="F406" s="20"/>
      <c r="G406" s="20"/>
      <c r="H406" s="31"/>
      <c r="I406" s="31"/>
      <c r="J406" s="31"/>
      <c r="K406" s="31"/>
      <c r="L406" s="20"/>
      <c r="M406" s="20"/>
    </row>
    <row r="407" spans="1:13" s="7" customFormat="1" x14ac:dyDescent="0.35">
      <c r="A407" s="20"/>
      <c r="B407" s="20"/>
      <c r="C407" s="20"/>
      <c r="D407" s="20"/>
      <c r="E407" s="20"/>
      <c r="F407" s="20"/>
      <c r="G407" s="20"/>
      <c r="H407" s="31"/>
      <c r="I407" s="31"/>
      <c r="J407" s="31"/>
      <c r="K407" s="31"/>
      <c r="L407" s="20"/>
      <c r="M407" s="20"/>
    </row>
    <row r="408" spans="1:13" s="7" customFormat="1" x14ac:dyDescent="0.35">
      <c r="A408" s="20"/>
      <c r="B408" s="20"/>
      <c r="C408" s="20"/>
      <c r="D408" s="20"/>
      <c r="E408" s="20"/>
      <c r="F408" s="20"/>
      <c r="G408" s="20"/>
      <c r="H408" s="31"/>
      <c r="I408" s="31"/>
      <c r="J408" s="31"/>
      <c r="K408" s="31"/>
      <c r="L408" s="20"/>
      <c r="M408" s="20"/>
    </row>
    <row r="409" spans="1:13" s="7" customFormat="1" x14ac:dyDescent="0.35">
      <c r="A409" s="20"/>
      <c r="B409" s="20"/>
      <c r="C409" s="20"/>
      <c r="D409" s="20"/>
      <c r="E409" s="20"/>
      <c r="F409" s="20"/>
      <c r="G409" s="20"/>
      <c r="H409" s="31"/>
      <c r="I409" s="31"/>
      <c r="J409" s="31"/>
      <c r="K409" s="31"/>
      <c r="L409" s="20"/>
      <c r="M409" s="20"/>
    </row>
    <row r="410" spans="1:13" s="7" customFormat="1" x14ac:dyDescent="0.35">
      <c r="A410" s="20"/>
      <c r="B410" s="20"/>
      <c r="C410" s="20"/>
      <c r="D410" s="20"/>
      <c r="E410" s="20"/>
      <c r="F410" s="20"/>
      <c r="G410" s="20"/>
      <c r="H410" s="31"/>
      <c r="I410" s="31"/>
      <c r="J410" s="31"/>
      <c r="K410" s="31"/>
      <c r="L410" s="20"/>
      <c r="M410" s="20"/>
    </row>
    <row r="411" spans="1:13" s="7" customFormat="1" x14ac:dyDescent="0.35">
      <c r="A411" s="36"/>
      <c r="B411" s="36"/>
      <c r="C411" s="20"/>
      <c r="D411" s="20"/>
      <c r="E411" s="20"/>
      <c r="F411" s="20"/>
      <c r="G411" s="20"/>
      <c r="H411" s="31"/>
      <c r="I411" s="31"/>
      <c r="J411" s="31"/>
      <c r="K411" s="31"/>
      <c r="L411" s="20"/>
      <c r="M411" s="20"/>
    </row>
    <row r="412" spans="1:13" s="7" customFormat="1" x14ac:dyDescent="0.35">
      <c r="A412" s="39"/>
      <c r="B412" s="20"/>
      <c r="C412" s="20"/>
      <c r="D412" s="20"/>
      <c r="E412" s="20"/>
      <c r="F412" s="20"/>
      <c r="G412" s="20"/>
      <c r="H412" s="31"/>
      <c r="I412" s="31"/>
      <c r="J412" s="31"/>
      <c r="K412" s="31"/>
      <c r="L412" s="20"/>
      <c r="M412" s="20"/>
    </row>
    <row r="413" spans="1:13" s="7" customFormat="1" x14ac:dyDescent="0.35">
      <c r="A413" s="39"/>
      <c r="B413" s="20"/>
      <c r="C413" s="20"/>
      <c r="D413" s="20"/>
      <c r="E413" s="20"/>
      <c r="F413" s="20"/>
      <c r="G413" s="20"/>
      <c r="H413" s="31"/>
      <c r="I413" s="31"/>
      <c r="J413" s="31"/>
      <c r="K413" s="31"/>
      <c r="L413" s="20"/>
      <c r="M413" s="20"/>
    </row>
    <row r="414" spans="1:13" s="7" customFormat="1" x14ac:dyDescent="0.35">
      <c r="A414" s="39"/>
      <c r="B414" s="20"/>
      <c r="C414" s="20"/>
      <c r="D414" s="20"/>
      <c r="E414" s="20"/>
      <c r="F414" s="20"/>
      <c r="G414" s="20"/>
      <c r="H414" s="31"/>
      <c r="I414" s="31"/>
      <c r="J414" s="31"/>
      <c r="K414" s="31"/>
      <c r="L414" s="20"/>
      <c r="M414" s="20"/>
    </row>
    <row r="415" spans="1:13" s="7" customFormat="1" x14ac:dyDescent="0.35">
      <c r="A415" s="39"/>
      <c r="B415" s="20"/>
      <c r="C415" s="20"/>
      <c r="D415" s="20"/>
      <c r="E415" s="20"/>
      <c r="F415" s="20"/>
      <c r="G415" s="20"/>
      <c r="H415" s="31"/>
      <c r="I415" s="31"/>
      <c r="J415" s="31"/>
      <c r="K415" s="31"/>
      <c r="L415" s="20"/>
      <c r="M415" s="20"/>
    </row>
    <row r="416" spans="1:13" s="7" customFormat="1" x14ac:dyDescent="0.35">
      <c r="A416" s="39"/>
      <c r="B416" s="20"/>
      <c r="C416" s="20"/>
      <c r="D416" s="20"/>
      <c r="E416" s="20"/>
      <c r="F416" s="20"/>
      <c r="G416" s="20"/>
      <c r="H416" s="31"/>
      <c r="I416" s="31"/>
      <c r="J416" s="31"/>
      <c r="K416" s="31"/>
      <c r="L416" s="20"/>
      <c r="M416" s="20"/>
    </row>
    <row r="417" spans="1:13" s="7" customFormat="1" x14ac:dyDescent="0.35">
      <c r="A417" s="39"/>
      <c r="B417" s="20"/>
      <c r="C417" s="20"/>
      <c r="D417" s="20"/>
      <c r="E417" s="20"/>
      <c r="F417" s="20"/>
      <c r="G417" s="20"/>
      <c r="H417" s="31"/>
      <c r="I417" s="31"/>
      <c r="J417" s="31"/>
      <c r="K417" s="31"/>
      <c r="L417" s="20"/>
      <c r="M417" s="20"/>
    </row>
    <row r="418" spans="1:13" s="7" customFormat="1" x14ac:dyDescent="0.35">
      <c r="A418" s="20"/>
      <c r="B418" s="20"/>
      <c r="C418" s="20"/>
      <c r="D418" s="20"/>
      <c r="E418" s="20"/>
      <c r="F418" s="20"/>
      <c r="G418" s="20"/>
      <c r="H418" s="31"/>
      <c r="I418" s="31"/>
      <c r="J418" s="31"/>
      <c r="K418" s="31"/>
      <c r="L418" s="20"/>
      <c r="M418" s="20"/>
    </row>
    <row r="419" spans="1:13" s="7" customFormat="1" x14ac:dyDescent="0.35">
      <c r="A419" s="33"/>
      <c r="B419" s="20"/>
      <c r="C419" s="20"/>
      <c r="D419" s="20"/>
      <c r="E419" s="20"/>
      <c r="F419" s="20"/>
      <c r="G419" s="20"/>
      <c r="H419" s="31"/>
      <c r="I419" s="31"/>
      <c r="J419" s="31"/>
      <c r="K419" s="31"/>
      <c r="L419" s="20"/>
      <c r="M419" s="20"/>
    </row>
    <row r="420" spans="1:13" s="7" customFormat="1" x14ac:dyDescent="0.35">
      <c r="A420" s="20"/>
      <c r="B420" s="20"/>
      <c r="C420" s="20"/>
      <c r="D420" s="20"/>
      <c r="E420" s="20"/>
      <c r="F420" s="20"/>
      <c r="G420" s="20"/>
      <c r="H420" s="31"/>
      <c r="I420" s="31"/>
      <c r="J420" s="31"/>
      <c r="K420" s="31"/>
      <c r="L420" s="20"/>
      <c r="M420" s="20"/>
    </row>
    <row r="421" spans="1:13" s="7" customFormat="1" x14ac:dyDescent="0.35">
      <c r="A421" s="20"/>
      <c r="B421" s="20"/>
      <c r="C421" s="20"/>
      <c r="D421" s="20"/>
      <c r="E421" s="20"/>
      <c r="F421" s="20"/>
      <c r="G421" s="20"/>
      <c r="H421" s="31"/>
      <c r="I421" s="31"/>
      <c r="J421" s="31"/>
      <c r="K421" s="31"/>
      <c r="L421" s="20"/>
      <c r="M421" s="20"/>
    </row>
    <row r="422" spans="1:13" s="7" customFormat="1" x14ac:dyDescent="0.35">
      <c r="A422" s="20"/>
      <c r="B422" s="20"/>
      <c r="C422" s="20"/>
      <c r="D422" s="20"/>
      <c r="E422" s="20"/>
      <c r="F422" s="20"/>
      <c r="G422" s="20"/>
      <c r="H422" s="31"/>
      <c r="I422" s="31"/>
      <c r="J422" s="31"/>
      <c r="K422" s="31"/>
      <c r="L422" s="20"/>
      <c r="M422" s="20"/>
    </row>
    <row r="423" spans="1:13" s="7" customFormat="1" x14ac:dyDescent="0.35">
      <c r="A423" s="20"/>
      <c r="B423" s="20"/>
      <c r="C423" s="20"/>
      <c r="D423" s="20"/>
      <c r="E423" s="20"/>
      <c r="F423" s="20"/>
      <c r="G423" s="20"/>
      <c r="H423" s="31"/>
      <c r="I423" s="31"/>
      <c r="J423" s="31"/>
      <c r="K423" s="31"/>
      <c r="L423" s="20"/>
      <c r="M423" s="20"/>
    </row>
    <row r="424" spans="1:13" s="7" customFormat="1" x14ac:dyDescent="0.35">
      <c r="A424" s="20"/>
      <c r="B424" s="20"/>
      <c r="C424" s="20"/>
      <c r="D424" s="20"/>
      <c r="E424" s="20"/>
      <c r="F424" s="20"/>
      <c r="G424" s="20"/>
      <c r="H424" s="31"/>
      <c r="I424" s="31"/>
      <c r="J424" s="31"/>
      <c r="K424" s="31"/>
      <c r="L424" s="20"/>
      <c r="M424" s="20"/>
    </row>
    <row r="425" spans="1:13" s="7" customFormat="1" x14ac:dyDescent="0.35">
      <c r="A425" s="20"/>
      <c r="B425" s="20"/>
      <c r="C425" s="20"/>
      <c r="D425" s="20"/>
      <c r="E425" s="20"/>
      <c r="F425" s="20"/>
      <c r="G425" s="20"/>
      <c r="H425" s="31"/>
      <c r="I425" s="31"/>
      <c r="J425" s="31"/>
      <c r="K425" s="31"/>
      <c r="L425" s="20"/>
      <c r="M425" s="20"/>
    </row>
    <row r="426" spans="1:13" s="7" customFormat="1" x14ac:dyDescent="0.35">
      <c r="A426" s="20"/>
      <c r="B426" s="20"/>
      <c r="C426" s="20"/>
      <c r="D426" s="20"/>
      <c r="E426" s="20"/>
      <c r="F426" s="20"/>
      <c r="G426" s="20"/>
      <c r="H426" s="31"/>
      <c r="I426" s="31"/>
      <c r="J426" s="31"/>
      <c r="K426" s="31"/>
      <c r="L426" s="20"/>
      <c r="M426" s="20"/>
    </row>
    <row r="427" spans="1:13" s="7" customFormat="1" x14ac:dyDescent="0.35">
      <c r="A427" s="20"/>
      <c r="B427" s="20"/>
      <c r="C427" s="20"/>
      <c r="D427" s="20"/>
      <c r="E427" s="20"/>
      <c r="F427" s="20"/>
      <c r="G427" s="20"/>
      <c r="H427" s="31"/>
      <c r="I427" s="31"/>
      <c r="J427" s="31"/>
      <c r="K427" s="31"/>
      <c r="L427" s="20"/>
      <c r="M427" s="20"/>
    </row>
    <row r="428" spans="1:13" s="7" customFormat="1" x14ac:dyDescent="0.35">
      <c r="A428" s="20"/>
      <c r="B428" s="20"/>
      <c r="C428" s="20"/>
      <c r="D428" s="20"/>
      <c r="E428" s="20"/>
      <c r="F428" s="20"/>
      <c r="G428" s="20"/>
      <c r="H428" s="31"/>
      <c r="I428" s="31"/>
      <c r="J428" s="31"/>
      <c r="K428" s="31"/>
      <c r="L428" s="20"/>
      <c r="M428" s="20"/>
    </row>
    <row r="429" spans="1:13" s="7" customFormat="1" x14ac:dyDescent="0.35">
      <c r="A429" s="20"/>
      <c r="B429" s="20"/>
      <c r="C429" s="20"/>
      <c r="D429" s="20"/>
      <c r="E429" s="20"/>
      <c r="F429" s="20"/>
      <c r="G429" s="20"/>
      <c r="H429" s="31"/>
      <c r="I429" s="31"/>
      <c r="J429" s="31"/>
      <c r="K429" s="31"/>
      <c r="L429" s="20"/>
      <c r="M429" s="20"/>
    </row>
    <row r="430" spans="1:13" s="7" customFormat="1" x14ac:dyDescent="0.35">
      <c r="A430" s="20"/>
      <c r="B430" s="20"/>
      <c r="C430" s="20"/>
      <c r="D430" s="20"/>
      <c r="E430" s="20"/>
      <c r="F430" s="20"/>
      <c r="G430" s="20"/>
      <c r="H430" s="31"/>
      <c r="I430" s="31"/>
      <c r="J430" s="31"/>
      <c r="K430" s="31"/>
      <c r="L430" s="20"/>
      <c r="M430" s="20"/>
    </row>
    <row r="431" spans="1:13" s="7" customFormat="1" x14ac:dyDescent="0.35">
      <c r="A431" s="36"/>
      <c r="B431" s="36"/>
      <c r="C431" s="20"/>
      <c r="D431" s="20"/>
      <c r="E431" s="20"/>
      <c r="F431" s="20"/>
      <c r="G431" s="20"/>
      <c r="H431" s="31"/>
      <c r="I431" s="31"/>
      <c r="J431" s="31"/>
      <c r="K431" s="31"/>
      <c r="L431" s="20"/>
      <c r="M431" s="20"/>
    </row>
    <row r="432" spans="1:13" s="7" customFormat="1" x14ac:dyDescent="0.35">
      <c r="A432" s="39"/>
      <c r="B432" s="20"/>
      <c r="C432" s="20"/>
      <c r="D432" s="20"/>
      <c r="E432" s="20"/>
      <c r="F432" s="20"/>
      <c r="G432" s="20"/>
      <c r="H432" s="31"/>
      <c r="I432" s="31"/>
      <c r="J432" s="31"/>
      <c r="K432" s="31"/>
      <c r="L432" s="20"/>
      <c r="M432" s="20"/>
    </row>
    <row r="433" spans="1:13" s="7" customFormat="1" x14ac:dyDescent="0.35">
      <c r="A433" s="39"/>
      <c r="B433" s="20"/>
      <c r="C433" s="20"/>
      <c r="D433" s="20"/>
      <c r="E433" s="20"/>
      <c r="F433" s="20"/>
      <c r="G433" s="20"/>
      <c r="H433" s="31"/>
      <c r="I433" s="31"/>
      <c r="J433" s="31"/>
      <c r="K433" s="31"/>
      <c r="L433" s="20"/>
      <c r="M433" s="20"/>
    </row>
    <row r="434" spans="1:13" s="7" customFormat="1" x14ac:dyDescent="0.35">
      <c r="A434" s="39"/>
      <c r="B434" s="20"/>
      <c r="C434" s="20"/>
      <c r="D434" s="20"/>
      <c r="E434" s="20"/>
      <c r="F434" s="20"/>
      <c r="G434" s="20"/>
      <c r="H434" s="31"/>
      <c r="I434" s="31"/>
      <c r="J434" s="31"/>
      <c r="K434" s="31"/>
      <c r="L434" s="20"/>
      <c r="M434" s="20"/>
    </row>
    <row r="435" spans="1:13" s="7" customFormat="1" x14ac:dyDescent="0.35">
      <c r="A435" s="39"/>
      <c r="B435" s="20"/>
      <c r="C435" s="20"/>
      <c r="D435" s="20"/>
      <c r="E435" s="20"/>
      <c r="F435" s="20"/>
      <c r="G435" s="20"/>
      <c r="H435" s="31"/>
      <c r="I435" s="31"/>
      <c r="J435" s="31"/>
      <c r="K435" s="31"/>
      <c r="L435" s="20"/>
      <c r="M435" s="20"/>
    </row>
    <row r="436" spans="1:13" s="7" customFormat="1" x14ac:dyDescent="0.35">
      <c r="A436" s="39"/>
      <c r="B436" s="20"/>
      <c r="C436" s="20"/>
      <c r="D436" s="20"/>
      <c r="E436" s="20"/>
      <c r="F436" s="20"/>
      <c r="G436" s="20"/>
      <c r="H436" s="31"/>
      <c r="I436" s="31"/>
      <c r="J436" s="31"/>
      <c r="K436" s="31"/>
      <c r="L436" s="20"/>
      <c r="M436" s="20"/>
    </row>
    <row r="437" spans="1:13" s="7" customFormat="1" x14ac:dyDescent="0.35">
      <c r="A437" s="39"/>
      <c r="B437" s="20"/>
      <c r="C437" s="20"/>
      <c r="D437" s="20"/>
      <c r="E437" s="20"/>
      <c r="F437" s="20"/>
      <c r="G437" s="20"/>
      <c r="H437" s="31"/>
      <c r="I437" s="31"/>
      <c r="J437" s="31"/>
      <c r="K437" s="31"/>
      <c r="L437" s="20"/>
      <c r="M437" s="20"/>
    </row>
    <row r="438" spans="1:13" s="7" customFormat="1" x14ac:dyDescent="0.35">
      <c r="A438" s="39"/>
      <c r="B438" s="20"/>
      <c r="C438" s="20"/>
      <c r="D438" s="20"/>
      <c r="E438" s="20"/>
      <c r="F438" s="20"/>
      <c r="G438" s="20"/>
      <c r="H438" s="31"/>
      <c r="I438" s="31"/>
      <c r="J438" s="31"/>
      <c r="K438" s="31"/>
      <c r="L438" s="20"/>
      <c r="M438" s="20"/>
    </row>
    <row r="439" spans="1:13" s="7" customFormat="1" x14ac:dyDescent="0.35">
      <c r="A439" s="39"/>
      <c r="B439" s="20"/>
      <c r="C439" s="20"/>
      <c r="D439" s="20"/>
      <c r="E439" s="20"/>
      <c r="F439" s="20"/>
      <c r="G439" s="20"/>
      <c r="H439" s="31"/>
      <c r="I439" s="31"/>
      <c r="J439" s="31"/>
      <c r="K439" s="31"/>
      <c r="L439" s="20"/>
      <c r="M439" s="20"/>
    </row>
    <row r="440" spans="1:13" s="7" customFormat="1" x14ac:dyDescent="0.35">
      <c r="A440" s="33"/>
      <c r="B440" s="20"/>
      <c r="C440" s="20"/>
      <c r="D440" s="20"/>
      <c r="E440" s="20"/>
      <c r="F440" s="20"/>
      <c r="G440" s="20"/>
      <c r="H440" s="31"/>
      <c r="I440" s="31"/>
      <c r="J440" s="31"/>
      <c r="K440" s="31"/>
      <c r="L440" s="20"/>
      <c r="M440" s="20"/>
    </row>
    <row r="441" spans="1:13" s="7" customFormat="1" x14ac:dyDescent="0.35">
      <c r="A441" s="20"/>
      <c r="B441" s="20"/>
      <c r="C441" s="20"/>
      <c r="D441" s="20"/>
      <c r="E441" s="20"/>
      <c r="F441" s="20"/>
      <c r="G441" s="20"/>
      <c r="H441" s="31"/>
      <c r="I441" s="31"/>
      <c r="J441" s="31"/>
      <c r="K441" s="31"/>
      <c r="L441" s="20"/>
      <c r="M441" s="20"/>
    </row>
    <row r="442" spans="1:13" s="7" customFormat="1" x14ac:dyDescent="0.35">
      <c r="A442" s="20"/>
      <c r="B442" s="20"/>
      <c r="C442" s="20"/>
      <c r="D442" s="20"/>
      <c r="E442" s="20"/>
      <c r="F442" s="20"/>
      <c r="G442" s="20"/>
      <c r="H442" s="31"/>
      <c r="I442" s="31"/>
      <c r="J442" s="31"/>
      <c r="K442" s="31"/>
      <c r="L442" s="20"/>
      <c r="M442" s="20"/>
    </row>
    <row r="443" spans="1:13" s="7" customFormat="1" x14ac:dyDescent="0.35">
      <c r="A443" s="20"/>
      <c r="B443" s="20"/>
      <c r="C443" s="20"/>
      <c r="D443" s="20"/>
      <c r="E443" s="20"/>
      <c r="F443" s="20"/>
      <c r="G443" s="20"/>
      <c r="H443" s="31"/>
      <c r="I443" s="31"/>
      <c r="J443" s="31"/>
      <c r="K443" s="31"/>
      <c r="L443" s="20"/>
      <c r="M443" s="20"/>
    </row>
    <row r="444" spans="1:13" s="7" customFormat="1" x14ac:dyDescent="0.35">
      <c r="A444" s="20"/>
      <c r="B444" s="20"/>
      <c r="C444" s="20"/>
      <c r="D444" s="20"/>
      <c r="E444" s="20"/>
      <c r="F444" s="20"/>
      <c r="G444" s="20"/>
      <c r="H444" s="31"/>
      <c r="I444" s="31"/>
      <c r="J444" s="31"/>
      <c r="K444" s="31"/>
      <c r="L444" s="20"/>
      <c r="M444" s="20"/>
    </row>
    <row r="445" spans="1:13" s="7" customFormat="1" x14ac:dyDescent="0.35">
      <c r="A445" s="20"/>
      <c r="B445" s="20"/>
      <c r="C445" s="20"/>
      <c r="D445" s="20"/>
      <c r="E445" s="20"/>
      <c r="F445" s="20"/>
      <c r="G445" s="20"/>
      <c r="H445" s="31"/>
      <c r="I445" s="31"/>
      <c r="J445" s="31"/>
      <c r="K445" s="31"/>
      <c r="L445" s="20"/>
      <c r="M445" s="20"/>
    </row>
    <row r="446" spans="1:13" s="7" customFormat="1" x14ac:dyDescent="0.35">
      <c r="A446" s="20"/>
      <c r="B446" s="20"/>
      <c r="C446" s="20"/>
      <c r="D446" s="20"/>
      <c r="E446" s="20"/>
      <c r="F446" s="20"/>
      <c r="G446" s="20"/>
      <c r="H446" s="31"/>
      <c r="I446" s="31"/>
      <c r="J446" s="31"/>
      <c r="K446" s="31"/>
      <c r="L446" s="20"/>
      <c r="M446" s="20"/>
    </row>
    <row r="447" spans="1:13" s="7" customFormat="1" x14ac:dyDescent="0.35">
      <c r="A447" s="20"/>
      <c r="B447" s="20"/>
      <c r="C447" s="20"/>
      <c r="D447" s="20"/>
      <c r="E447" s="20"/>
      <c r="F447" s="20"/>
      <c r="G447" s="20"/>
      <c r="H447" s="31"/>
      <c r="I447" s="31"/>
      <c r="J447" s="31"/>
      <c r="K447" s="31"/>
      <c r="L447" s="20"/>
      <c r="M447" s="20"/>
    </row>
    <row r="448" spans="1:13" s="7" customFormat="1" x14ac:dyDescent="0.35">
      <c r="A448" s="20"/>
      <c r="B448" s="20"/>
      <c r="C448" s="20"/>
      <c r="D448" s="20"/>
      <c r="E448" s="20"/>
      <c r="F448" s="20"/>
      <c r="G448" s="20"/>
      <c r="H448" s="31"/>
      <c r="I448" s="31"/>
      <c r="J448" s="31"/>
      <c r="K448" s="31"/>
      <c r="L448" s="20"/>
      <c r="M448" s="20"/>
    </row>
    <row r="449" spans="1:13" s="7" customFormat="1" x14ac:dyDescent="0.35">
      <c r="A449" s="20"/>
      <c r="B449" s="20"/>
      <c r="C449" s="20"/>
      <c r="D449" s="20"/>
      <c r="E449" s="20"/>
      <c r="F449" s="20"/>
      <c r="G449" s="20"/>
      <c r="H449" s="31"/>
      <c r="I449" s="31"/>
      <c r="J449" s="31"/>
      <c r="K449" s="31"/>
      <c r="L449" s="20"/>
      <c r="M449" s="20"/>
    </row>
    <row r="450" spans="1:13" s="7" customFormat="1" x14ac:dyDescent="0.35">
      <c r="A450" s="20"/>
      <c r="B450" s="20"/>
      <c r="C450" s="20"/>
      <c r="D450" s="20"/>
      <c r="E450" s="20"/>
      <c r="F450" s="20"/>
      <c r="G450" s="20"/>
      <c r="H450" s="31"/>
      <c r="I450" s="31"/>
      <c r="J450" s="31"/>
      <c r="K450" s="31"/>
      <c r="L450" s="20"/>
      <c r="M450" s="20"/>
    </row>
    <row r="451" spans="1:13" s="7" customFormat="1" x14ac:dyDescent="0.35">
      <c r="A451" s="20"/>
      <c r="B451" s="20"/>
      <c r="C451" s="20"/>
      <c r="D451" s="20"/>
      <c r="E451" s="20"/>
      <c r="F451" s="20"/>
      <c r="G451" s="20"/>
      <c r="H451" s="31"/>
      <c r="I451" s="31"/>
      <c r="J451" s="31"/>
      <c r="K451" s="31"/>
      <c r="L451" s="20"/>
      <c r="M451" s="20"/>
    </row>
    <row r="452" spans="1:13" s="7" customFormat="1" x14ac:dyDescent="0.35">
      <c r="A452" s="36"/>
      <c r="B452" s="36"/>
      <c r="C452" s="20"/>
      <c r="D452" s="20"/>
      <c r="E452" s="20"/>
      <c r="F452" s="20"/>
      <c r="G452" s="20"/>
      <c r="H452" s="31"/>
      <c r="I452" s="31"/>
      <c r="J452" s="31"/>
      <c r="K452" s="31"/>
      <c r="L452" s="20"/>
      <c r="M452" s="20"/>
    </row>
    <row r="453" spans="1:13" s="7" customFormat="1" x14ac:dyDescent="0.35">
      <c r="A453" s="39"/>
      <c r="B453" s="20"/>
      <c r="C453" s="20"/>
      <c r="D453" s="20"/>
      <c r="E453" s="20"/>
      <c r="F453" s="20"/>
      <c r="G453" s="20"/>
      <c r="H453" s="31"/>
      <c r="I453" s="31"/>
      <c r="J453" s="31"/>
      <c r="K453" s="31"/>
      <c r="L453" s="20"/>
      <c r="M453" s="20"/>
    </row>
    <row r="454" spans="1:13" s="7" customFormat="1" x14ac:dyDescent="0.35">
      <c r="A454" s="39"/>
      <c r="B454" s="20"/>
      <c r="C454" s="20"/>
      <c r="D454" s="20"/>
      <c r="E454" s="20"/>
      <c r="F454" s="20"/>
      <c r="G454" s="20"/>
      <c r="H454" s="31"/>
      <c r="I454" s="31"/>
      <c r="J454" s="31"/>
      <c r="K454" s="31"/>
      <c r="L454" s="20"/>
      <c r="M454" s="20"/>
    </row>
    <row r="455" spans="1:13" s="7" customFormat="1" x14ac:dyDescent="0.35">
      <c r="A455" s="39"/>
      <c r="B455" s="20"/>
      <c r="C455" s="20"/>
      <c r="D455" s="20"/>
      <c r="E455" s="20"/>
      <c r="F455" s="20"/>
      <c r="G455" s="20"/>
      <c r="H455" s="31"/>
      <c r="I455" s="31"/>
      <c r="J455" s="31"/>
      <c r="K455" s="31"/>
      <c r="L455" s="20"/>
      <c r="M455" s="20"/>
    </row>
    <row r="456" spans="1:13" s="7" customFormat="1" x14ac:dyDescent="0.35">
      <c r="A456" s="39"/>
      <c r="B456" s="20"/>
      <c r="C456" s="20"/>
      <c r="D456" s="20"/>
      <c r="E456" s="20"/>
      <c r="F456" s="20"/>
      <c r="G456" s="20"/>
      <c r="H456" s="31"/>
      <c r="I456" s="31"/>
      <c r="J456" s="31"/>
      <c r="K456" s="31"/>
      <c r="L456" s="20"/>
      <c r="M456" s="20"/>
    </row>
    <row r="457" spans="1:13" s="7" customFormat="1" x14ac:dyDescent="0.35">
      <c r="A457" s="39"/>
      <c r="B457" s="20"/>
      <c r="C457" s="20"/>
      <c r="D457" s="20"/>
      <c r="E457" s="20"/>
      <c r="F457" s="20"/>
      <c r="G457" s="20"/>
      <c r="H457" s="31"/>
      <c r="I457" s="31"/>
      <c r="J457" s="31"/>
      <c r="K457" s="31"/>
      <c r="L457" s="20"/>
      <c r="M457" s="20"/>
    </row>
    <row r="458" spans="1:13" s="7" customFormat="1" x14ac:dyDescent="0.35">
      <c r="A458" s="39"/>
      <c r="B458" s="20"/>
      <c r="C458" s="20"/>
      <c r="D458" s="20"/>
      <c r="E458" s="20"/>
      <c r="F458" s="20"/>
      <c r="G458" s="20"/>
      <c r="H458" s="31"/>
      <c r="I458" s="31"/>
      <c r="J458" s="31"/>
      <c r="K458" s="31"/>
      <c r="L458" s="20"/>
      <c r="M458" s="20"/>
    </row>
    <row r="459" spans="1:13" s="7" customFormat="1" x14ac:dyDescent="0.35">
      <c r="A459" s="33"/>
      <c r="B459" s="20"/>
      <c r="C459" s="20"/>
      <c r="D459" s="20"/>
      <c r="E459" s="20"/>
      <c r="F459" s="20"/>
      <c r="G459" s="20"/>
      <c r="H459" s="31"/>
      <c r="I459" s="31"/>
      <c r="J459" s="31"/>
      <c r="K459" s="31"/>
      <c r="L459" s="20"/>
      <c r="M459" s="20"/>
    </row>
    <row r="460" spans="1:13" s="7" customFormat="1" x14ac:dyDescent="0.35">
      <c r="A460" s="20"/>
      <c r="B460" s="20"/>
      <c r="C460" s="20"/>
      <c r="D460" s="20"/>
      <c r="E460" s="20"/>
      <c r="F460" s="20"/>
      <c r="G460" s="20"/>
      <c r="H460" s="31"/>
      <c r="I460" s="31"/>
      <c r="J460" s="31"/>
      <c r="K460" s="31"/>
      <c r="L460" s="20"/>
      <c r="M460" s="20"/>
    </row>
    <row r="461" spans="1:13" s="7" customFormat="1" x14ac:dyDescent="0.35">
      <c r="A461" s="20"/>
      <c r="B461" s="20"/>
      <c r="C461" s="20"/>
      <c r="D461" s="20"/>
      <c r="E461" s="20"/>
      <c r="F461" s="20"/>
      <c r="G461" s="20"/>
      <c r="H461" s="31"/>
      <c r="I461" s="31"/>
      <c r="J461" s="31"/>
      <c r="K461" s="31"/>
      <c r="L461" s="20"/>
      <c r="M461" s="20"/>
    </row>
    <row r="462" spans="1:13" s="7" customFormat="1" x14ac:dyDescent="0.35">
      <c r="A462" s="20"/>
      <c r="B462" s="20"/>
      <c r="C462" s="20"/>
      <c r="D462" s="20"/>
      <c r="E462" s="20"/>
      <c r="F462" s="20"/>
      <c r="G462" s="20"/>
      <c r="H462" s="31"/>
      <c r="I462" s="31"/>
      <c r="J462" s="31"/>
      <c r="K462" s="31"/>
      <c r="L462" s="20"/>
      <c r="M462" s="20"/>
    </row>
    <row r="463" spans="1:13" s="7" customFormat="1" x14ac:dyDescent="0.35">
      <c r="A463" s="20"/>
      <c r="B463" s="20"/>
      <c r="C463" s="20"/>
      <c r="D463" s="20"/>
      <c r="E463" s="20"/>
      <c r="F463" s="20"/>
      <c r="G463" s="20"/>
      <c r="H463" s="31"/>
      <c r="I463" s="31"/>
      <c r="J463" s="31"/>
      <c r="K463" s="31"/>
      <c r="L463" s="20"/>
      <c r="M463" s="20"/>
    </row>
    <row r="464" spans="1:13" s="7" customFormat="1" x14ac:dyDescent="0.35">
      <c r="A464" s="20"/>
      <c r="B464" s="20"/>
      <c r="C464" s="20"/>
      <c r="D464" s="20"/>
      <c r="E464" s="20"/>
      <c r="F464" s="20"/>
      <c r="G464" s="20"/>
      <c r="H464" s="31"/>
      <c r="I464" s="31"/>
      <c r="J464" s="31"/>
      <c r="K464" s="31"/>
      <c r="L464" s="20"/>
      <c r="M464" s="20"/>
    </row>
    <row r="465" spans="1:13" s="7" customFormat="1" x14ac:dyDescent="0.35">
      <c r="A465" s="20"/>
      <c r="B465" s="20"/>
      <c r="C465" s="20"/>
      <c r="D465" s="20"/>
      <c r="E465" s="20"/>
      <c r="F465" s="20"/>
      <c r="G465" s="20"/>
      <c r="H465" s="31"/>
      <c r="I465" s="31"/>
      <c r="J465" s="31"/>
      <c r="K465" s="31"/>
      <c r="L465" s="20"/>
      <c r="M465" s="20"/>
    </row>
    <row r="466" spans="1:13" s="7" customFormat="1" x14ac:dyDescent="0.35">
      <c r="A466" s="20"/>
      <c r="B466" s="20"/>
      <c r="C466" s="20"/>
      <c r="D466" s="20"/>
      <c r="E466" s="20"/>
      <c r="F466" s="20"/>
      <c r="G466" s="20"/>
      <c r="H466" s="31"/>
      <c r="I466" s="31"/>
      <c r="J466" s="31"/>
      <c r="K466" s="31"/>
      <c r="L466" s="20"/>
      <c r="M466" s="20"/>
    </row>
    <row r="467" spans="1:13" s="7" customFormat="1" x14ac:dyDescent="0.35">
      <c r="A467" s="20"/>
      <c r="B467" s="20"/>
      <c r="C467" s="20"/>
      <c r="D467" s="20"/>
      <c r="E467" s="20"/>
      <c r="F467" s="20"/>
      <c r="G467" s="20"/>
      <c r="H467" s="31"/>
      <c r="I467" s="31"/>
      <c r="J467" s="31"/>
      <c r="K467" s="31"/>
      <c r="L467" s="20"/>
      <c r="M467" s="20"/>
    </row>
    <row r="468" spans="1:13" s="7" customFormat="1" x14ac:dyDescent="0.35">
      <c r="A468" s="20"/>
      <c r="B468" s="20"/>
      <c r="C468" s="20"/>
      <c r="D468" s="20"/>
      <c r="E468" s="20"/>
      <c r="F468" s="20"/>
      <c r="G468" s="20"/>
      <c r="H468" s="31"/>
      <c r="I468" s="31"/>
      <c r="J468" s="31"/>
      <c r="K468" s="31"/>
      <c r="L468" s="20"/>
      <c r="M468" s="20"/>
    </row>
    <row r="469" spans="1:13" s="7" customFormat="1" x14ac:dyDescent="0.35">
      <c r="A469" s="20"/>
      <c r="B469" s="20"/>
      <c r="C469" s="20"/>
      <c r="D469" s="20"/>
      <c r="E469" s="20"/>
      <c r="F469" s="20"/>
      <c r="G469" s="20"/>
      <c r="H469" s="31"/>
      <c r="I469" s="31"/>
      <c r="J469" s="31"/>
      <c r="K469" s="31"/>
      <c r="L469" s="20"/>
      <c r="M469" s="20"/>
    </row>
    <row r="470" spans="1:13" s="7" customFormat="1" x14ac:dyDescent="0.35">
      <c r="A470" s="20"/>
      <c r="B470" s="20"/>
      <c r="C470" s="20"/>
      <c r="D470" s="20"/>
      <c r="E470" s="20"/>
      <c r="F470" s="20"/>
      <c r="G470" s="20"/>
      <c r="H470" s="31"/>
      <c r="I470" s="31"/>
      <c r="J470" s="31"/>
      <c r="K470" s="31"/>
      <c r="L470" s="20"/>
      <c r="M470" s="20"/>
    </row>
    <row r="471" spans="1:13" s="7" customFormat="1" x14ac:dyDescent="0.35">
      <c r="A471" s="36"/>
      <c r="B471" s="36"/>
      <c r="C471" s="20"/>
      <c r="D471" s="20"/>
      <c r="E471" s="20"/>
      <c r="F471" s="20"/>
      <c r="G471" s="20"/>
      <c r="H471" s="31"/>
      <c r="I471" s="31"/>
      <c r="J471" s="31"/>
      <c r="K471" s="31"/>
      <c r="L471" s="20"/>
      <c r="M471" s="20"/>
    </row>
    <row r="472" spans="1:13" s="7" customFormat="1" x14ac:dyDescent="0.35">
      <c r="A472" s="39"/>
      <c r="B472" s="20"/>
      <c r="C472" s="20"/>
      <c r="D472" s="20"/>
      <c r="E472" s="20"/>
      <c r="F472" s="20"/>
      <c r="G472" s="20"/>
      <c r="H472" s="31"/>
      <c r="I472" s="31"/>
      <c r="J472" s="31"/>
      <c r="K472" s="31"/>
      <c r="L472" s="20"/>
      <c r="M472" s="20"/>
    </row>
    <row r="473" spans="1:13" s="7" customFormat="1" x14ac:dyDescent="0.35">
      <c r="A473" s="20"/>
      <c r="B473" s="20"/>
      <c r="C473" s="20"/>
      <c r="D473" s="20"/>
      <c r="E473" s="20"/>
      <c r="F473" s="20"/>
      <c r="G473" s="20"/>
      <c r="H473" s="31"/>
      <c r="I473" s="31"/>
      <c r="J473" s="31"/>
      <c r="K473" s="31"/>
      <c r="L473" s="20"/>
      <c r="M473" s="20"/>
    </row>
    <row r="474" spans="1:13" s="7" customFormat="1" x14ac:dyDescent="0.35">
      <c r="A474" s="20"/>
      <c r="B474" s="20"/>
      <c r="C474" s="20"/>
      <c r="D474" s="20"/>
      <c r="E474" s="20"/>
      <c r="F474" s="20"/>
      <c r="G474" s="20"/>
      <c r="H474" s="31"/>
      <c r="I474" s="31"/>
      <c r="J474" s="31"/>
      <c r="K474" s="31"/>
      <c r="L474" s="20"/>
      <c r="M474" s="20"/>
    </row>
    <row r="475" spans="1:13" s="7" customFormat="1" x14ac:dyDescent="0.35">
      <c r="A475" s="20"/>
      <c r="B475" s="20"/>
      <c r="C475" s="20"/>
      <c r="D475" s="20"/>
      <c r="E475" s="20"/>
      <c r="F475" s="20"/>
      <c r="G475" s="20"/>
      <c r="H475" s="31"/>
      <c r="I475" s="31"/>
      <c r="J475" s="31"/>
      <c r="K475" s="31"/>
      <c r="L475" s="20"/>
      <c r="M475" s="20"/>
    </row>
    <row r="476" spans="1:13" s="7" customFormat="1" x14ac:dyDescent="0.35">
      <c r="A476" s="20"/>
      <c r="B476" s="20"/>
      <c r="C476" s="20"/>
      <c r="D476" s="20"/>
      <c r="E476" s="20"/>
      <c r="F476" s="20"/>
      <c r="G476" s="20"/>
      <c r="H476" s="31"/>
      <c r="I476" s="31"/>
      <c r="J476" s="31"/>
      <c r="K476" s="31"/>
      <c r="L476" s="20"/>
      <c r="M476" s="20"/>
    </row>
    <row r="477" spans="1:13" s="7" customFormat="1" x14ac:dyDescent="0.35">
      <c r="A477" s="39"/>
      <c r="B477" s="20"/>
      <c r="C477" s="20"/>
      <c r="D477" s="20"/>
      <c r="E477" s="20"/>
      <c r="F477" s="20"/>
      <c r="G477" s="20"/>
      <c r="H477" s="31"/>
      <c r="I477" s="31"/>
      <c r="J477" s="31"/>
      <c r="K477" s="31"/>
      <c r="L477" s="20"/>
      <c r="M477" s="20"/>
    </row>
    <row r="478" spans="1:13" s="7" customFormat="1" x14ac:dyDescent="0.35">
      <c r="A478" s="33"/>
      <c r="B478" s="20"/>
      <c r="C478" s="20"/>
      <c r="D478" s="20"/>
      <c r="E478" s="20"/>
      <c r="F478" s="20"/>
      <c r="G478" s="20"/>
      <c r="H478" s="31"/>
      <c r="I478" s="31"/>
      <c r="J478" s="31"/>
      <c r="K478" s="31"/>
      <c r="L478" s="20"/>
      <c r="M478" s="20"/>
    </row>
    <row r="479" spans="1:13" s="7" customFormat="1" x14ac:dyDescent="0.35">
      <c r="A479" s="20"/>
      <c r="B479" s="20"/>
      <c r="C479" s="20"/>
      <c r="D479" s="20"/>
      <c r="E479" s="20"/>
      <c r="F479" s="20"/>
      <c r="G479" s="20"/>
      <c r="H479" s="31"/>
      <c r="I479" s="31"/>
      <c r="J479" s="31"/>
      <c r="K479" s="31"/>
      <c r="L479" s="20"/>
      <c r="M479" s="20"/>
    </row>
    <row r="480" spans="1:13" s="7" customFormat="1" x14ac:dyDescent="0.35">
      <c r="A480" s="20"/>
      <c r="B480" s="20"/>
      <c r="C480" s="20"/>
      <c r="D480" s="20"/>
      <c r="E480" s="20"/>
      <c r="F480" s="20"/>
      <c r="G480" s="20"/>
      <c r="H480" s="31"/>
      <c r="I480" s="31"/>
      <c r="J480" s="31"/>
      <c r="K480" s="31"/>
      <c r="L480" s="20"/>
      <c r="M480" s="20"/>
    </row>
    <row r="481" spans="1:13" s="7" customFormat="1" x14ac:dyDescent="0.35">
      <c r="A481" s="20"/>
      <c r="B481" s="20"/>
      <c r="C481" s="20"/>
      <c r="D481" s="20"/>
      <c r="E481" s="20"/>
      <c r="F481" s="20"/>
      <c r="G481" s="20"/>
      <c r="H481" s="31"/>
      <c r="I481" s="31"/>
      <c r="J481" s="31"/>
      <c r="K481" s="31"/>
      <c r="L481" s="20"/>
      <c r="M481" s="20"/>
    </row>
    <row r="482" spans="1:13" s="7" customFormat="1" x14ac:dyDescent="0.35">
      <c r="A482" s="20"/>
      <c r="B482" s="20"/>
      <c r="C482" s="20"/>
      <c r="D482" s="20"/>
      <c r="E482" s="20"/>
      <c r="F482" s="20"/>
      <c r="G482" s="20"/>
      <c r="H482" s="31"/>
      <c r="I482" s="31"/>
      <c r="J482" s="31"/>
      <c r="K482" s="31"/>
      <c r="L482" s="20"/>
      <c r="M482" s="20"/>
    </row>
    <row r="483" spans="1:13" s="7" customFormat="1" x14ac:dyDescent="0.35">
      <c r="A483" s="20"/>
      <c r="B483" s="20"/>
      <c r="C483" s="20"/>
      <c r="D483" s="20"/>
      <c r="E483" s="20"/>
      <c r="F483" s="20"/>
      <c r="G483" s="20"/>
      <c r="H483" s="31"/>
      <c r="I483" s="31"/>
      <c r="J483" s="31"/>
      <c r="K483" s="31"/>
      <c r="L483" s="20"/>
      <c r="M483" s="20"/>
    </row>
    <row r="484" spans="1:13" s="7" customFormat="1" x14ac:dyDescent="0.35">
      <c r="A484" s="20"/>
      <c r="B484" s="20"/>
      <c r="C484" s="20"/>
      <c r="D484" s="20"/>
      <c r="E484" s="20"/>
      <c r="F484" s="20"/>
      <c r="G484" s="20"/>
      <c r="H484" s="31"/>
      <c r="I484" s="31"/>
      <c r="J484" s="31"/>
      <c r="K484" s="31"/>
      <c r="L484" s="20"/>
      <c r="M484" s="20"/>
    </row>
    <row r="485" spans="1:13" s="7" customFormat="1" x14ac:dyDescent="0.35">
      <c r="A485" s="20"/>
      <c r="B485" s="20"/>
      <c r="C485" s="20"/>
      <c r="D485" s="20"/>
      <c r="E485" s="20"/>
      <c r="F485" s="20"/>
      <c r="G485" s="20"/>
      <c r="H485" s="31"/>
      <c r="I485" s="31"/>
      <c r="J485" s="31"/>
      <c r="K485" s="31"/>
      <c r="L485" s="20"/>
      <c r="M485" s="20"/>
    </row>
    <row r="486" spans="1:13" s="7" customFormat="1" x14ac:dyDescent="0.35">
      <c r="A486" s="20"/>
      <c r="B486" s="20"/>
      <c r="C486" s="20"/>
      <c r="D486" s="20"/>
      <c r="E486" s="20"/>
      <c r="F486" s="20"/>
      <c r="G486" s="20"/>
      <c r="H486" s="31"/>
      <c r="I486" s="31"/>
      <c r="J486" s="31"/>
      <c r="K486" s="31"/>
      <c r="L486" s="20"/>
      <c r="M486" s="20"/>
    </row>
    <row r="487" spans="1:13" s="7" customFormat="1" x14ac:dyDescent="0.35">
      <c r="A487" s="20"/>
      <c r="B487" s="20"/>
      <c r="C487" s="20"/>
      <c r="D487" s="20"/>
      <c r="E487" s="20"/>
      <c r="F487" s="20"/>
      <c r="G487" s="20"/>
      <c r="H487" s="31"/>
      <c r="I487" s="31"/>
      <c r="J487" s="31"/>
      <c r="K487" s="31"/>
      <c r="L487" s="20"/>
      <c r="M487" s="20"/>
    </row>
    <row r="488" spans="1:13" s="7" customFormat="1" x14ac:dyDescent="0.35">
      <c r="A488" s="20"/>
      <c r="B488" s="20"/>
      <c r="C488" s="20"/>
      <c r="D488" s="20"/>
      <c r="E488" s="20"/>
      <c r="F488" s="20"/>
      <c r="G488" s="20"/>
      <c r="H488" s="31"/>
      <c r="I488" s="31"/>
      <c r="J488" s="31"/>
      <c r="K488" s="31"/>
      <c r="L488" s="20"/>
      <c r="M488" s="20"/>
    </row>
    <row r="489" spans="1:13" s="7" customFormat="1" x14ac:dyDescent="0.35">
      <c r="A489" s="20"/>
      <c r="B489" s="20"/>
      <c r="C489" s="20"/>
      <c r="D489" s="20"/>
      <c r="E489" s="20"/>
      <c r="F489" s="20"/>
      <c r="G489" s="20"/>
      <c r="H489" s="31"/>
      <c r="I489" s="31"/>
      <c r="J489" s="31"/>
      <c r="K489" s="31"/>
      <c r="L489" s="20"/>
      <c r="M489" s="20"/>
    </row>
    <row r="490" spans="1:13" s="7" customFormat="1" x14ac:dyDescent="0.35">
      <c r="A490" s="36"/>
      <c r="B490" s="36"/>
      <c r="C490" s="20"/>
      <c r="D490" s="20"/>
      <c r="E490" s="20"/>
      <c r="F490" s="20"/>
      <c r="G490" s="20"/>
      <c r="H490" s="31"/>
      <c r="I490" s="31"/>
      <c r="J490" s="31"/>
      <c r="K490" s="31"/>
      <c r="L490" s="20"/>
      <c r="M490" s="20"/>
    </row>
    <row r="491" spans="1:13" s="7" customFormat="1" x14ac:dyDescent="0.35">
      <c r="A491" s="39"/>
      <c r="B491" s="20"/>
      <c r="C491" s="20"/>
      <c r="D491" s="20"/>
      <c r="E491" s="20"/>
      <c r="F491" s="20"/>
      <c r="G491" s="20"/>
      <c r="H491" s="31"/>
      <c r="I491" s="31"/>
      <c r="J491" s="31"/>
      <c r="K491" s="31"/>
      <c r="L491" s="20"/>
      <c r="M491" s="20"/>
    </row>
    <row r="492" spans="1:13" s="7" customFormat="1" x14ac:dyDescent="0.35">
      <c r="A492" s="20"/>
      <c r="B492" s="20"/>
      <c r="C492" s="20"/>
      <c r="D492" s="20"/>
      <c r="E492" s="20"/>
      <c r="F492" s="20"/>
      <c r="G492" s="20"/>
      <c r="H492" s="31"/>
      <c r="I492" s="31"/>
      <c r="J492" s="31"/>
      <c r="K492" s="31"/>
      <c r="L492" s="20"/>
      <c r="M492" s="20"/>
    </row>
    <row r="493" spans="1:13" s="7" customFormat="1" x14ac:dyDescent="0.35">
      <c r="A493" s="20"/>
      <c r="B493" s="20"/>
      <c r="C493" s="20"/>
      <c r="D493" s="20"/>
      <c r="E493" s="20"/>
      <c r="F493" s="20"/>
      <c r="G493" s="20"/>
      <c r="H493" s="31"/>
      <c r="I493" s="31"/>
      <c r="J493" s="31"/>
      <c r="K493" s="31"/>
      <c r="L493" s="20"/>
      <c r="M493" s="20"/>
    </row>
    <row r="494" spans="1:13" s="7" customFormat="1" x14ac:dyDescent="0.35">
      <c r="A494" s="20"/>
      <c r="B494" s="20"/>
      <c r="C494" s="20"/>
      <c r="D494" s="20"/>
      <c r="E494" s="20"/>
      <c r="F494" s="20"/>
      <c r="G494" s="20"/>
      <c r="H494" s="31"/>
      <c r="I494" s="31"/>
      <c r="J494" s="31"/>
      <c r="K494" s="31"/>
      <c r="L494" s="20"/>
      <c r="M494" s="20"/>
    </row>
    <row r="495" spans="1:13" s="7" customFormat="1" x14ac:dyDescent="0.35">
      <c r="A495" s="20"/>
      <c r="B495" s="20"/>
      <c r="C495" s="20"/>
      <c r="D495" s="20"/>
      <c r="E495" s="20"/>
      <c r="F495" s="20"/>
      <c r="G495" s="20"/>
      <c r="H495" s="31"/>
      <c r="I495" s="31"/>
      <c r="J495" s="31"/>
      <c r="K495" s="31"/>
      <c r="L495" s="20"/>
      <c r="M495" s="20"/>
    </row>
    <row r="496" spans="1:13" s="7" customFormat="1" x14ac:dyDescent="0.35">
      <c r="A496" s="20"/>
      <c r="B496" s="20"/>
      <c r="C496" s="20"/>
      <c r="D496" s="20"/>
      <c r="E496" s="20"/>
      <c r="F496" s="20"/>
      <c r="G496" s="20"/>
      <c r="H496" s="31"/>
      <c r="I496" s="31"/>
      <c r="J496" s="31"/>
      <c r="K496" s="31"/>
      <c r="L496" s="20"/>
      <c r="M496" s="20"/>
    </row>
    <row r="497" spans="1:13" s="7" customFormat="1" x14ac:dyDescent="0.35">
      <c r="A497" s="20"/>
      <c r="B497" s="20"/>
      <c r="C497" s="20"/>
      <c r="D497" s="20"/>
      <c r="E497" s="20"/>
      <c r="F497" s="20"/>
      <c r="G497" s="20"/>
      <c r="H497" s="31"/>
      <c r="I497" s="31"/>
      <c r="J497" s="31"/>
      <c r="K497" s="31"/>
      <c r="L497" s="20"/>
      <c r="M497" s="20"/>
    </row>
    <row r="498" spans="1:13" s="7" customFormat="1" x14ac:dyDescent="0.35">
      <c r="A498" s="20"/>
      <c r="B498" s="20"/>
      <c r="C498" s="20"/>
      <c r="D498" s="20"/>
      <c r="E498" s="20"/>
      <c r="F498" s="20"/>
      <c r="G498" s="20"/>
      <c r="H498" s="31"/>
      <c r="I498" s="31"/>
      <c r="J498" s="31"/>
      <c r="K498" s="31"/>
      <c r="L498" s="20"/>
      <c r="M498" s="20"/>
    </row>
    <row r="499" spans="1:13" s="7" customFormat="1" x14ac:dyDescent="0.35">
      <c r="A499" s="20"/>
      <c r="B499" s="20"/>
      <c r="C499" s="20"/>
      <c r="D499" s="20"/>
      <c r="E499" s="20"/>
      <c r="F499" s="20"/>
      <c r="G499" s="20"/>
      <c r="H499" s="31"/>
      <c r="I499" s="31"/>
      <c r="J499" s="31"/>
      <c r="K499" s="31"/>
      <c r="L499" s="20"/>
      <c r="M499" s="20"/>
    </row>
    <row r="500" spans="1:13" s="7" customFormat="1" x14ac:dyDescent="0.35">
      <c r="A500" s="20"/>
      <c r="B500" s="20"/>
      <c r="C500" s="20"/>
      <c r="D500" s="20"/>
      <c r="E500" s="20"/>
      <c r="F500" s="20"/>
      <c r="G500" s="20"/>
      <c r="H500" s="31"/>
      <c r="I500" s="31"/>
      <c r="J500" s="31"/>
      <c r="K500" s="31"/>
      <c r="L500" s="20"/>
      <c r="M500" s="20"/>
    </row>
    <row r="501" spans="1:13" s="7" customFormat="1" x14ac:dyDescent="0.35">
      <c r="A501" s="20"/>
      <c r="B501" s="20"/>
      <c r="C501" s="20"/>
      <c r="D501" s="20"/>
      <c r="E501" s="20"/>
      <c r="F501" s="20"/>
      <c r="G501" s="20"/>
      <c r="H501" s="31"/>
      <c r="I501" s="31"/>
      <c r="J501" s="31"/>
      <c r="K501" s="31"/>
      <c r="L501" s="20"/>
      <c r="M501" s="20"/>
    </row>
    <row r="502" spans="1:13" s="7" customFormat="1" x14ac:dyDescent="0.35">
      <c r="A502" s="20"/>
      <c r="B502" s="20"/>
      <c r="C502" s="20"/>
      <c r="D502" s="20"/>
      <c r="E502" s="20"/>
      <c r="F502" s="20"/>
      <c r="G502" s="20"/>
      <c r="H502" s="31"/>
      <c r="I502" s="31"/>
      <c r="J502" s="31"/>
      <c r="K502" s="31"/>
      <c r="L502" s="20"/>
      <c r="M502" s="20"/>
    </row>
    <row r="503" spans="1:13" s="7" customFormat="1" x14ac:dyDescent="0.35">
      <c r="A503" s="20"/>
      <c r="B503" s="20"/>
      <c r="C503" s="20"/>
      <c r="D503" s="20"/>
      <c r="E503" s="20"/>
      <c r="F503" s="20"/>
      <c r="G503" s="20"/>
      <c r="H503" s="31"/>
      <c r="I503" s="31"/>
      <c r="J503" s="31"/>
      <c r="K503" s="31"/>
      <c r="L503" s="20"/>
      <c r="M503" s="20"/>
    </row>
    <row r="504" spans="1:13" s="7" customFormat="1" x14ac:dyDescent="0.35">
      <c r="A504" s="20"/>
      <c r="B504" s="20"/>
      <c r="C504" s="20"/>
      <c r="D504" s="20"/>
      <c r="E504" s="20"/>
      <c r="F504" s="20"/>
      <c r="G504" s="20"/>
      <c r="H504" s="31"/>
      <c r="I504" s="31"/>
      <c r="J504" s="31"/>
      <c r="K504" s="31"/>
      <c r="L504" s="20"/>
      <c r="M504" s="20"/>
    </row>
    <row r="505" spans="1:13" s="7" customFormat="1" x14ac:dyDescent="0.35">
      <c r="A505" s="20"/>
      <c r="B505" s="20"/>
      <c r="C505" s="20"/>
      <c r="D505" s="20"/>
      <c r="E505" s="20"/>
      <c r="F505" s="20"/>
      <c r="G505" s="20"/>
      <c r="H505" s="31"/>
      <c r="I505" s="31"/>
      <c r="J505" s="31"/>
      <c r="K505" s="31"/>
      <c r="L505" s="20"/>
      <c r="M505" s="20"/>
    </row>
    <row r="506" spans="1:13" s="7" customFormat="1" x14ac:dyDescent="0.35">
      <c r="A506" s="20"/>
      <c r="B506" s="20"/>
      <c r="C506" s="20"/>
      <c r="D506" s="20"/>
      <c r="E506" s="20"/>
      <c r="F506" s="20"/>
      <c r="G506" s="20"/>
      <c r="H506" s="31"/>
      <c r="I506" s="31"/>
      <c r="J506" s="31"/>
      <c r="K506" s="31"/>
      <c r="L506" s="20"/>
      <c r="M506" s="20"/>
    </row>
    <row r="507" spans="1:13" s="7" customFormat="1" x14ac:dyDescent="0.35">
      <c r="A507" s="20"/>
      <c r="B507" s="20"/>
      <c r="C507" s="20"/>
      <c r="D507" s="20"/>
      <c r="E507" s="20"/>
      <c r="F507" s="20"/>
      <c r="G507" s="20"/>
      <c r="H507" s="31"/>
      <c r="I507" s="31"/>
      <c r="J507" s="31"/>
      <c r="K507" s="31"/>
      <c r="L507" s="20"/>
      <c r="M507" s="20"/>
    </row>
    <row r="508" spans="1:13" s="7" customFormat="1" x14ac:dyDescent="0.35">
      <c r="A508" s="20"/>
      <c r="B508" s="20"/>
      <c r="C508" s="20"/>
      <c r="D508" s="20"/>
      <c r="E508" s="20"/>
      <c r="F508" s="20"/>
      <c r="G508" s="20"/>
      <c r="H508" s="31"/>
      <c r="I508" s="31"/>
      <c r="J508" s="31"/>
      <c r="K508" s="31"/>
      <c r="L508" s="20"/>
      <c r="M508" s="20"/>
    </row>
    <row r="509" spans="1:13" s="7" customFormat="1" x14ac:dyDescent="0.35">
      <c r="A509" s="20"/>
      <c r="B509" s="20"/>
      <c r="C509" s="20"/>
      <c r="D509" s="20"/>
      <c r="E509" s="20"/>
      <c r="F509" s="20"/>
      <c r="G509" s="20"/>
      <c r="H509" s="31"/>
      <c r="I509" s="31"/>
      <c r="J509" s="31"/>
      <c r="K509" s="31"/>
      <c r="L509" s="20"/>
      <c r="M509" s="20"/>
    </row>
    <row r="510" spans="1:13" s="7" customFormat="1" x14ac:dyDescent="0.35">
      <c r="A510" s="20"/>
      <c r="B510" s="20"/>
      <c r="C510" s="20"/>
      <c r="D510" s="20"/>
      <c r="E510" s="20"/>
      <c r="F510" s="20"/>
      <c r="G510" s="20"/>
      <c r="H510" s="31"/>
      <c r="I510" s="31"/>
      <c r="J510" s="31"/>
      <c r="K510" s="31"/>
      <c r="L510" s="20"/>
      <c r="M510" s="20"/>
    </row>
    <row r="511" spans="1:13" s="7" customFormat="1" x14ac:dyDescent="0.35">
      <c r="A511" s="20"/>
      <c r="B511" s="20"/>
      <c r="C511" s="20"/>
      <c r="D511" s="20"/>
      <c r="E511" s="20"/>
      <c r="F511" s="20"/>
      <c r="G511" s="20"/>
      <c r="H511" s="31"/>
      <c r="I511" s="31"/>
      <c r="J511" s="31"/>
      <c r="K511" s="31"/>
      <c r="L511" s="20"/>
      <c r="M511" s="20"/>
    </row>
    <row r="512" spans="1:13" s="7" customFormat="1" x14ac:dyDescent="0.35">
      <c r="A512" s="20"/>
      <c r="B512" s="20"/>
      <c r="C512" s="20"/>
      <c r="D512" s="20"/>
      <c r="E512" s="20"/>
      <c r="F512" s="20"/>
      <c r="G512" s="20"/>
      <c r="H512" s="31"/>
      <c r="I512" s="31"/>
      <c r="J512" s="31"/>
      <c r="K512" s="31"/>
      <c r="L512" s="20"/>
      <c r="M512" s="20"/>
    </row>
    <row r="513" spans="1:13" s="7" customFormat="1" x14ac:dyDescent="0.35">
      <c r="A513" s="20"/>
      <c r="B513" s="20"/>
      <c r="C513" s="20"/>
      <c r="D513" s="20"/>
      <c r="E513" s="20"/>
      <c r="F513" s="20"/>
      <c r="G513" s="20"/>
      <c r="H513" s="31"/>
      <c r="I513" s="31"/>
      <c r="J513" s="31"/>
      <c r="K513" s="31"/>
      <c r="L513" s="20"/>
      <c r="M513" s="20"/>
    </row>
    <row r="514" spans="1:13" s="7" customFormat="1" x14ac:dyDescent="0.35">
      <c r="A514" s="20"/>
      <c r="B514" s="20"/>
      <c r="C514" s="20"/>
      <c r="D514" s="20"/>
      <c r="E514" s="20"/>
      <c r="F514" s="20"/>
      <c r="G514" s="20"/>
      <c r="H514" s="31"/>
      <c r="I514" s="31"/>
      <c r="J514" s="31"/>
      <c r="K514" s="31"/>
      <c r="L514" s="20"/>
      <c r="M514" s="20"/>
    </row>
    <row r="515" spans="1:13" s="7" customFormat="1" x14ac:dyDescent="0.35">
      <c r="A515" s="20"/>
      <c r="B515" s="20"/>
      <c r="C515" s="20"/>
      <c r="D515" s="20"/>
      <c r="E515" s="20"/>
      <c r="F515" s="20"/>
      <c r="G515" s="20"/>
      <c r="H515" s="31"/>
      <c r="I515" s="31"/>
      <c r="J515" s="31"/>
      <c r="K515" s="31"/>
      <c r="L515" s="20"/>
      <c r="M515" s="20"/>
    </row>
    <row r="516" spans="1:13" s="7" customFormat="1" x14ac:dyDescent="0.35">
      <c r="A516" s="20"/>
      <c r="B516" s="20"/>
      <c r="C516" s="20"/>
      <c r="D516" s="20"/>
      <c r="E516" s="20"/>
      <c r="F516" s="20"/>
      <c r="G516" s="20"/>
      <c r="H516" s="31"/>
      <c r="I516" s="31"/>
      <c r="J516" s="31"/>
      <c r="K516" s="31"/>
      <c r="L516" s="20"/>
      <c r="M516" s="20"/>
    </row>
    <row r="517" spans="1:13" s="7" customFormat="1" x14ac:dyDescent="0.35">
      <c r="A517" s="20"/>
      <c r="B517" s="20"/>
      <c r="C517" s="20"/>
      <c r="D517" s="20"/>
      <c r="E517" s="20"/>
      <c r="F517" s="20"/>
      <c r="G517" s="20"/>
      <c r="H517" s="31"/>
      <c r="I517" s="31"/>
      <c r="J517" s="31"/>
      <c r="K517" s="31"/>
      <c r="L517" s="20"/>
      <c r="M517" s="20"/>
    </row>
    <row r="518" spans="1:13" s="7" customFormat="1" x14ac:dyDescent="0.35">
      <c r="A518" s="20"/>
      <c r="B518" s="20"/>
      <c r="C518" s="20"/>
      <c r="D518" s="20"/>
      <c r="E518" s="20"/>
      <c r="F518" s="20"/>
      <c r="G518" s="20"/>
      <c r="H518" s="31"/>
      <c r="I518" s="31"/>
      <c r="J518" s="31"/>
      <c r="K518" s="31"/>
      <c r="L518" s="20"/>
      <c r="M518" s="20"/>
    </row>
    <row r="519" spans="1:13" s="7" customFormat="1" x14ac:dyDescent="0.35">
      <c r="A519" s="20"/>
      <c r="B519" s="20"/>
      <c r="C519" s="20"/>
      <c r="D519" s="20"/>
      <c r="E519" s="20"/>
      <c r="F519" s="20"/>
      <c r="G519" s="20"/>
      <c r="H519" s="31"/>
      <c r="I519" s="31"/>
      <c r="J519" s="31"/>
      <c r="K519" s="31"/>
      <c r="L519" s="20"/>
      <c r="M519" s="20"/>
    </row>
    <row r="520" spans="1:13" s="7" customFormat="1" x14ac:dyDescent="0.35">
      <c r="A520" s="20"/>
      <c r="B520" s="20"/>
      <c r="C520" s="20"/>
      <c r="D520" s="20"/>
      <c r="E520" s="20"/>
      <c r="F520" s="20"/>
      <c r="G520" s="20"/>
      <c r="H520" s="31"/>
      <c r="I520" s="31"/>
      <c r="J520" s="31"/>
      <c r="K520" s="31"/>
      <c r="L520" s="20"/>
      <c r="M520" s="20"/>
    </row>
    <row r="521" spans="1:13" s="7" customFormat="1" x14ac:dyDescent="0.35">
      <c r="A521" s="20"/>
      <c r="B521" s="20"/>
      <c r="C521" s="20"/>
      <c r="D521" s="20"/>
      <c r="E521" s="20"/>
      <c r="F521" s="20"/>
      <c r="G521" s="20"/>
      <c r="H521" s="31"/>
      <c r="I521" s="31"/>
      <c r="J521" s="31"/>
      <c r="K521" s="31"/>
      <c r="L521" s="20"/>
      <c r="M521" s="20"/>
    </row>
    <row r="522" spans="1:13" s="7" customFormat="1" x14ac:dyDescent="0.35">
      <c r="A522" s="20"/>
      <c r="B522" s="20"/>
      <c r="C522" s="20"/>
      <c r="D522" s="20"/>
      <c r="E522" s="20"/>
      <c r="F522" s="20"/>
      <c r="G522" s="20"/>
      <c r="H522" s="31"/>
      <c r="I522" s="31"/>
      <c r="J522" s="31"/>
      <c r="K522" s="31"/>
      <c r="L522" s="20"/>
      <c r="M522" s="20"/>
    </row>
    <row r="523" spans="1:13" s="7" customFormat="1" x14ac:dyDescent="0.35">
      <c r="A523" s="20"/>
      <c r="B523" s="20"/>
      <c r="C523" s="20"/>
      <c r="D523" s="20"/>
      <c r="E523" s="20"/>
      <c r="F523" s="20"/>
      <c r="G523" s="20"/>
      <c r="H523" s="31"/>
      <c r="I523" s="31"/>
      <c r="J523" s="31"/>
      <c r="K523" s="31"/>
      <c r="L523" s="20"/>
      <c r="M523" s="20"/>
    </row>
    <row r="524" spans="1:13" s="7" customFormat="1" x14ac:dyDescent="0.35">
      <c r="A524" s="20"/>
      <c r="B524" s="20"/>
      <c r="C524" s="20"/>
      <c r="D524" s="20"/>
      <c r="E524" s="20"/>
      <c r="F524" s="20"/>
      <c r="G524" s="20"/>
      <c r="H524" s="31"/>
      <c r="I524" s="31"/>
      <c r="J524" s="31"/>
      <c r="K524" s="31"/>
      <c r="L524" s="20"/>
      <c r="M524" s="20"/>
    </row>
    <row r="525" spans="1:13" s="7" customFormat="1" x14ac:dyDescent="0.35">
      <c r="A525" s="20"/>
      <c r="B525" s="20"/>
      <c r="C525" s="20"/>
      <c r="D525" s="20"/>
      <c r="E525" s="20"/>
      <c r="F525" s="20"/>
      <c r="G525" s="20"/>
      <c r="H525" s="31"/>
      <c r="I525" s="31"/>
      <c r="J525" s="31"/>
      <c r="K525" s="31"/>
      <c r="L525" s="20"/>
      <c r="M525" s="20"/>
    </row>
    <row r="526" spans="1:13" s="7" customFormat="1" x14ac:dyDescent="0.35">
      <c r="A526" s="20"/>
      <c r="B526" s="20"/>
      <c r="C526" s="20"/>
      <c r="D526" s="20"/>
      <c r="E526" s="20"/>
      <c r="F526" s="20"/>
      <c r="G526" s="20"/>
      <c r="H526" s="31"/>
      <c r="I526" s="31"/>
      <c r="J526" s="31"/>
      <c r="K526" s="31"/>
      <c r="L526" s="20"/>
      <c r="M526" s="20"/>
    </row>
    <row r="527" spans="1:13" s="7" customFormat="1" x14ac:dyDescent="0.35">
      <c r="A527" s="20"/>
      <c r="B527" s="20"/>
      <c r="C527" s="20"/>
      <c r="D527" s="20"/>
      <c r="E527" s="20"/>
      <c r="F527" s="20"/>
      <c r="G527" s="20"/>
      <c r="H527" s="31"/>
      <c r="I527" s="31"/>
      <c r="J527" s="31"/>
      <c r="K527" s="31"/>
      <c r="L527" s="20"/>
      <c r="M527" s="20"/>
    </row>
    <row r="528" spans="1:13" s="7" customFormat="1" x14ac:dyDescent="0.35">
      <c r="A528" s="20"/>
      <c r="B528" s="20"/>
      <c r="C528" s="20"/>
      <c r="D528" s="20"/>
      <c r="E528" s="20"/>
      <c r="F528" s="20"/>
      <c r="G528" s="20"/>
      <c r="H528" s="31"/>
      <c r="I528" s="31"/>
      <c r="J528" s="31"/>
      <c r="K528" s="31"/>
      <c r="L528" s="20"/>
      <c r="M528" s="20"/>
    </row>
    <row r="529" spans="1:13" s="7" customFormat="1" x14ac:dyDescent="0.35">
      <c r="A529" s="20"/>
      <c r="B529" s="20"/>
      <c r="C529" s="20"/>
      <c r="D529" s="20"/>
      <c r="E529" s="20"/>
      <c r="F529" s="20"/>
      <c r="G529" s="20"/>
      <c r="H529" s="31"/>
      <c r="I529" s="31"/>
      <c r="J529" s="31"/>
      <c r="K529" s="31"/>
      <c r="L529" s="20"/>
      <c r="M529" s="20"/>
    </row>
    <row r="530" spans="1:13" s="7" customFormat="1" x14ac:dyDescent="0.35">
      <c r="A530" s="20"/>
      <c r="B530" s="20"/>
      <c r="C530" s="20"/>
      <c r="D530" s="20"/>
      <c r="E530" s="20"/>
      <c r="F530" s="20"/>
      <c r="G530" s="20"/>
      <c r="H530" s="31"/>
      <c r="I530" s="31"/>
      <c r="J530" s="31"/>
      <c r="K530" s="31"/>
      <c r="L530" s="20"/>
      <c r="M530" s="20"/>
    </row>
    <row r="531" spans="1:13" s="7" customFormat="1" x14ac:dyDescent="0.35">
      <c r="A531" s="20"/>
      <c r="B531" s="20"/>
      <c r="C531" s="20"/>
      <c r="D531" s="20"/>
      <c r="E531" s="20"/>
      <c r="F531" s="20"/>
      <c r="G531" s="20"/>
      <c r="H531" s="31"/>
      <c r="I531" s="31"/>
      <c r="J531" s="31"/>
      <c r="K531" s="31"/>
      <c r="L531" s="20"/>
      <c r="M531" s="20"/>
    </row>
    <row r="532" spans="1:13" s="7" customFormat="1" x14ac:dyDescent="0.35">
      <c r="A532" s="20"/>
      <c r="B532" s="20"/>
      <c r="C532" s="20"/>
      <c r="D532" s="20"/>
      <c r="E532" s="20"/>
      <c r="F532" s="20"/>
      <c r="G532" s="20"/>
      <c r="H532" s="31"/>
      <c r="I532" s="31"/>
      <c r="J532" s="31"/>
      <c r="K532" s="31"/>
      <c r="L532" s="20"/>
      <c r="M532" s="20"/>
    </row>
    <row r="533" spans="1:13" s="7" customFormat="1" x14ac:dyDescent="0.35">
      <c r="A533" s="20"/>
      <c r="B533" s="20"/>
      <c r="C533" s="20"/>
      <c r="D533" s="20"/>
      <c r="E533" s="20"/>
      <c r="F533" s="20"/>
      <c r="G533" s="20"/>
      <c r="H533" s="31"/>
      <c r="I533" s="31"/>
      <c r="J533" s="31"/>
      <c r="K533" s="31"/>
      <c r="L533" s="20"/>
      <c r="M533" s="20"/>
    </row>
    <row r="534" spans="1:13" s="7" customFormat="1" x14ac:dyDescent="0.35">
      <c r="A534" s="20"/>
      <c r="B534" s="20"/>
      <c r="C534" s="20"/>
      <c r="D534" s="20"/>
      <c r="E534" s="20"/>
      <c r="F534" s="20"/>
      <c r="G534" s="20"/>
      <c r="H534" s="31"/>
      <c r="I534" s="31"/>
      <c r="J534" s="31"/>
      <c r="K534" s="31"/>
      <c r="L534" s="20"/>
      <c r="M534" s="20"/>
    </row>
    <row r="535" spans="1:13" s="7" customFormat="1" x14ac:dyDescent="0.35">
      <c r="A535" s="20"/>
      <c r="B535" s="20"/>
      <c r="C535" s="20"/>
      <c r="D535" s="20"/>
      <c r="E535" s="20"/>
      <c r="F535" s="20"/>
      <c r="G535" s="20"/>
      <c r="H535" s="31"/>
      <c r="I535" s="31"/>
      <c r="J535" s="31"/>
      <c r="K535" s="31"/>
      <c r="L535" s="20"/>
      <c r="M535" s="20"/>
    </row>
    <row r="536" spans="1:13" s="7" customFormat="1" x14ac:dyDescent="0.35">
      <c r="A536" s="20"/>
      <c r="B536" s="20"/>
      <c r="C536" s="20"/>
      <c r="D536" s="20"/>
      <c r="E536" s="20"/>
      <c r="F536" s="20"/>
      <c r="G536" s="20"/>
      <c r="H536" s="31"/>
      <c r="I536" s="31"/>
      <c r="J536" s="31"/>
      <c r="K536" s="31"/>
      <c r="L536" s="20"/>
      <c r="M536" s="20"/>
    </row>
    <row r="537" spans="1:13" s="7" customFormat="1" x14ac:dyDescent="0.35">
      <c r="A537" s="20"/>
      <c r="B537" s="20"/>
      <c r="C537" s="20"/>
      <c r="D537" s="20"/>
      <c r="E537" s="20"/>
      <c r="F537" s="20"/>
      <c r="G537" s="20"/>
      <c r="H537" s="31"/>
      <c r="I537" s="31"/>
      <c r="J537" s="31"/>
      <c r="K537" s="31"/>
      <c r="L537" s="20"/>
      <c r="M537" s="20"/>
    </row>
    <row r="538" spans="1:13" s="7" customFormat="1" x14ac:dyDescent="0.35">
      <c r="A538" s="20"/>
      <c r="B538" s="20"/>
      <c r="C538" s="20"/>
      <c r="D538" s="20"/>
      <c r="E538" s="20"/>
      <c r="F538" s="20"/>
      <c r="G538" s="20"/>
      <c r="H538" s="31"/>
      <c r="I538" s="31"/>
      <c r="J538" s="31"/>
      <c r="K538" s="31"/>
      <c r="L538" s="20"/>
      <c r="M538" s="20"/>
    </row>
    <row r="539" spans="1:13" s="7" customFormat="1" x14ac:dyDescent="0.35">
      <c r="A539" s="20"/>
      <c r="B539" s="20"/>
      <c r="C539" s="20"/>
      <c r="D539" s="20"/>
      <c r="E539" s="20"/>
      <c r="F539" s="20"/>
      <c r="G539" s="20"/>
      <c r="H539" s="31"/>
      <c r="I539" s="31"/>
      <c r="J539" s="31"/>
      <c r="K539" s="31"/>
      <c r="L539" s="20"/>
      <c r="M539" s="20"/>
    </row>
    <row r="540" spans="1:13" s="7" customFormat="1" x14ac:dyDescent="0.35">
      <c r="A540" s="20"/>
      <c r="B540" s="20"/>
      <c r="C540" s="20"/>
      <c r="D540" s="20"/>
      <c r="E540" s="20"/>
      <c r="F540" s="20"/>
      <c r="G540" s="20"/>
      <c r="H540" s="31"/>
      <c r="I540" s="31"/>
      <c r="J540" s="31"/>
      <c r="K540" s="31"/>
      <c r="L540" s="20"/>
      <c r="M540" s="20"/>
    </row>
  </sheetData>
  <sheetProtection insertRows="0" deleteRows="0"/>
  <dataValidations count="2">
    <dataValidation allowBlank="1" showInputMessage="1" sqref="E205 E113 E75 E243 E412 E433:E439 E454:E459 E477 E301 E322:E328 E343:E348 E366 E100:E103 E94:E98 E224:E228 E230:E233" xr:uid="{00000000-0002-0000-0000-000000000000}"/>
    <dataValidation type="list" allowBlank="1" showInputMessage="1" showErrorMessage="1" sqref="B391" xr:uid="{00000000-0002-0000-0000-000001000000}">
      <formula1>$V$2:$V$4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 xr:uid="{00000000-0002-0000-0000-000002000000}">
          <x14:formula1>
            <xm:f>DropListDef!$V$2:$V$4</xm:f>
          </x14:formula1>
          <xm:sqref>B26 B156</xm:sqref>
        </x14:dataValidation>
        <x14:dataValidation type="list" allowBlank="1" showInputMessage="1" showErrorMessage="1" xr:uid="{00000000-0002-0000-0000-000003000000}">
          <x14:formula1>
            <xm:f>DropListDef!$F$2:$F$4</xm:f>
          </x14:formula1>
          <xm:sqref>B15</xm:sqref>
        </x14:dataValidation>
        <x14:dataValidation type="list" allowBlank="1" showInputMessage="1" showErrorMessage="1" xr:uid="{00000000-0002-0000-0000-000004000000}">
          <x14:formula1>
            <xm:f>DropListDef!$G$2:$G$4</xm:f>
          </x14:formula1>
          <xm:sqref>B16</xm:sqref>
        </x14:dataValidation>
        <x14:dataValidation type="list" allowBlank="1" showInputMessage="1" showErrorMessage="1" xr:uid="{00000000-0002-0000-0000-000005000000}">
          <x14:formula1>
            <xm:f>DropListDef!$I$2:$I$4</xm:f>
          </x14:formula1>
          <xm:sqref>B18</xm:sqref>
        </x14:dataValidation>
        <x14:dataValidation type="list" allowBlank="1" showInputMessage="1" xr:uid="{00000000-0002-0000-0000-000006000000}">
          <x14:formula1>
            <xm:f>DropListDef!$H$2:$H$7</xm:f>
          </x14:formula1>
          <xm:sqref>B17</xm:sqref>
        </x14:dataValidation>
        <x14:dataValidation type="list" allowBlank="1" showInputMessage="1" xr:uid="{00000000-0002-0000-0000-000007000000}">
          <x14:formula1>
            <xm:f>DropListDef!$J$2:$J$8</xm:f>
          </x14:formula1>
          <xm:sqref>B35 B165</xm:sqref>
        </x14:dataValidation>
        <x14:dataValidation type="list" allowBlank="1" showInputMessage="1" showErrorMessage="1" xr:uid="{00000000-0002-0000-0000-000008000000}">
          <x14:formula1>
            <xm:f>DropListDef!$Q$2:$Q$3</xm:f>
          </x14:formula1>
          <xm:sqref>B11</xm:sqref>
        </x14:dataValidation>
        <x14:dataValidation type="list" allowBlank="1" showInputMessage="1" showErrorMessage="1" xr:uid="{00000000-0002-0000-0000-000009000000}">
          <x14:formula1>
            <xm:f>DropListDef!$R$2:$R$3</xm:f>
          </x14:formula1>
          <xm:sqref>B8</xm:sqref>
        </x14:dataValidation>
        <x14:dataValidation type="list" allowBlank="1" showInputMessage="1" xr:uid="{00000000-0002-0000-0000-00000A000000}">
          <x14:formula1>
            <xm:f>DropListDef!$B$2:$B$8</xm:f>
          </x14:formula1>
          <xm:sqref>B444 B312 B482 B371 B397 B463 B423 B333 B352</xm:sqref>
        </x14:dataValidation>
        <x14:dataValidation type="list" allowBlank="1" showInputMessage="1" xr:uid="{00000000-0002-0000-0000-00000B000000}">
          <x14:formula1>
            <xm:f>DropListDef!$M$2:$M$9</xm:f>
          </x14:formula1>
          <xm:sqref>B332 B370 B481 B396 B462 B443 B422 B311 B351</xm:sqref>
        </x14:dataValidation>
        <x14:dataValidation type="list" allowBlank="1" showInputMessage="1" xr:uid="{00000000-0002-0000-0000-00000C000000}">
          <x14:formula1>
            <xm:f>DropListDef!$L$2:$L$5</xm:f>
          </x14:formula1>
          <xm:sqref>B349 B473 B479 B394 B441 B420 B460 B309 B362 B330 B368</xm:sqref>
        </x14:dataValidation>
        <x14:dataValidation type="list" allowBlank="1" showInputMessage="1" xr:uid="{00000000-0002-0000-0000-00000D000000}">
          <x14:formula1>
            <xm:f>DropListDef!$C$2:$C$3</xm:f>
          </x14:formula1>
          <xm:sqref>B389 B486:B487 B467:B468 B401:B402 B448:B449 B290:B291 B316:B317 B356:B357 B427:B428 B337:B338 B375:B376</xm:sqref>
        </x14:dataValidation>
        <x14:dataValidation type="list" allowBlank="1" showInputMessage="1" xr:uid="{00000000-0002-0000-0000-00000E000000}">
          <x14:formula1>
            <xm:f>DropListDef!$O$2:$O$3</xm:f>
          </x14:formula1>
          <xm:sqref>C361 C366 C380 C412 C432:C439 C453:C459 C472 C477 C491 C301 C321:C328 C342:C348</xm:sqref>
        </x14:dataValidation>
        <x14:dataValidation type="list" allowBlank="1" showInputMessage="1" showErrorMessage="1" xr:uid="{00000000-0002-0000-0000-00000F000000}">
          <x14:formula1>
            <xm:f>DropListDef!$S$2:$S$4</xm:f>
          </x14:formula1>
          <xm:sqref>B20</xm:sqref>
        </x14:dataValidation>
        <x14:dataValidation type="list" allowBlank="1" showInputMessage="1" showErrorMessage="1" xr:uid="{00000000-0002-0000-0000-000010000000}">
          <x14:formula1>
            <xm:f>DropListDef!$T$2:$T$5</xm:f>
          </x14:formula1>
          <xm:sqref>B19</xm:sqref>
        </x14:dataValidation>
        <x14:dataValidation type="list" allowBlank="1" showInputMessage="1" showErrorMessage="1" xr:uid="{00000000-0002-0000-0000-000011000000}">
          <x14:formula1>
            <xm:f>DropListDef!$A$2:$A$3</xm:f>
          </x14:formula1>
          <xm:sqref>B388 B154 B24</xm:sqref>
        </x14:dataValidation>
        <x14:dataValidation type="list" allowBlank="1" showInputMessage="1" showErrorMessage="1" xr:uid="{00000000-0002-0000-0000-000012000000}">
          <x14:formula1>
            <xm:f>DropListDef!$U$2:$U$4</xm:f>
          </x14:formula1>
          <xm:sqref>B85 B177 B47 B66 B104 B123 B142 B196 B215 B234 B253 B274</xm:sqref>
        </x14:dataValidation>
        <x14:dataValidation type="list" allowBlank="1" showInputMessage="1" xr:uid="{00000000-0002-0000-0000-000013000000}">
          <x14:formula1>
            <xm:f>DropListDef!$K$2:$K$3</xm:f>
          </x14:formula1>
          <xm:sqref>B36 B166</xm:sqref>
        </x14:dataValidation>
        <x14:dataValidation type="list" allowBlank="1" showInputMessage="1" showErrorMessage="1" xr:uid="{00000000-0002-0000-0000-000014000000}">
          <x14:formula1>
            <xm:f>DropListDef!$L$2:$L$6</xm:f>
          </x14:formula1>
          <xm:sqref>B226 B39 B58 B169 B77 B96 B245 B134 B188 B207 B115 B266</xm:sqref>
        </x14:dataValidation>
        <x14:dataValidation type="list" allowBlank="1" showInputMessage="1" showErrorMessage="1" xr:uid="{00000000-0002-0000-0000-000015000000}">
          <x14:formula1>
            <xm:f>DropListDef!$B$2:$B$8</xm:f>
          </x14:formula1>
          <xm:sqref>B30 B160</xm:sqref>
        </x14:dataValidation>
        <x14:dataValidation type="list" allowBlank="1" showInputMessage="1" showErrorMessage="1" xr:uid="{00000000-0002-0000-0000-000016000000}">
          <x14:formula1>
            <xm:f>DropListDef!$M$2:$M$9</xm:f>
          </x14:formula1>
          <xm:sqref>B100 B249 B62 B173 B81 B211 B192 B43 B138 B230 B119 B270</xm:sqref>
        </x14:dataValidation>
        <x14:dataValidation type="list" allowBlank="1" showInputMessage="1" xr:uid="{00000000-0002-0000-0000-000017000000}">
          <x14:formula1>
            <xm:f>DropListDef!$O$2:$O$4</xm:f>
          </x14:formula1>
          <xm:sqref>B278:B282 B70:B74 B89:B93 B108:B112 B127:B131 B181:B185 B200:B204 B219:B223 B238:B242 B257:B261 B146:B150 B51:B55</xm:sqref>
        </x14:dataValidation>
        <x14:dataValidation type="list" allowBlank="1" showInputMessage="1" showErrorMessage="1" xr:uid="{00000000-0002-0000-0000-000018000000}">
          <x14:formula1>
            <xm:f>DropListDef!$W$2:$W$3</xm:f>
          </x14:formula1>
          <xm:sqref>B12</xm:sqref>
        </x14:dataValidation>
        <x14:dataValidation type="list" allowBlank="1" showInputMessage="1" showErrorMessage="1" xr:uid="{00000000-0002-0000-0000-000019000000}">
          <x14:formula1>
            <xm:f>DropListDef!$E$2:$E$5</xm:f>
          </x14:formula1>
          <xm:sqref>B14 B32 B162</xm:sqref>
        </x14:dataValidation>
        <x14:dataValidation type="list" allowBlank="1" showInputMessage="1" xr:uid="{00000000-0002-0000-0000-00001A000000}">
          <x14:formula1>
            <xm:f>DropListDef!$E$2:$E$5</xm:f>
          </x14:formula1>
          <xm:sqref>D51:D55 D257:D261 D70:D74 D89:D93 D108:D112 D127:D131 D146:D150 D181:D185 D200:D204 D219:D223 D238:D242 D278:D282</xm:sqref>
        </x14:dataValidation>
        <x14:dataValidation type="list" allowBlank="1" showInputMessage="1" showErrorMessage="1" xr:uid="{00000000-0002-0000-0000-00001B000000}">
          <x14:formula1>
            <xm:f>DropListDef!$P$2:$P$3</xm:f>
          </x14:formula1>
          <xm:sqref>B46 B252 B65 B84 B103 B122 B141 B176 B195 B214 B233 B273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topLeftCell="E1" workbookViewId="0">
      <selection activeCell="N15" sqref="N15"/>
    </sheetView>
  </sheetViews>
  <sheetFormatPr defaultRowHeight="14.5" x14ac:dyDescent="0.35"/>
  <cols>
    <col min="1" max="1" width="16" bestFit="1" customWidth="1"/>
    <col min="2" max="2" width="14.1796875" bestFit="1" customWidth="1"/>
    <col min="3" max="3" width="7.54296875" bestFit="1" customWidth="1"/>
    <col min="4" max="4" width="8.7265625" bestFit="1" customWidth="1"/>
    <col min="5" max="5" width="12.7265625" bestFit="1" customWidth="1"/>
    <col min="6" max="6" width="6.7265625" bestFit="1" customWidth="1"/>
    <col min="7" max="7" width="10.54296875" bestFit="1" customWidth="1"/>
    <col min="8" max="8" width="22" bestFit="1" customWidth="1"/>
    <col min="9" max="9" width="21.7265625" bestFit="1" customWidth="1"/>
    <col min="10" max="10" width="24.81640625" bestFit="1" customWidth="1"/>
    <col min="11" max="11" width="29" bestFit="1" customWidth="1"/>
    <col min="12" max="12" width="29" style="2" customWidth="1"/>
    <col min="13" max="13" width="13.54296875" bestFit="1" customWidth="1"/>
    <col min="14" max="14" width="36.7265625" bestFit="1" customWidth="1"/>
    <col min="15" max="15" width="20.54296875" bestFit="1" customWidth="1"/>
    <col min="16" max="16" width="20.54296875" style="14" customWidth="1"/>
    <col min="17" max="17" width="16.81640625" bestFit="1" customWidth="1"/>
    <col min="18" max="18" width="14" bestFit="1" customWidth="1"/>
    <col min="19" max="19" width="23.26953125" bestFit="1" customWidth="1"/>
    <col min="20" max="20" width="11.7265625" bestFit="1" customWidth="1"/>
  </cols>
  <sheetData>
    <row r="1" spans="1:23" s="1" customFormat="1" x14ac:dyDescent="0.35">
      <c r="A1" s="1" t="s">
        <v>16</v>
      </c>
      <c r="B1" s="1" t="s">
        <v>6</v>
      </c>
      <c r="C1" s="1" t="s">
        <v>7</v>
      </c>
      <c r="D1" s="1" t="s">
        <v>21</v>
      </c>
      <c r="E1" s="1" t="s">
        <v>22</v>
      </c>
      <c r="F1" s="3" t="s">
        <v>26</v>
      </c>
      <c r="G1" s="3" t="s">
        <v>27</v>
      </c>
      <c r="H1" s="3" t="s">
        <v>28</v>
      </c>
      <c r="I1" s="3" t="s">
        <v>29</v>
      </c>
      <c r="J1" s="3" t="s">
        <v>35</v>
      </c>
      <c r="K1" s="3" t="s">
        <v>36</v>
      </c>
      <c r="L1" s="3" t="s">
        <v>14</v>
      </c>
      <c r="M1" s="1" t="s">
        <v>38</v>
      </c>
      <c r="N1" s="1" t="s">
        <v>40</v>
      </c>
      <c r="O1" s="1" t="s">
        <v>121</v>
      </c>
      <c r="P1" s="1" t="s">
        <v>149</v>
      </c>
      <c r="Q1" s="1" t="s">
        <v>53</v>
      </c>
      <c r="R1" s="1" t="s">
        <v>57</v>
      </c>
      <c r="S1" s="1" t="s">
        <v>85</v>
      </c>
      <c r="T1" s="1" t="s">
        <v>86</v>
      </c>
      <c r="U1" s="1" t="s">
        <v>95</v>
      </c>
      <c r="V1" s="1" t="s">
        <v>111</v>
      </c>
      <c r="W1" s="1" t="s">
        <v>125</v>
      </c>
    </row>
    <row r="2" spans="1:23" x14ac:dyDescent="0.35">
      <c r="A2" t="s">
        <v>18</v>
      </c>
      <c r="B2" t="s">
        <v>19</v>
      </c>
      <c r="C2" t="s">
        <v>9</v>
      </c>
      <c r="D2">
        <v>1</v>
      </c>
      <c r="E2" t="s">
        <v>2</v>
      </c>
      <c r="F2" t="s">
        <v>30</v>
      </c>
      <c r="G2" t="s">
        <v>33</v>
      </c>
      <c r="H2" t="s">
        <v>34</v>
      </c>
      <c r="I2" t="s">
        <v>31</v>
      </c>
      <c r="J2" s="2">
        <v>1</v>
      </c>
      <c r="K2" t="s">
        <v>25</v>
      </c>
      <c r="L2" s="2" t="s">
        <v>41</v>
      </c>
      <c r="M2" t="s">
        <v>39</v>
      </c>
      <c r="N2" t="s">
        <v>41</v>
      </c>
      <c r="O2" t="s">
        <v>122</v>
      </c>
      <c r="P2" s="14" t="s">
        <v>148</v>
      </c>
      <c r="Q2" t="s">
        <v>54</v>
      </c>
      <c r="R2" t="s">
        <v>56</v>
      </c>
      <c r="S2" s="4" t="s">
        <v>59</v>
      </c>
      <c r="T2" s="4" t="s">
        <v>87</v>
      </c>
      <c r="U2" t="s">
        <v>96</v>
      </c>
      <c r="V2" t="s">
        <v>112</v>
      </c>
      <c r="W2" s="13" t="s">
        <v>59</v>
      </c>
    </row>
    <row r="3" spans="1:23" x14ac:dyDescent="0.35">
      <c r="A3" t="s">
        <v>17</v>
      </c>
      <c r="B3" t="s">
        <v>50</v>
      </c>
      <c r="C3" t="s">
        <v>20</v>
      </c>
      <c r="D3">
        <v>2</v>
      </c>
      <c r="E3" t="s">
        <v>13</v>
      </c>
      <c r="F3" t="s">
        <v>4</v>
      </c>
      <c r="G3" t="s">
        <v>3</v>
      </c>
      <c r="H3" t="s">
        <v>67</v>
      </c>
      <c r="I3" t="s">
        <v>32</v>
      </c>
      <c r="J3" s="2">
        <v>2</v>
      </c>
      <c r="K3" t="s">
        <v>61</v>
      </c>
      <c r="L3" s="2" t="s">
        <v>73</v>
      </c>
      <c r="M3" t="s">
        <v>63</v>
      </c>
      <c r="N3" t="s">
        <v>42</v>
      </c>
      <c r="O3" t="s">
        <v>123</v>
      </c>
      <c r="P3" s="14" t="s">
        <v>165</v>
      </c>
      <c r="Q3" t="s">
        <v>55</v>
      </c>
      <c r="R3" t="s">
        <v>58</v>
      </c>
      <c r="S3" s="4" t="s">
        <v>60</v>
      </c>
      <c r="T3" s="4" t="s">
        <v>88</v>
      </c>
      <c r="U3" t="s">
        <v>102</v>
      </c>
      <c r="V3" t="s">
        <v>113</v>
      </c>
      <c r="W3" s="13" t="s">
        <v>60</v>
      </c>
    </row>
    <row r="4" spans="1:23" x14ac:dyDescent="0.35">
      <c r="B4" t="s">
        <v>48</v>
      </c>
      <c r="D4">
        <v>4</v>
      </c>
      <c r="E4" t="s">
        <v>23</v>
      </c>
      <c r="F4" t="s">
        <v>65</v>
      </c>
      <c r="G4" t="s">
        <v>66</v>
      </c>
      <c r="H4" t="s">
        <v>71</v>
      </c>
      <c r="I4" t="s">
        <v>72</v>
      </c>
      <c r="J4" s="2">
        <v>3</v>
      </c>
      <c r="L4" s="2" t="s">
        <v>45</v>
      </c>
      <c r="M4" t="s">
        <v>62</v>
      </c>
      <c r="N4" t="s">
        <v>43</v>
      </c>
      <c r="O4" t="s">
        <v>124</v>
      </c>
      <c r="S4" t="s">
        <v>61</v>
      </c>
      <c r="T4" t="s">
        <v>89</v>
      </c>
      <c r="U4" t="s">
        <v>97</v>
      </c>
      <c r="V4" t="s">
        <v>114</v>
      </c>
    </row>
    <row r="5" spans="1:23" x14ac:dyDescent="0.35">
      <c r="B5" t="s">
        <v>47</v>
      </c>
      <c r="D5">
        <v>13</v>
      </c>
      <c r="E5" t="s">
        <v>24</v>
      </c>
      <c r="H5" t="s">
        <v>68</v>
      </c>
      <c r="J5" s="2">
        <v>4</v>
      </c>
      <c r="L5" s="2" t="s">
        <v>46</v>
      </c>
      <c r="M5" t="s">
        <v>74</v>
      </c>
      <c r="N5" t="s">
        <v>44</v>
      </c>
      <c r="T5" t="s">
        <v>61</v>
      </c>
    </row>
    <row r="6" spans="1:23" x14ac:dyDescent="0.35">
      <c r="B6" t="s">
        <v>51</v>
      </c>
      <c r="D6">
        <v>24</v>
      </c>
      <c r="H6" t="s">
        <v>69</v>
      </c>
      <c r="J6" s="2">
        <v>24</v>
      </c>
      <c r="L6" s="2" t="s">
        <v>119</v>
      </c>
      <c r="M6" t="s">
        <v>75</v>
      </c>
      <c r="N6" t="s">
        <v>45</v>
      </c>
    </row>
    <row r="7" spans="1:23" x14ac:dyDescent="0.35">
      <c r="B7" t="s">
        <v>49</v>
      </c>
      <c r="D7">
        <v>48</v>
      </c>
      <c r="H7" t="s">
        <v>70</v>
      </c>
      <c r="J7" s="2">
        <v>48</v>
      </c>
      <c r="M7" t="s">
        <v>76</v>
      </c>
      <c r="N7" t="s">
        <v>46</v>
      </c>
    </row>
    <row r="8" spans="1:23" x14ac:dyDescent="0.35">
      <c r="B8" t="s">
        <v>52</v>
      </c>
      <c r="D8">
        <v>72</v>
      </c>
      <c r="J8" s="2" t="s">
        <v>61</v>
      </c>
      <c r="M8" t="s">
        <v>77</v>
      </c>
    </row>
    <row r="9" spans="1:23" x14ac:dyDescent="0.35">
      <c r="D9">
        <v>90</v>
      </c>
      <c r="J9" s="2"/>
      <c r="M9" t="s">
        <v>78</v>
      </c>
    </row>
    <row r="10" spans="1:23" x14ac:dyDescent="0.35">
      <c r="J10" s="2"/>
    </row>
    <row r="11" spans="1:23" x14ac:dyDescent="0.35">
      <c r="J11" s="2"/>
    </row>
    <row r="12" spans="1:23" x14ac:dyDescent="0.35">
      <c r="J12" s="2"/>
    </row>
    <row r="13" spans="1:23" x14ac:dyDescent="0.35">
      <c r="J13" s="2"/>
    </row>
    <row r="14" spans="1:23" x14ac:dyDescent="0.35">
      <c r="J14" s="2"/>
    </row>
    <row r="15" spans="1:23" x14ac:dyDescent="0.35">
      <c r="J15" s="2"/>
    </row>
  </sheetData>
  <sortState xmlns:xlrd2="http://schemas.microsoft.com/office/spreadsheetml/2017/richdata2" ref="O2:O5">
    <sortCondition ref="O2:O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1"/>
  <sheetViews>
    <sheetView workbookViewId="0">
      <selection activeCell="G7" sqref="G7"/>
    </sheetView>
  </sheetViews>
  <sheetFormatPr defaultColWidth="9.1796875" defaultRowHeight="14.5" x14ac:dyDescent="0.35"/>
  <cols>
    <col min="1" max="1" width="9.1796875" style="30" bestFit="1" customWidth="1"/>
    <col min="2" max="2" width="12" style="30" customWidth="1"/>
    <col min="3" max="3" width="8.453125" style="173" bestFit="1" customWidth="1"/>
    <col min="4" max="4" width="14.81640625" style="173" customWidth="1"/>
    <col min="5" max="5" width="9" style="173" bestFit="1" customWidth="1"/>
    <col min="6" max="6" width="9.54296875" style="30" bestFit="1" customWidth="1"/>
    <col min="7" max="7" width="8.453125" style="30" bestFit="1" customWidth="1"/>
    <col min="8" max="8" width="9" style="30" bestFit="1" customWidth="1"/>
    <col min="9" max="9" width="11.7265625" style="30" bestFit="1" customWidth="1"/>
    <col min="10" max="10" width="14.81640625" style="30" customWidth="1"/>
    <col min="11" max="11" width="15.1796875" style="30" customWidth="1"/>
    <col min="12" max="12" width="11.1796875" style="30" bestFit="1" customWidth="1"/>
    <col min="13" max="13" width="11.26953125" style="30" bestFit="1" customWidth="1"/>
    <col min="14" max="14" width="9.1796875" style="30"/>
    <col min="15" max="15" width="9.1796875" style="113"/>
    <col min="16" max="17" width="9.1796875" style="30"/>
    <col min="18" max="16384" width="9.1796875" style="67"/>
  </cols>
  <sheetData>
    <row r="1" spans="1:17" x14ac:dyDescent="0.35">
      <c r="A1" s="73"/>
      <c r="B1" s="73"/>
      <c r="C1" s="161"/>
      <c r="D1" s="161"/>
      <c r="E1" s="161"/>
      <c r="F1" s="73"/>
      <c r="G1" s="73"/>
      <c r="H1" s="73"/>
      <c r="I1" s="73"/>
      <c r="J1" s="73"/>
      <c r="K1" s="73"/>
      <c r="L1" s="73"/>
      <c r="M1" s="73"/>
    </row>
    <row r="2" spans="1:17" s="111" customFormat="1" x14ac:dyDescent="0.35">
      <c r="A2" s="155"/>
      <c r="B2" s="156"/>
      <c r="C2" s="162"/>
      <c r="D2" s="163" t="s">
        <v>133</v>
      </c>
      <c r="E2" s="220" t="s">
        <v>177</v>
      </c>
      <c r="F2" s="221"/>
      <c r="G2" s="221"/>
      <c r="H2" s="222"/>
      <c r="I2" s="137"/>
      <c r="J2" s="138"/>
      <c r="K2" s="139"/>
      <c r="L2" s="140"/>
      <c r="M2" s="141"/>
      <c r="N2" s="109"/>
      <c r="O2" s="110"/>
      <c r="P2" s="110"/>
      <c r="Q2" s="110"/>
    </row>
    <row r="3" spans="1:17" s="111" customFormat="1" x14ac:dyDescent="0.35">
      <c r="A3" s="157"/>
      <c r="B3" s="158"/>
      <c r="C3" s="164"/>
      <c r="D3" s="165" t="s">
        <v>134</v>
      </c>
      <c r="E3" s="217" t="s">
        <v>166</v>
      </c>
      <c r="F3" s="218"/>
      <c r="G3" s="218"/>
      <c r="H3" s="219"/>
      <c r="I3" s="74"/>
      <c r="J3" s="75" t="s">
        <v>135</v>
      </c>
      <c r="K3" s="215">
        <v>20013.1014</v>
      </c>
      <c r="L3" s="215"/>
      <c r="M3" s="216"/>
      <c r="N3" s="109"/>
      <c r="O3" s="110"/>
      <c r="P3" s="110"/>
      <c r="Q3" s="110"/>
    </row>
    <row r="4" spans="1:17" s="111" customFormat="1" x14ac:dyDescent="0.35">
      <c r="A4" s="157"/>
      <c r="B4" s="158"/>
      <c r="C4" s="166"/>
      <c r="D4" s="167" t="s">
        <v>136</v>
      </c>
      <c r="E4" s="168" t="s">
        <v>173</v>
      </c>
      <c r="F4" s="68"/>
      <c r="G4" s="68"/>
      <c r="H4" s="68"/>
      <c r="I4" s="74"/>
      <c r="J4" s="77"/>
      <c r="K4" s="47"/>
      <c r="L4" s="45"/>
      <c r="M4" s="142"/>
      <c r="N4" s="109"/>
      <c r="O4" s="110"/>
      <c r="P4" s="110"/>
      <c r="Q4" s="110"/>
    </row>
    <row r="5" spans="1:17" s="111" customFormat="1" x14ac:dyDescent="0.35">
      <c r="A5" s="143" t="s">
        <v>137</v>
      </c>
      <c r="B5" s="71"/>
      <c r="C5" s="169"/>
      <c r="D5" s="169"/>
      <c r="E5" s="169"/>
      <c r="F5" s="71"/>
      <c r="G5" s="71"/>
      <c r="H5" s="71"/>
      <c r="I5" s="72" t="s">
        <v>138</v>
      </c>
      <c r="J5" s="71"/>
      <c r="K5" s="71"/>
      <c r="L5" s="71"/>
      <c r="M5" s="144"/>
      <c r="N5" s="112"/>
      <c r="O5" s="110"/>
      <c r="P5" s="110"/>
      <c r="Q5" s="110"/>
    </row>
    <row r="6" spans="1:17" s="111" customFormat="1" ht="15" thickBot="1" x14ac:dyDescent="0.4">
      <c r="C6" s="170"/>
      <c r="D6" s="170"/>
      <c r="E6" s="170"/>
      <c r="N6" s="112"/>
      <c r="O6" s="110"/>
      <c r="P6" s="110"/>
      <c r="Q6" s="110"/>
    </row>
    <row r="7" spans="1:17" ht="44" thickBot="1" x14ac:dyDescent="0.4">
      <c r="A7" s="116" t="s">
        <v>139</v>
      </c>
      <c r="B7" s="117" t="str">
        <f>PROTOCOL!A45&amp;" "&amp;PROTOCOL!B46</f>
        <v>Dose mg/kg/day</v>
      </c>
      <c r="C7" s="118" t="s">
        <v>161</v>
      </c>
      <c r="D7" s="118" t="s">
        <v>162</v>
      </c>
      <c r="E7" s="118" t="s">
        <v>140</v>
      </c>
      <c r="F7" s="118" t="s">
        <v>163</v>
      </c>
      <c r="G7" s="118" t="s">
        <v>164</v>
      </c>
      <c r="H7" s="185" t="s">
        <v>141</v>
      </c>
      <c r="I7" s="186" t="s">
        <v>142</v>
      </c>
      <c r="J7" s="119" t="s">
        <v>143</v>
      </c>
      <c r="K7" s="119" t="s">
        <v>144</v>
      </c>
      <c r="L7" s="119" t="s">
        <v>145</v>
      </c>
      <c r="M7" s="195" t="s">
        <v>146</v>
      </c>
      <c r="N7" s="196" t="s">
        <v>117</v>
      </c>
      <c r="O7" s="120" t="s">
        <v>118</v>
      </c>
      <c r="Q7" s="30" t="s">
        <v>150</v>
      </c>
    </row>
    <row r="8" spans="1:17" x14ac:dyDescent="0.35">
      <c r="A8" s="121">
        <v>3</v>
      </c>
      <c r="B8" s="114">
        <v>0</v>
      </c>
      <c r="C8" s="114">
        <v>1153808</v>
      </c>
      <c r="D8" s="114">
        <v>1846</v>
      </c>
      <c r="E8" s="114">
        <f>SUM(C8:D8)</f>
        <v>1155654</v>
      </c>
      <c r="F8" s="114">
        <v>19947</v>
      </c>
      <c r="G8" s="114">
        <v>53</v>
      </c>
      <c r="H8" s="190">
        <f>SUM(F8:G8)</f>
        <v>20000</v>
      </c>
      <c r="I8" s="191">
        <f>(F8+G8)/(C8+D8+F8+G8)*100</f>
        <v>1.7011807895860518</v>
      </c>
      <c r="J8" s="115">
        <f>(D8)/(C8+D8)*100</f>
        <v>0.15973639168816967</v>
      </c>
      <c r="K8" s="115">
        <f>(G8)/(F8+G8)*100</f>
        <v>0.26500000000000001</v>
      </c>
      <c r="L8" s="115">
        <f>G8/(SUM(F8:G8)/1000)</f>
        <v>2.65</v>
      </c>
      <c r="M8" s="197">
        <f>D8/(SUM(C8:D8)/1000)</f>
        <v>1.5973639168816964</v>
      </c>
      <c r="N8" s="198"/>
      <c r="O8" s="122"/>
    </row>
    <row r="9" spans="1:17" x14ac:dyDescent="0.35">
      <c r="A9" s="123">
        <v>4</v>
      </c>
      <c r="B9" s="83"/>
      <c r="C9" s="83">
        <v>1219574</v>
      </c>
      <c r="D9" s="83">
        <v>1637</v>
      </c>
      <c r="E9" s="83">
        <f>SUM(C9:D9)</f>
        <v>1221211</v>
      </c>
      <c r="F9" s="83">
        <v>19954</v>
      </c>
      <c r="G9" s="83">
        <v>46</v>
      </c>
      <c r="H9" s="183">
        <f>SUM(F9:G9)</f>
        <v>20000</v>
      </c>
      <c r="I9" s="179">
        <f t="shared" ref="I9:I12" si="0">(F9+G9)/(C9+D9+F9+G9)*100</f>
        <v>1.61132958054674</v>
      </c>
      <c r="J9" s="89">
        <f t="shared" ref="J9:J12" si="1">(D9)/(C9+D9)*100</f>
        <v>0.13404726947267917</v>
      </c>
      <c r="K9" s="89">
        <f t="shared" ref="K9:K12" si="2">(G9)/(F9+G9)*100</f>
        <v>0.22999999999999998</v>
      </c>
      <c r="L9" s="89">
        <f t="shared" ref="L9:L12" si="3">G9/(SUM(F9:G9)/1000)</f>
        <v>2.2999999999999998</v>
      </c>
      <c r="M9" s="199">
        <f t="shared" ref="M9:M12" si="4">D9/(SUM(C9:D9)/1000)</f>
        <v>1.3404726947267918</v>
      </c>
      <c r="N9" s="200"/>
      <c r="O9" s="86"/>
    </row>
    <row r="10" spans="1:17" x14ac:dyDescent="0.35">
      <c r="A10" s="124">
        <v>5</v>
      </c>
      <c r="B10" s="83"/>
      <c r="C10" s="83">
        <v>1112426</v>
      </c>
      <c r="D10" s="83">
        <v>1667</v>
      </c>
      <c r="E10" s="83">
        <f>SUM(C10:D10)</f>
        <v>1114093</v>
      </c>
      <c r="F10" s="83">
        <v>19946</v>
      </c>
      <c r="G10" s="83">
        <v>54</v>
      </c>
      <c r="H10" s="183">
        <f>SUM(F10:G10)</f>
        <v>20000</v>
      </c>
      <c r="I10" s="179">
        <f t="shared" si="0"/>
        <v>1.7635238027216462</v>
      </c>
      <c r="J10" s="89">
        <f t="shared" si="1"/>
        <v>0.14962844214980259</v>
      </c>
      <c r="K10" s="89">
        <f t="shared" si="2"/>
        <v>0.27</v>
      </c>
      <c r="L10" s="89">
        <f t="shared" si="3"/>
        <v>2.7</v>
      </c>
      <c r="M10" s="199">
        <f t="shared" si="4"/>
        <v>1.4962844214980255</v>
      </c>
      <c r="N10" s="200"/>
      <c r="O10" s="86"/>
    </row>
    <row r="11" spans="1:17" x14ac:dyDescent="0.35">
      <c r="A11" s="124">
        <v>6</v>
      </c>
      <c r="B11" s="83"/>
      <c r="C11" s="83">
        <v>834802</v>
      </c>
      <c r="D11" s="83">
        <v>1208</v>
      </c>
      <c r="E11" s="83">
        <f t="shared" ref="E11:E12" si="5">SUM(C11:D11)</f>
        <v>836010</v>
      </c>
      <c r="F11" s="83">
        <v>19954</v>
      </c>
      <c r="G11" s="83">
        <v>46</v>
      </c>
      <c r="H11" s="183">
        <f t="shared" ref="H11:H12" si="6">SUM(F11:G11)</f>
        <v>20000</v>
      </c>
      <c r="I11" s="179">
        <f t="shared" si="0"/>
        <v>2.3364213034894452</v>
      </c>
      <c r="J11" s="89">
        <f t="shared" si="1"/>
        <v>0.1444958792358943</v>
      </c>
      <c r="K11" s="89">
        <f t="shared" si="2"/>
        <v>0.22999999999999998</v>
      </c>
      <c r="L11" s="89">
        <f t="shared" si="3"/>
        <v>2.2999999999999998</v>
      </c>
      <c r="M11" s="199">
        <f t="shared" si="4"/>
        <v>1.4449587923589431</v>
      </c>
      <c r="N11" s="200"/>
      <c r="O11" s="86"/>
    </row>
    <row r="12" spans="1:17" ht="15" thickBot="1" x14ac:dyDescent="0.4">
      <c r="A12" s="125">
        <v>7</v>
      </c>
      <c r="B12" s="87"/>
      <c r="C12" s="87">
        <v>1173865</v>
      </c>
      <c r="D12" s="87">
        <v>1774</v>
      </c>
      <c r="E12" s="87">
        <f t="shared" si="5"/>
        <v>1175639</v>
      </c>
      <c r="F12" s="87">
        <v>19944</v>
      </c>
      <c r="G12" s="87">
        <v>56</v>
      </c>
      <c r="H12" s="184">
        <f t="shared" si="6"/>
        <v>20000</v>
      </c>
      <c r="I12" s="180">
        <f t="shared" si="0"/>
        <v>1.672745703343568</v>
      </c>
      <c r="J12" s="92">
        <f t="shared" si="1"/>
        <v>0.15089666130504348</v>
      </c>
      <c r="K12" s="92">
        <f t="shared" si="2"/>
        <v>0.27999999999999997</v>
      </c>
      <c r="L12" s="92">
        <f t="shared" si="3"/>
        <v>2.8</v>
      </c>
      <c r="M12" s="201">
        <f t="shared" si="4"/>
        <v>1.5089666130504349</v>
      </c>
      <c r="N12" s="202"/>
      <c r="O12" s="88"/>
    </row>
    <row r="13" spans="1:17" x14ac:dyDescent="0.35">
      <c r="A13" s="49"/>
      <c r="B13" s="50"/>
      <c r="C13" s="171"/>
      <c r="D13" s="171"/>
      <c r="E13" s="171"/>
      <c r="F13" s="51"/>
      <c r="G13" s="51"/>
      <c r="H13" s="192" t="s">
        <v>159</v>
      </c>
      <c r="I13" s="178">
        <f>AVERAGE(I8,I9:I12)</f>
        <v>1.81704023593749</v>
      </c>
      <c r="J13" s="90">
        <f t="shared" ref="J13:M13" si="7">AVERAGE(J8,J9:J12)</f>
        <v>0.14776092877031782</v>
      </c>
      <c r="K13" s="90">
        <f t="shared" si="7"/>
        <v>0.255</v>
      </c>
      <c r="L13" s="90">
        <f t="shared" si="7"/>
        <v>2.5499999999999998</v>
      </c>
      <c r="M13" s="203">
        <f t="shared" si="7"/>
        <v>1.4776092877031783</v>
      </c>
      <c r="N13" s="204" t="e">
        <f t="shared" ref="N13:O13" si="8">AVERAGE(N8:N12)</f>
        <v>#DIV/0!</v>
      </c>
      <c r="O13" s="177" t="e">
        <f t="shared" si="8"/>
        <v>#DIV/0!</v>
      </c>
    </row>
    <row r="14" spans="1:17" x14ac:dyDescent="0.35">
      <c r="A14" s="49"/>
      <c r="B14" s="50"/>
      <c r="C14" s="171"/>
      <c r="D14" s="171"/>
      <c r="E14" s="171"/>
      <c r="F14" s="51"/>
      <c r="G14" s="51"/>
      <c r="H14" s="193" t="s">
        <v>160</v>
      </c>
      <c r="I14" s="179">
        <f>STDEV(I8,I9:I12)</f>
        <v>0.29545807618941866</v>
      </c>
      <c r="J14" s="89">
        <f t="shared" ref="J14:M14" si="9">STDEV(J8,J9:J12)</f>
        <v>9.4267854627477134E-3</v>
      </c>
      <c r="K14" s="89">
        <f t="shared" si="9"/>
        <v>2.3452078799117152E-2</v>
      </c>
      <c r="L14" s="89">
        <f t="shared" si="9"/>
        <v>0.23452078799117154</v>
      </c>
      <c r="M14" s="199">
        <f t="shared" si="9"/>
        <v>9.4267854627477027E-2</v>
      </c>
      <c r="N14" s="205" t="e">
        <f t="shared" ref="N14" si="10">STDEV(N8:N12)</f>
        <v>#DIV/0!</v>
      </c>
      <c r="O14" s="175" t="e">
        <f>STDEV(O8:O12)</f>
        <v>#DIV/0!</v>
      </c>
    </row>
    <row r="15" spans="1:17" ht="15" thickBot="1" x14ac:dyDescent="0.4">
      <c r="A15" s="49"/>
      <c r="B15" s="50"/>
      <c r="C15" s="171"/>
      <c r="D15" s="171"/>
      <c r="E15" s="171"/>
      <c r="F15" s="51"/>
      <c r="G15" s="51"/>
      <c r="H15" s="194" t="s">
        <v>147</v>
      </c>
      <c r="I15" s="180">
        <f>STDEV(I8,I9:I12)/SQRT(COUNT(I8,I9:I12))</f>
        <v>0.13213286857217044</v>
      </c>
      <c r="J15" s="92">
        <f t="shared" ref="J15:M15" si="11">STDEV(J8,J9:J12)/SQRT(COUNT(J8,J9:J12))</f>
        <v>4.2157866208021397E-3</v>
      </c>
      <c r="K15" s="92">
        <f t="shared" si="11"/>
        <v>1.0488088481701517E-2</v>
      </c>
      <c r="L15" s="92">
        <f t="shared" si="11"/>
        <v>0.10488088481701519</v>
      </c>
      <c r="M15" s="201">
        <f t="shared" si="11"/>
        <v>4.2157866208021345E-2</v>
      </c>
      <c r="N15" s="206" t="e">
        <f t="shared" ref="N15" si="12">STDEV(N8:N12)/SQRT(COUNT(N8:N12))</f>
        <v>#DIV/0!</v>
      </c>
      <c r="O15" s="176" t="e">
        <f>STDEV(O8:O12)/SQRT(COUNT(O8:O12))</f>
        <v>#DIV/0!</v>
      </c>
    </row>
    <row r="16" spans="1:17" ht="15" thickBot="1" x14ac:dyDescent="0.4">
      <c r="A16" s="49"/>
      <c r="B16" s="50"/>
      <c r="C16" s="171"/>
      <c r="D16" s="171"/>
      <c r="E16" s="171"/>
      <c r="F16" s="51"/>
      <c r="G16" s="51"/>
      <c r="H16" s="54"/>
      <c r="I16" s="53"/>
      <c r="J16" s="55"/>
      <c r="K16" s="53"/>
      <c r="L16" s="53"/>
      <c r="M16" s="51"/>
      <c r="N16" s="51"/>
    </row>
    <row r="17" spans="1:17" x14ac:dyDescent="0.35">
      <c r="A17" s="126">
        <v>14</v>
      </c>
      <c r="B17" s="84">
        <v>125</v>
      </c>
      <c r="C17" s="84">
        <v>1067552</v>
      </c>
      <c r="D17" s="84">
        <v>1664</v>
      </c>
      <c r="E17" s="84">
        <f>SUM(C17:D17)</f>
        <v>1069216</v>
      </c>
      <c r="F17" s="84">
        <v>19939</v>
      </c>
      <c r="G17" s="84">
        <v>61</v>
      </c>
      <c r="H17" s="182">
        <f>SUM(F17:G17)</f>
        <v>20000</v>
      </c>
      <c r="I17" s="178">
        <f>(F17+G17)/(C17+D17+F17+G17)*100</f>
        <v>1.8361830894882192</v>
      </c>
      <c r="J17" s="90">
        <f>(D17)/(C17+D17)*100</f>
        <v>0.15562804896297849</v>
      </c>
      <c r="K17" s="90">
        <f>(G17)/(F17+G17)*100</f>
        <v>0.30499999999999999</v>
      </c>
      <c r="L17" s="90">
        <f>G17/(SUM(F17:G17)/1000)</f>
        <v>3.05</v>
      </c>
      <c r="M17" s="203">
        <f>D17/(SUM(C17:D17)/1000)</f>
        <v>1.556280489629785</v>
      </c>
      <c r="N17" s="207"/>
      <c r="O17" s="85"/>
      <c r="Q17" s="30" t="s">
        <v>151</v>
      </c>
    </row>
    <row r="18" spans="1:17" x14ac:dyDescent="0.35">
      <c r="A18" s="127">
        <v>15</v>
      </c>
      <c r="B18" s="83"/>
      <c r="C18" s="83">
        <v>1036021</v>
      </c>
      <c r="D18" s="83">
        <v>1622</v>
      </c>
      <c r="E18" s="83">
        <f>SUM(C18:D18)</f>
        <v>1037643</v>
      </c>
      <c r="F18" s="83">
        <v>19947</v>
      </c>
      <c r="G18" s="83">
        <v>53</v>
      </c>
      <c r="H18" s="183">
        <f>SUM(F18:G18)</f>
        <v>20000</v>
      </c>
      <c r="I18" s="179">
        <f t="shared" ref="I18:I21" si="13">(F18+G18)/(C18+D18+F18+G18)*100</f>
        <v>1.8909972457625115</v>
      </c>
      <c r="J18" s="89">
        <f t="shared" ref="J18:J21" si="14">(D18)/(C18+D18)*100</f>
        <v>0.15631580418313426</v>
      </c>
      <c r="K18" s="89">
        <f t="shared" ref="K18:K21" si="15">(G18)/(F18+G18)*100</f>
        <v>0.26500000000000001</v>
      </c>
      <c r="L18" s="89">
        <f t="shared" ref="L18:L21" si="16">G18/(SUM(F18:G18)/1000)</f>
        <v>2.65</v>
      </c>
      <c r="M18" s="199">
        <f t="shared" ref="M18:M21" si="17">D18/(SUM(C18:D18)/1000)</f>
        <v>1.5631580418313427</v>
      </c>
      <c r="N18" s="200"/>
      <c r="O18" s="86"/>
    </row>
    <row r="19" spans="1:17" x14ac:dyDescent="0.35">
      <c r="A19" s="127">
        <v>16</v>
      </c>
      <c r="B19" s="83"/>
      <c r="C19" s="91">
        <v>1149361</v>
      </c>
      <c r="D19" s="83">
        <v>1877</v>
      </c>
      <c r="E19" s="83">
        <f>SUM(C19:D19)</f>
        <v>1151238</v>
      </c>
      <c r="F19" s="83">
        <v>19939</v>
      </c>
      <c r="G19" s="83">
        <v>61</v>
      </c>
      <c r="H19" s="183">
        <f>SUM(F19:G19)</f>
        <v>20000</v>
      </c>
      <c r="I19" s="179">
        <f t="shared" si="13"/>
        <v>1.7075948697019734</v>
      </c>
      <c r="J19" s="89">
        <f t="shared" si="14"/>
        <v>0.16304187318347726</v>
      </c>
      <c r="K19" s="89">
        <f t="shared" si="15"/>
        <v>0.30499999999999999</v>
      </c>
      <c r="L19" s="89">
        <f t="shared" si="16"/>
        <v>3.05</v>
      </c>
      <c r="M19" s="199">
        <f t="shared" si="17"/>
        <v>1.6304187318347725</v>
      </c>
      <c r="N19" s="200"/>
      <c r="O19" s="86"/>
    </row>
    <row r="20" spans="1:17" x14ac:dyDescent="0.35">
      <c r="A20" s="127">
        <v>17</v>
      </c>
      <c r="B20" s="83"/>
      <c r="C20" s="91">
        <v>1235364</v>
      </c>
      <c r="D20" s="83">
        <v>1901</v>
      </c>
      <c r="E20" s="83">
        <f t="shared" ref="E20:E21" si="18">SUM(C20:D20)</f>
        <v>1237265</v>
      </c>
      <c r="F20" s="83">
        <v>19946</v>
      </c>
      <c r="G20" s="83">
        <v>54</v>
      </c>
      <c r="H20" s="183">
        <f t="shared" ref="H20:H21" si="19">SUM(F20:G20)</f>
        <v>20000</v>
      </c>
      <c r="I20" s="179">
        <f t="shared" si="13"/>
        <v>1.5907545346446454</v>
      </c>
      <c r="J20" s="89">
        <f t="shared" si="14"/>
        <v>0.15364533871078548</v>
      </c>
      <c r="K20" s="89">
        <f t="shared" si="15"/>
        <v>0.27</v>
      </c>
      <c r="L20" s="89">
        <f t="shared" si="16"/>
        <v>2.7</v>
      </c>
      <c r="M20" s="199">
        <f t="shared" si="17"/>
        <v>1.5364533871078547</v>
      </c>
      <c r="N20" s="200"/>
      <c r="O20" s="86"/>
    </row>
    <row r="21" spans="1:17" ht="15" thickBot="1" x14ac:dyDescent="0.4">
      <c r="A21" s="128">
        <v>18</v>
      </c>
      <c r="B21" s="87"/>
      <c r="C21" s="87">
        <v>984694</v>
      </c>
      <c r="D21" s="87">
        <v>1596</v>
      </c>
      <c r="E21" s="87">
        <f t="shared" si="18"/>
        <v>986290</v>
      </c>
      <c r="F21" s="87">
        <v>19946</v>
      </c>
      <c r="G21" s="87">
        <v>54</v>
      </c>
      <c r="H21" s="184">
        <f t="shared" si="19"/>
        <v>20000</v>
      </c>
      <c r="I21" s="180">
        <f t="shared" si="13"/>
        <v>1.9874986335946891</v>
      </c>
      <c r="J21" s="92">
        <f t="shared" si="14"/>
        <v>0.16181853207474475</v>
      </c>
      <c r="K21" s="92">
        <f t="shared" si="15"/>
        <v>0.27</v>
      </c>
      <c r="L21" s="92">
        <f t="shared" si="16"/>
        <v>2.7</v>
      </c>
      <c r="M21" s="201">
        <f t="shared" si="17"/>
        <v>1.6181853207474475</v>
      </c>
      <c r="N21" s="202"/>
      <c r="O21" s="88"/>
    </row>
    <row r="22" spans="1:17" x14ac:dyDescent="0.35">
      <c r="A22" s="49"/>
      <c r="B22" s="213"/>
      <c r="C22" s="171"/>
      <c r="D22" s="171"/>
      <c r="E22" s="171"/>
      <c r="F22" s="51"/>
      <c r="G22" s="51"/>
      <c r="H22" s="192" t="s">
        <v>159</v>
      </c>
      <c r="I22" s="178">
        <f>AVERAGE(I17,I18:I21)</f>
        <v>1.8026056746384078</v>
      </c>
      <c r="J22" s="90">
        <f t="shared" ref="J22" si="20">AVERAGE(J17,J18:J21)</f>
        <v>0.15808991942302403</v>
      </c>
      <c r="K22" s="90">
        <f t="shared" ref="K22" si="21">AVERAGE(K17,K18:K21)</f>
        <v>0.28300000000000003</v>
      </c>
      <c r="L22" s="90">
        <f t="shared" ref="L22" si="22">AVERAGE(L17,L18:L21)</f>
        <v>2.8299999999999996</v>
      </c>
      <c r="M22" s="203">
        <f t="shared" ref="M22" si="23">AVERAGE(M17,M18:M21)</f>
        <v>1.5808991942302406</v>
      </c>
      <c r="N22" s="204" t="e">
        <f t="shared" ref="N22:O22" si="24">AVERAGE(N17:N21)</f>
        <v>#DIV/0!</v>
      </c>
      <c r="O22" s="177" t="e">
        <f t="shared" si="24"/>
        <v>#DIV/0!</v>
      </c>
    </row>
    <row r="23" spans="1:17" x14ac:dyDescent="0.35">
      <c r="A23" s="49"/>
      <c r="B23" s="213"/>
      <c r="C23" s="171"/>
      <c r="D23" s="171"/>
      <c r="E23" s="171"/>
      <c r="F23" s="51"/>
      <c r="G23" s="51"/>
      <c r="H23" s="193" t="s">
        <v>160</v>
      </c>
      <c r="I23" s="179">
        <f>STDEV(I17,I18:I21)</f>
        <v>0.15575130615561369</v>
      </c>
      <c r="J23" s="89">
        <f t="shared" ref="J23:M23" si="25">STDEV(J17,J18:J21)</f>
        <v>4.1044788678435079E-3</v>
      </c>
      <c r="K23" s="89">
        <f t="shared" si="25"/>
        <v>2.018662923818634E-2</v>
      </c>
      <c r="L23" s="89">
        <f t="shared" si="25"/>
        <v>0.20186629238186335</v>
      </c>
      <c r="M23" s="199">
        <f t="shared" si="25"/>
        <v>4.1044788678435001E-2</v>
      </c>
      <c r="N23" s="205" t="e">
        <f t="shared" ref="N23" si="26">STDEV(N17:N21)</f>
        <v>#DIV/0!</v>
      </c>
      <c r="O23" s="175" t="e">
        <f>STDEV(O17:O21)</f>
        <v>#DIV/0!</v>
      </c>
    </row>
    <row r="24" spans="1:17" ht="15" thickBot="1" x14ac:dyDescent="0.4">
      <c r="A24" s="49"/>
      <c r="B24" s="213"/>
      <c r="C24" s="171"/>
      <c r="D24" s="171"/>
      <c r="E24" s="171"/>
      <c r="F24" s="51"/>
      <c r="G24" s="51"/>
      <c r="H24" s="194" t="s">
        <v>147</v>
      </c>
      <c r="I24" s="180">
        <f>STDEV(I17,I18:I21)/SQRT(COUNT(I17,I18:I21))</f>
        <v>6.9654101629666731E-2</v>
      </c>
      <c r="J24" s="92">
        <f t="shared" ref="J24:M24" si="27">STDEV(J17,J18:J21)/SQRT(COUNT(J17,J18:J21))</f>
        <v>1.8355787521418918E-3</v>
      </c>
      <c r="K24" s="92">
        <f t="shared" si="27"/>
        <v>9.0277350426338897E-3</v>
      </c>
      <c r="L24" s="92">
        <f t="shared" si="27"/>
        <v>9.0277350426338873E-2</v>
      </c>
      <c r="M24" s="201">
        <f t="shared" si="27"/>
        <v>1.8355787521418882E-2</v>
      </c>
      <c r="N24" s="206" t="e">
        <f t="shared" ref="N24" si="28">STDEV(N17:N21)/SQRT(COUNT(N17:N21))</f>
        <v>#DIV/0!</v>
      </c>
      <c r="O24" s="176" t="e">
        <f>STDEV(O17:O21)/SQRT(COUNT(O17:O21))</f>
        <v>#DIV/0!</v>
      </c>
    </row>
    <row r="25" spans="1:17" ht="15" thickBot="1" x14ac:dyDescent="0.4">
      <c r="A25" s="49"/>
      <c r="B25" s="213"/>
      <c r="C25" s="171"/>
      <c r="D25" s="171"/>
      <c r="E25" s="171"/>
      <c r="F25" s="51"/>
      <c r="G25" s="51"/>
      <c r="H25" s="54"/>
      <c r="I25" s="53"/>
      <c r="J25" s="55"/>
      <c r="K25" s="53"/>
      <c r="L25" s="53"/>
      <c r="M25" s="51"/>
      <c r="N25" s="113"/>
    </row>
    <row r="26" spans="1:17" x14ac:dyDescent="0.35">
      <c r="A26" s="126">
        <v>23</v>
      </c>
      <c r="B26" s="84">
        <v>250</v>
      </c>
      <c r="C26" s="84">
        <v>1201681</v>
      </c>
      <c r="D26" s="84">
        <v>1835</v>
      </c>
      <c r="E26" s="84">
        <f>SUM(C26:D26)</f>
        <v>1203516</v>
      </c>
      <c r="F26" s="84">
        <v>19930</v>
      </c>
      <c r="G26" s="84">
        <v>70</v>
      </c>
      <c r="H26" s="182">
        <f>SUM(F26:G26)</f>
        <v>20000</v>
      </c>
      <c r="I26" s="178">
        <f>(F26+G26)/(C26+D26+F26+G26)*100</f>
        <v>1.634633302711203</v>
      </c>
      <c r="J26" s="90">
        <f>(D26)/(C26+D26)*100</f>
        <v>0.15246992977243343</v>
      </c>
      <c r="K26" s="90">
        <f>(G26)/(F26+G26)*100</f>
        <v>0.35000000000000003</v>
      </c>
      <c r="L26" s="90">
        <f>G26/(SUM(F26:G26)/1000)</f>
        <v>3.5</v>
      </c>
      <c r="M26" s="203">
        <f>D26/(SUM(C26:D26)/1000)</f>
        <v>1.5246992977243343</v>
      </c>
      <c r="N26" s="207"/>
      <c r="O26" s="85"/>
      <c r="Q26" s="30" t="s">
        <v>152</v>
      </c>
    </row>
    <row r="27" spans="1:17" x14ac:dyDescent="0.35">
      <c r="A27" s="127">
        <v>24</v>
      </c>
      <c r="B27" s="83"/>
      <c r="C27" s="83">
        <v>1163985</v>
      </c>
      <c r="D27" s="83">
        <v>1707</v>
      </c>
      <c r="E27" s="83">
        <f>SUM(C27:D27)</f>
        <v>1165692</v>
      </c>
      <c r="F27" s="83">
        <v>19939</v>
      </c>
      <c r="G27" s="83">
        <v>61</v>
      </c>
      <c r="H27" s="183">
        <f>SUM(F27:G27)</f>
        <v>20000</v>
      </c>
      <c r="I27" s="179">
        <f t="shared" ref="I27:I30" si="29">(F27+G27)/(C27+D27+F27+G27)*100</f>
        <v>1.6867786912621492</v>
      </c>
      <c r="J27" s="89">
        <f t="shared" ref="J27:J30" si="30">(D27)/(C27+D27)*100</f>
        <v>0.14643662305308777</v>
      </c>
      <c r="K27" s="89">
        <f t="shared" ref="K27:K30" si="31">(G27)/(F27+G27)*100</f>
        <v>0.30499999999999999</v>
      </c>
      <c r="L27" s="89">
        <f t="shared" ref="L27:L30" si="32">G27/(SUM(F27:G27)/1000)</f>
        <v>3.05</v>
      </c>
      <c r="M27" s="199">
        <f t="shared" ref="M27:M30" si="33">D27/(SUM(C27:D27)/1000)</f>
        <v>1.4643662305308778</v>
      </c>
      <c r="N27" s="200"/>
      <c r="O27" s="86"/>
    </row>
    <row r="28" spans="1:17" x14ac:dyDescent="0.35">
      <c r="A28" s="127">
        <v>25</v>
      </c>
      <c r="B28" s="83"/>
      <c r="C28" s="83">
        <v>1315203</v>
      </c>
      <c r="D28" s="83">
        <v>1862</v>
      </c>
      <c r="E28" s="83">
        <f>SUM(C28:D28)</f>
        <v>1317065</v>
      </c>
      <c r="F28" s="83">
        <v>19944</v>
      </c>
      <c r="G28" s="83">
        <v>56</v>
      </c>
      <c r="H28" s="183">
        <f>SUM(F28:G28)</f>
        <v>20000</v>
      </c>
      <c r="I28" s="179">
        <f t="shared" si="29"/>
        <v>1.4958135917102011</v>
      </c>
      <c r="J28" s="89">
        <f t="shared" si="30"/>
        <v>0.14137495112238196</v>
      </c>
      <c r="K28" s="89">
        <f t="shared" si="31"/>
        <v>0.27999999999999997</v>
      </c>
      <c r="L28" s="89">
        <f t="shared" si="32"/>
        <v>2.8</v>
      </c>
      <c r="M28" s="199">
        <f t="shared" si="33"/>
        <v>1.4137495112238196</v>
      </c>
      <c r="N28" s="200"/>
      <c r="O28" s="86"/>
    </row>
    <row r="29" spans="1:17" x14ac:dyDescent="0.35">
      <c r="A29" s="127">
        <v>26</v>
      </c>
      <c r="B29" s="83"/>
      <c r="C29" s="83">
        <v>1340687</v>
      </c>
      <c r="D29" s="83">
        <v>1928</v>
      </c>
      <c r="E29" s="83">
        <f t="shared" ref="E29:E30" si="34">SUM(C29:D29)</f>
        <v>1342615</v>
      </c>
      <c r="F29" s="83">
        <v>19942</v>
      </c>
      <c r="G29" s="83">
        <v>58</v>
      </c>
      <c r="H29" s="183">
        <f t="shared" ref="H29:H30" si="35">SUM(F29:G29)</f>
        <v>20000</v>
      </c>
      <c r="I29" s="179">
        <f t="shared" si="29"/>
        <v>1.4677660234182068</v>
      </c>
      <c r="J29" s="89">
        <f t="shared" si="30"/>
        <v>0.14360036198016557</v>
      </c>
      <c r="K29" s="89">
        <f t="shared" si="31"/>
        <v>0.28999999999999998</v>
      </c>
      <c r="L29" s="89">
        <f t="shared" si="32"/>
        <v>2.9</v>
      </c>
      <c r="M29" s="199">
        <f t="shared" si="33"/>
        <v>1.4360036198016557</v>
      </c>
      <c r="N29" s="200"/>
      <c r="O29" s="86"/>
    </row>
    <row r="30" spans="1:17" ht="15" thickBot="1" x14ac:dyDescent="0.4">
      <c r="A30" s="128">
        <v>27</v>
      </c>
      <c r="B30" s="87"/>
      <c r="C30" s="87">
        <v>1350809</v>
      </c>
      <c r="D30" s="87">
        <v>1989</v>
      </c>
      <c r="E30" s="87">
        <f t="shared" si="34"/>
        <v>1352798</v>
      </c>
      <c r="F30" s="87">
        <v>19939</v>
      </c>
      <c r="G30" s="87">
        <v>61</v>
      </c>
      <c r="H30" s="184">
        <f t="shared" si="35"/>
        <v>20000</v>
      </c>
      <c r="I30" s="180">
        <f t="shared" si="29"/>
        <v>1.4568785793685597</v>
      </c>
      <c r="J30" s="92">
        <f t="shared" si="30"/>
        <v>0.14702860293998068</v>
      </c>
      <c r="K30" s="92">
        <f t="shared" si="31"/>
        <v>0.30499999999999999</v>
      </c>
      <c r="L30" s="92">
        <f t="shared" si="32"/>
        <v>3.05</v>
      </c>
      <c r="M30" s="201">
        <f t="shared" si="33"/>
        <v>1.470286029399807</v>
      </c>
      <c r="N30" s="202"/>
      <c r="O30" s="88"/>
    </row>
    <row r="31" spans="1:17" x14ac:dyDescent="0.35">
      <c r="A31" s="49"/>
      <c r="B31" s="50"/>
      <c r="C31" s="171"/>
      <c r="D31" s="171"/>
      <c r="E31" s="171"/>
      <c r="F31" s="51"/>
      <c r="G31" s="51"/>
      <c r="H31" s="192" t="s">
        <v>159</v>
      </c>
      <c r="I31" s="178">
        <f>AVERAGE(I26,I27:I30)</f>
        <v>1.548374037694064</v>
      </c>
      <c r="J31" s="90">
        <f t="shared" ref="J31" si="36">AVERAGE(J26,J27:J30)</f>
        <v>0.14618209377360986</v>
      </c>
      <c r="K31" s="90">
        <f t="shared" ref="K31" si="37">AVERAGE(K26,K27:K30)</f>
        <v>0.30599999999999999</v>
      </c>
      <c r="L31" s="90">
        <f t="shared" ref="L31" si="38">AVERAGE(L26,L27:L30)</f>
        <v>3.06</v>
      </c>
      <c r="M31" s="203">
        <f t="shared" ref="M31" si="39">AVERAGE(M26,M27:M30)</f>
        <v>1.4618209377360989</v>
      </c>
      <c r="N31" s="204" t="e">
        <f t="shared" ref="N31:O31" si="40">AVERAGE(N26:N30)</f>
        <v>#DIV/0!</v>
      </c>
      <c r="O31" s="177" t="e">
        <f t="shared" si="40"/>
        <v>#DIV/0!</v>
      </c>
    </row>
    <row r="32" spans="1:17" x14ac:dyDescent="0.35">
      <c r="A32" s="49"/>
      <c r="B32" s="50"/>
      <c r="C32" s="171"/>
      <c r="D32" s="171"/>
      <c r="E32" s="171"/>
      <c r="F32" s="51"/>
      <c r="G32" s="51"/>
      <c r="H32" s="193" t="s">
        <v>160</v>
      </c>
      <c r="I32" s="179">
        <f>STDEV(I26,I27:I30)</f>
        <v>0.10515248484024539</v>
      </c>
      <c r="J32" s="89">
        <f t="shared" ref="J32:M32" si="41">STDEV(J26,J27:J30)</f>
        <v>4.186054347279141E-3</v>
      </c>
      <c r="K32" s="89">
        <f t="shared" si="41"/>
        <v>2.6786190471957773E-2</v>
      </c>
      <c r="L32" s="89">
        <f t="shared" si="41"/>
        <v>0.26786190471957755</v>
      </c>
      <c r="M32" s="199">
        <f t="shared" si="41"/>
        <v>4.1860543472791438E-2</v>
      </c>
      <c r="N32" s="205" t="e">
        <f t="shared" ref="N32" si="42">STDEV(N26:N30)</f>
        <v>#DIV/0!</v>
      </c>
      <c r="O32" s="175" t="e">
        <f>STDEV(O26:O30)</f>
        <v>#DIV/0!</v>
      </c>
    </row>
    <row r="33" spans="1:17" ht="15" thickBot="1" x14ac:dyDescent="0.4">
      <c r="A33" s="49"/>
      <c r="B33" s="50"/>
      <c r="C33" s="171"/>
      <c r="D33" s="171"/>
      <c r="E33" s="171"/>
      <c r="F33" s="51"/>
      <c r="G33" s="51"/>
      <c r="H33" s="194" t="s">
        <v>147</v>
      </c>
      <c r="I33" s="180">
        <f>STDEV(I26,I27:I30)/SQRT(COUNT(I26,I27:I30))</f>
        <v>4.7025620821160963E-2</v>
      </c>
      <c r="J33" s="92">
        <f t="shared" ref="J33:M33" si="43">STDEV(J26,J27:J30)/SQRT(COUNT(J26,J27:J30))</f>
        <v>1.8720604156049342E-3</v>
      </c>
      <c r="K33" s="92">
        <f t="shared" si="43"/>
        <v>1.1979148550710951E-2</v>
      </c>
      <c r="L33" s="92">
        <f t="shared" si="43"/>
        <v>0.11979148550710943</v>
      </c>
      <c r="M33" s="201">
        <f t="shared" si="43"/>
        <v>1.8720604156049352E-2</v>
      </c>
      <c r="N33" s="206" t="e">
        <f t="shared" ref="N33" si="44">STDEV(N26:N30)/SQRT(COUNT(N26:N30))</f>
        <v>#DIV/0!</v>
      </c>
      <c r="O33" s="176" t="e">
        <f>STDEV(O26:O30)/SQRT(COUNT(O26:O30))</f>
        <v>#DIV/0!</v>
      </c>
    </row>
    <row r="34" spans="1:17" ht="15" thickBot="1" x14ac:dyDescent="0.4">
      <c r="A34" s="49"/>
      <c r="B34" s="50"/>
      <c r="C34" s="171"/>
      <c r="D34" s="171"/>
      <c r="E34" s="171"/>
      <c r="F34" s="51"/>
      <c r="G34" s="52"/>
      <c r="H34" s="54"/>
      <c r="I34" s="53"/>
      <c r="J34" s="55"/>
      <c r="K34" s="53"/>
      <c r="L34" s="53"/>
      <c r="M34" s="51"/>
      <c r="N34" s="113"/>
    </row>
    <row r="35" spans="1:17" x14ac:dyDescent="0.35">
      <c r="A35" s="126">
        <v>34</v>
      </c>
      <c r="B35" s="84">
        <v>500</v>
      </c>
      <c r="C35" s="84">
        <v>1135061</v>
      </c>
      <c r="D35" s="84">
        <v>1708</v>
      </c>
      <c r="E35" s="84">
        <f>SUM(C35:D35)</f>
        <v>1136769</v>
      </c>
      <c r="F35" s="84">
        <v>19948</v>
      </c>
      <c r="G35" s="84">
        <v>52</v>
      </c>
      <c r="H35" s="182">
        <f>SUM(F35:G35)</f>
        <v>20000</v>
      </c>
      <c r="I35" s="178">
        <f>(F35+G35)/(C35+D35+F35+G35)*100</f>
        <v>1.7289536631773499</v>
      </c>
      <c r="J35" s="90">
        <f>(D35)/(C35+D35)*100</f>
        <v>0.15025040267635728</v>
      </c>
      <c r="K35" s="90">
        <f>(G35)/(F35+G35)*100</f>
        <v>0.26</v>
      </c>
      <c r="L35" s="90">
        <f>G35/(SUM(F35:G35)/1000)</f>
        <v>2.6</v>
      </c>
      <c r="M35" s="203">
        <f>D35/(SUM(C35:D35)/1000)</f>
        <v>1.502504026763573</v>
      </c>
      <c r="N35" s="207"/>
      <c r="O35" s="85"/>
      <c r="Q35" s="30" t="s">
        <v>153</v>
      </c>
    </row>
    <row r="36" spans="1:17" x14ac:dyDescent="0.35">
      <c r="A36" s="127">
        <v>35</v>
      </c>
      <c r="B36" s="83"/>
      <c r="C36" s="83">
        <v>1193206</v>
      </c>
      <c r="D36" s="83">
        <v>1770</v>
      </c>
      <c r="E36" s="83">
        <f>SUM(C36:D36)</f>
        <v>1194976</v>
      </c>
      <c r="F36" s="83">
        <v>19946</v>
      </c>
      <c r="G36" s="83">
        <v>54</v>
      </c>
      <c r="H36" s="183">
        <f>SUM(F36:G36)</f>
        <v>20000</v>
      </c>
      <c r="I36" s="179">
        <f t="shared" ref="I36:I39" si="45">(F36+G36)/(C36+D36+F36+G36)*100</f>
        <v>1.6461230509903075</v>
      </c>
      <c r="J36" s="89">
        <f t="shared" ref="J36:J39" si="46">(D36)/(C36+D36)*100</f>
        <v>0.1481201296092976</v>
      </c>
      <c r="K36" s="89">
        <f t="shared" ref="K36:K39" si="47">(G36)/(F36+G36)*100</f>
        <v>0.27</v>
      </c>
      <c r="L36" s="89">
        <f t="shared" ref="L36:L39" si="48">G36/(SUM(F36:G36)/1000)</f>
        <v>2.7</v>
      </c>
      <c r="M36" s="199">
        <f t="shared" ref="M36:M39" si="49">D36/(SUM(C36:D36)/1000)</f>
        <v>1.4812012960929757</v>
      </c>
      <c r="N36" s="200"/>
      <c r="O36" s="86"/>
    </row>
    <row r="37" spans="1:17" x14ac:dyDescent="0.35">
      <c r="A37" s="127">
        <v>36</v>
      </c>
      <c r="B37" s="83"/>
      <c r="C37" s="83">
        <v>1141170</v>
      </c>
      <c r="D37" s="83">
        <v>1602</v>
      </c>
      <c r="E37" s="83">
        <f>SUM(C37:D37)</f>
        <v>1142772</v>
      </c>
      <c r="F37" s="83">
        <v>19940</v>
      </c>
      <c r="G37" s="83">
        <v>60</v>
      </c>
      <c r="H37" s="183">
        <f>SUM(F37:G37)</f>
        <v>20000</v>
      </c>
      <c r="I37" s="179">
        <f t="shared" si="45"/>
        <v>1.7200276580447413</v>
      </c>
      <c r="J37" s="89">
        <f t="shared" si="46"/>
        <v>0.14018544381556425</v>
      </c>
      <c r="K37" s="89">
        <f t="shared" si="47"/>
        <v>0.3</v>
      </c>
      <c r="L37" s="89">
        <f t="shared" si="48"/>
        <v>3</v>
      </c>
      <c r="M37" s="199">
        <f t="shared" si="49"/>
        <v>1.4018544381556426</v>
      </c>
      <c r="N37" s="200"/>
      <c r="O37" s="86"/>
    </row>
    <row r="38" spans="1:17" x14ac:dyDescent="0.35">
      <c r="A38" s="127">
        <v>37</v>
      </c>
      <c r="B38" s="83"/>
      <c r="C38" s="83">
        <v>1163483</v>
      </c>
      <c r="D38" s="83">
        <v>1652</v>
      </c>
      <c r="E38" s="83">
        <f t="shared" ref="E38:E39" si="50">SUM(C38:D38)</f>
        <v>1165135</v>
      </c>
      <c r="F38" s="83">
        <v>19953</v>
      </c>
      <c r="G38" s="83">
        <v>47</v>
      </c>
      <c r="H38" s="183">
        <f t="shared" ref="H38:H39" si="51">SUM(F38:G38)</f>
        <v>20000</v>
      </c>
      <c r="I38" s="179">
        <f t="shared" si="45"/>
        <v>1.6875714581039289</v>
      </c>
      <c r="J38" s="89">
        <f t="shared" si="46"/>
        <v>0.14178614495315994</v>
      </c>
      <c r="K38" s="89">
        <f t="shared" si="47"/>
        <v>0.23500000000000001</v>
      </c>
      <c r="L38" s="89">
        <f t="shared" si="48"/>
        <v>2.35</v>
      </c>
      <c r="M38" s="199">
        <f t="shared" si="49"/>
        <v>1.4178614495315993</v>
      </c>
      <c r="N38" s="200"/>
      <c r="O38" s="86"/>
    </row>
    <row r="39" spans="1:17" ht="15" thickBot="1" x14ac:dyDescent="0.4">
      <c r="A39" s="128">
        <v>38</v>
      </c>
      <c r="B39" s="87"/>
      <c r="C39" s="87">
        <v>1351372</v>
      </c>
      <c r="D39" s="87">
        <v>1952</v>
      </c>
      <c r="E39" s="87">
        <f t="shared" si="50"/>
        <v>1353324</v>
      </c>
      <c r="F39" s="87">
        <v>19953</v>
      </c>
      <c r="G39" s="87">
        <v>47</v>
      </c>
      <c r="H39" s="184">
        <f t="shared" si="51"/>
        <v>20000</v>
      </c>
      <c r="I39" s="180">
        <f t="shared" si="45"/>
        <v>1.4563205769359597</v>
      </c>
      <c r="J39" s="92">
        <f t="shared" si="46"/>
        <v>0.14423744794299073</v>
      </c>
      <c r="K39" s="92">
        <f t="shared" si="47"/>
        <v>0.23500000000000001</v>
      </c>
      <c r="L39" s="92">
        <f t="shared" si="48"/>
        <v>2.35</v>
      </c>
      <c r="M39" s="201">
        <f t="shared" si="49"/>
        <v>1.4423744794299074</v>
      </c>
      <c r="N39" s="202"/>
      <c r="O39" s="88"/>
    </row>
    <row r="40" spans="1:17" x14ac:dyDescent="0.35">
      <c r="A40" s="49"/>
      <c r="B40" s="50"/>
      <c r="C40" s="171"/>
      <c r="D40" s="171"/>
      <c r="E40" s="171"/>
      <c r="F40" s="51"/>
      <c r="G40" s="51"/>
      <c r="H40" s="192" t="s">
        <v>159</v>
      </c>
      <c r="I40" s="178">
        <f>AVERAGE(I35,I36:I39)</f>
        <v>1.6477992814504574</v>
      </c>
      <c r="J40" s="90">
        <f t="shared" ref="J40" si="52">AVERAGE(J35,J36:J39)</f>
        <v>0.14491591379947397</v>
      </c>
      <c r="K40" s="90">
        <f t="shared" ref="K40" si="53">AVERAGE(K35,K36:K39)</f>
        <v>0.26000000000000006</v>
      </c>
      <c r="L40" s="90">
        <f t="shared" ref="L40" si="54">AVERAGE(L35,L36:L39)</f>
        <v>2.6</v>
      </c>
      <c r="M40" s="203">
        <f t="shared" ref="M40" si="55">AVERAGE(M35,M36:M39)</f>
        <v>1.4491591379947395</v>
      </c>
      <c r="N40" s="204" t="e">
        <f t="shared" ref="N40:O40" si="56">AVERAGE(N35:N39)</f>
        <v>#DIV/0!</v>
      </c>
      <c r="O40" s="177" t="e">
        <f t="shared" si="56"/>
        <v>#DIV/0!</v>
      </c>
    </row>
    <row r="41" spans="1:17" x14ac:dyDescent="0.35">
      <c r="A41" s="49"/>
      <c r="B41" s="50"/>
      <c r="C41" s="171"/>
      <c r="D41" s="171"/>
      <c r="E41" s="171"/>
      <c r="F41" s="51"/>
      <c r="G41" s="51"/>
      <c r="H41" s="193" t="s">
        <v>160</v>
      </c>
      <c r="I41" s="179">
        <f>STDEV(I35,I36:I39)</f>
        <v>0.11186118867348573</v>
      </c>
      <c r="J41" s="89">
        <f t="shared" ref="J41:M41" si="57">STDEV(J35,J36:J39)</f>
        <v>4.2236502504337907E-3</v>
      </c>
      <c r="K41" s="89">
        <f t="shared" si="57"/>
        <v>2.715695122800053E-2</v>
      </c>
      <c r="L41" s="89">
        <f t="shared" si="57"/>
        <v>0.27156951228000537</v>
      </c>
      <c r="M41" s="199">
        <f t="shared" si="57"/>
        <v>4.2236502504337886E-2</v>
      </c>
      <c r="N41" s="205" t="e">
        <f t="shared" ref="N41" si="58">STDEV(N35:N39)</f>
        <v>#DIV/0!</v>
      </c>
      <c r="O41" s="175" t="e">
        <f>STDEV(O35:O39)</f>
        <v>#DIV/0!</v>
      </c>
    </row>
    <row r="42" spans="1:17" ht="15" thickBot="1" x14ac:dyDescent="0.4">
      <c r="A42" s="49"/>
      <c r="B42" s="50"/>
      <c r="C42" s="171"/>
      <c r="D42" s="171"/>
      <c r="E42" s="171"/>
      <c r="F42" s="51"/>
      <c r="G42" s="51"/>
      <c r="H42" s="194" t="s">
        <v>147</v>
      </c>
      <c r="I42" s="180">
        <f>STDEV(I35,I36:I39)/SQRT(COUNT(I35,I36:I39))</f>
        <v>5.0025844383568718E-2</v>
      </c>
      <c r="J42" s="92">
        <f t="shared" ref="J42:M42" si="59">STDEV(J35,J36:J39)/SQRT(COUNT(J35,J36:J39))</f>
        <v>1.8888738146307933E-3</v>
      </c>
      <c r="K42" s="92">
        <f t="shared" si="59"/>
        <v>1.2144957801491114E-2</v>
      </c>
      <c r="L42" s="92">
        <f t="shared" si="59"/>
        <v>0.12144957801491117</v>
      </c>
      <c r="M42" s="201">
        <f t="shared" si="59"/>
        <v>1.8888738146307923E-2</v>
      </c>
      <c r="N42" s="206" t="e">
        <f t="shared" ref="N42" si="60">STDEV(N35:N39)/SQRT(COUNT(N35:N39))</f>
        <v>#DIV/0!</v>
      </c>
      <c r="O42" s="176" t="e">
        <f>STDEV(O35:O39)/SQRT(COUNT(O35:O39))</f>
        <v>#DIV/0!</v>
      </c>
    </row>
    <row r="43" spans="1:17" ht="15" thickBot="1" x14ac:dyDescent="0.4">
      <c r="A43" s="49"/>
      <c r="B43" s="50"/>
      <c r="C43" s="171"/>
      <c r="D43" s="171"/>
      <c r="E43" s="171"/>
      <c r="F43" s="51"/>
      <c r="G43" s="51"/>
      <c r="H43" s="52"/>
      <c r="I43" s="53"/>
      <c r="J43" s="55"/>
      <c r="K43" s="53"/>
      <c r="L43" s="53"/>
      <c r="M43" s="53"/>
      <c r="N43" s="113"/>
    </row>
    <row r="44" spans="1:17" x14ac:dyDescent="0.35">
      <c r="A44" s="126">
        <v>43</v>
      </c>
      <c r="B44" s="84">
        <v>1000</v>
      </c>
      <c r="C44" s="84">
        <v>1133357</v>
      </c>
      <c r="D44" s="84">
        <v>1646</v>
      </c>
      <c r="E44" s="84">
        <f>SUM(C44:D44)</f>
        <v>1135003</v>
      </c>
      <c r="F44" s="84">
        <v>19947</v>
      </c>
      <c r="G44" s="84">
        <v>53</v>
      </c>
      <c r="H44" s="182">
        <f>SUM(F44:G44)</f>
        <v>20000</v>
      </c>
      <c r="I44" s="178">
        <f>(F44+G44)/(C44+D44+F44+G44)*100</f>
        <v>1.7315972339465784</v>
      </c>
      <c r="J44" s="90">
        <f>(D44)/(C44+D44)*100</f>
        <v>0.1450216431145997</v>
      </c>
      <c r="K44" s="90">
        <f>(G44)/(F44+G44)*100</f>
        <v>0.26500000000000001</v>
      </c>
      <c r="L44" s="90">
        <f>G44/(SUM(F44:G44)/1000)</f>
        <v>2.65</v>
      </c>
      <c r="M44" s="203">
        <f>D44/(SUM(C44:D44)/1000)</f>
        <v>1.4502164311459971</v>
      </c>
      <c r="N44" s="207"/>
      <c r="O44" s="85"/>
      <c r="Q44" s="30" t="s">
        <v>154</v>
      </c>
    </row>
    <row r="45" spans="1:17" x14ac:dyDescent="0.35">
      <c r="A45" s="127">
        <v>44</v>
      </c>
      <c r="B45" s="83"/>
      <c r="C45" s="83">
        <v>1190680</v>
      </c>
      <c r="D45" s="83">
        <v>1555</v>
      </c>
      <c r="E45" s="83">
        <f>SUM(C45:D45)</f>
        <v>1192235</v>
      </c>
      <c r="F45" s="83">
        <v>19956</v>
      </c>
      <c r="G45" s="83">
        <v>44</v>
      </c>
      <c r="H45" s="183">
        <f>SUM(F45:G45)</f>
        <v>20000</v>
      </c>
      <c r="I45" s="179">
        <f t="shared" ref="I45:I48" si="61">(F45+G45)/(C45+D45+F45+G45)*100</f>
        <v>1.6498451207892859</v>
      </c>
      <c r="J45" s="89">
        <f t="shared" ref="J45:J48" si="62">(D45)/(C45+D45)*100</f>
        <v>0.13042730669708574</v>
      </c>
      <c r="K45" s="89">
        <f t="shared" ref="K45:K48" si="63">(G45)/(F45+G45)*100</f>
        <v>0.22</v>
      </c>
      <c r="L45" s="89">
        <f t="shared" ref="L45:L48" si="64">G45/(SUM(F45:G45)/1000)</f>
        <v>2.2000000000000002</v>
      </c>
      <c r="M45" s="199">
        <f t="shared" ref="M45:M48" si="65">D45/(SUM(C45:D45)/1000)</f>
        <v>1.3042730669708573</v>
      </c>
      <c r="N45" s="200"/>
      <c r="O45" s="86"/>
    </row>
    <row r="46" spans="1:17" x14ac:dyDescent="0.35">
      <c r="A46" s="127">
        <v>45</v>
      </c>
      <c r="B46" s="83"/>
      <c r="C46" s="83">
        <v>1207263</v>
      </c>
      <c r="D46" s="83">
        <v>1576</v>
      </c>
      <c r="E46" s="83">
        <f>SUM(C46:D46)</f>
        <v>1208839</v>
      </c>
      <c r="F46" s="83">
        <v>19950</v>
      </c>
      <c r="G46" s="83">
        <v>50</v>
      </c>
      <c r="H46" s="183">
        <f>SUM(F46:G46)</f>
        <v>20000</v>
      </c>
      <c r="I46" s="179">
        <f t="shared" si="61"/>
        <v>1.6275525109473252</v>
      </c>
      <c r="J46" s="89">
        <f t="shared" si="62"/>
        <v>0.1303730273427644</v>
      </c>
      <c r="K46" s="89">
        <f t="shared" si="63"/>
        <v>0.25</v>
      </c>
      <c r="L46" s="89">
        <f t="shared" si="64"/>
        <v>2.5</v>
      </c>
      <c r="M46" s="199">
        <f t="shared" si="65"/>
        <v>1.3037302734276444</v>
      </c>
      <c r="N46" s="200"/>
      <c r="O46" s="86"/>
    </row>
    <row r="47" spans="1:17" x14ac:dyDescent="0.35">
      <c r="A47" s="127">
        <v>46</v>
      </c>
      <c r="B47" s="83"/>
      <c r="C47" s="83">
        <v>1326644</v>
      </c>
      <c r="D47" s="83">
        <v>2042</v>
      </c>
      <c r="E47" s="83">
        <f t="shared" ref="E47:E48" si="66">SUM(C47:D47)</f>
        <v>1328686</v>
      </c>
      <c r="F47" s="83">
        <v>19942</v>
      </c>
      <c r="G47" s="83">
        <v>58</v>
      </c>
      <c r="H47" s="183">
        <f t="shared" ref="H47:H48" si="67">SUM(F47:G47)</f>
        <v>20000</v>
      </c>
      <c r="I47" s="179">
        <f t="shared" si="61"/>
        <v>1.4829248616801836</v>
      </c>
      <c r="J47" s="89">
        <f t="shared" si="62"/>
        <v>0.15368567140769152</v>
      </c>
      <c r="K47" s="89">
        <f t="shared" si="63"/>
        <v>0.28999999999999998</v>
      </c>
      <c r="L47" s="89">
        <f t="shared" si="64"/>
        <v>2.9</v>
      </c>
      <c r="M47" s="199">
        <f t="shared" si="65"/>
        <v>1.5368567140769152</v>
      </c>
      <c r="N47" s="200"/>
      <c r="O47" s="86"/>
    </row>
    <row r="48" spans="1:17" ht="15" thickBot="1" x14ac:dyDescent="0.4">
      <c r="A48" s="128">
        <v>47</v>
      </c>
      <c r="B48" s="87"/>
      <c r="C48" s="87">
        <v>1207776</v>
      </c>
      <c r="D48" s="87">
        <v>1908</v>
      </c>
      <c r="E48" s="87">
        <f t="shared" si="66"/>
        <v>1209684</v>
      </c>
      <c r="F48" s="87">
        <v>19958</v>
      </c>
      <c r="G48" s="87">
        <v>42</v>
      </c>
      <c r="H48" s="184">
        <f t="shared" si="67"/>
        <v>20000</v>
      </c>
      <c r="I48" s="180">
        <f t="shared" si="61"/>
        <v>1.6264341082749716</v>
      </c>
      <c r="J48" s="92">
        <f t="shared" si="62"/>
        <v>0.15772714196434773</v>
      </c>
      <c r="K48" s="92">
        <f t="shared" si="63"/>
        <v>0.21</v>
      </c>
      <c r="L48" s="92">
        <f t="shared" si="64"/>
        <v>2.1</v>
      </c>
      <c r="M48" s="201">
        <f t="shared" si="65"/>
        <v>1.5772714196434772</v>
      </c>
      <c r="N48" s="202"/>
      <c r="O48" s="88"/>
    </row>
    <row r="49" spans="1:17" x14ac:dyDescent="0.35">
      <c r="A49" s="49"/>
      <c r="B49" s="50"/>
      <c r="C49" s="171"/>
      <c r="D49" s="171"/>
      <c r="E49" s="171"/>
      <c r="F49" s="51"/>
      <c r="G49" s="51"/>
      <c r="H49" s="192" t="s">
        <v>159</v>
      </c>
      <c r="I49" s="178">
        <f>AVERAGE(I44,I45:I48)</f>
        <v>1.6236707671276691</v>
      </c>
      <c r="J49" s="90">
        <f t="shared" ref="J49" si="68">AVERAGE(J44,J45:J48)</f>
        <v>0.14344695810529781</v>
      </c>
      <c r="K49" s="90">
        <f t="shared" ref="K49" si="69">AVERAGE(K44,K45:K48)</f>
        <v>0.24699999999999997</v>
      </c>
      <c r="L49" s="90">
        <f t="shared" ref="L49" si="70">AVERAGE(L44,L45:L48)</f>
        <v>2.4699999999999998</v>
      </c>
      <c r="M49" s="203">
        <f t="shared" ref="M49" si="71">AVERAGE(M44,M45:M48)</f>
        <v>1.4344695810529782</v>
      </c>
      <c r="N49" s="204" t="e">
        <f t="shared" ref="N49:O49" si="72">AVERAGE(N44:N48)</f>
        <v>#DIV/0!</v>
      </c>
      <c r="O49" s="177" t="e">
        <f t="shared" si="72"/>
        <v>#DIV/0!</v>
      </c>
    </row>
    <row r="50" spans="1:17" x14ac:dyDescent="0.35">
      <c r="A50" s="49"/>
      <c r="B50" s="50"/>
      <c r="C50" s="171"/>
      <c r="D50" s="171"/>
      <c r="E50" s="171"/>
      <c r="F50" s="51"/>
      <c r="G50" s="51"/>
      <c r="H50" s="193" t="s">
        <v>160</v>
      </c>
      <c r="I50" s="179">
        <f>STDEV(I44,I45:I48)</f>
        <v>8.9673481195985255E-2</v>
      </c>
      <c r="J50" s="89">
        <f t="shared" ref="J50:M50" si="73">STDEV(J44,J45:J48)</f>
        <v>1.2763948472066544E-2</v>
      </c>
      <c r="K50" s="89">
        <f t="shared" si="73"/>
        <v>3.271085446759249E-2</v>
      </c>
      <c r="L50" s="89">
        <f t="shared" si="73"/>
        <v>0.32710854467592421</v>
      </c>
      <c r="M50" s="199">
        <f t="shared" si="73"/>
        <v>0.12763948472066536</v>
      </c>
      <c r="N50" s="205" t="e">
        <f t="shared" ref="N50" si="74">STDEV(N44:N48)</f>
        <v>#DIV/0!</v>
      </c>
      <c r="O50" s="175" t="e">
        <f>STDEV(O44:O48)</f>
        <v>#DIV/0!</v>
      </c>
    </row>
    <row r="51" spans="1:17" ht="15" thickBot="1" x14ac:dyDescent="0.4">
      <c r="A51" s="49"/>
      <c r="B51" s="50"/>
      <c r="C51" s="171"/>
      <c r="D51" s="171"/>
      <c r="E51" s="171"/>
      <c r="F51" s="51"/>
      <c r="G51" s="51"/>
      <c r="H51" s="194" t="s">
        <v>147</v>
      </c>
      <c r="I51" s="180">
        <f>STDEV(I44,I45:I48)/SQRT(COUNT(I44,I45:I48))</f>
        <v>4.0103199946654434E-2</v>
      </c>
      <c r="J51" s="92">
        <f t="shared" ref="J51:M51" si="75">STDEV(J44,J45:J48)/SQRT(COUNT(J44,J45:J48))</f>
        <v>5.7082112889690739E-3</v>
      </c>
      <c r="K51" s="92">
        <f t="shared" si="75"/>
        <v>1.4628738838327899E-2</v>
      </c>
      <c r="L51" s="92">
        <f t="shared" si="75"/>
        <v>0.14628738838327868</v>
      </c>
      <c r="M51" s="201">
        <f t="shared" si="75"/>
        <v>5.7082112889690693E-2</v>
      </c>
      <c r="N51" s="206" t="e">
        <f t="shared" ref="N51" si="76">STDEV(N44:N48)/SQRT(COUNT(N44:N48))</f>
        <v>#DIV/0!</v>
      </c>
      <c r="O51" s="176" t="e">
        <f>STDEV(O44:O48)/SQRT(COUNT(O44:O48))</f>
        <v>#DIV/0!</v>
      </c>
    </row>
    <row r="52" spans="1:17" ht="15" thickBot="1" x14ac:dyDescent="0.4">
      <c r="A52" s="49"/>
      <c r="B52" s="50"/>
      <c r="C52" s="171"/>
      <c r="D52" s="171"/>
      <c r="E52" s="171"/>
      <c r="F52" s="51"/>
      <c r="G52" s="51"/>
      <c r="H52" s="52"/>
      <c r="I52" s="53"/>
      <c r="J52" s="55"/>
      <c r="K52" s="53"/>
      <c r="L52" s="53"/>
      <c r="M52" s="53"/>
      <c r="N52" s="113"/>
    </row>
    <row r="53" spans="1:17" x14ac:dyDescent="0.35">
      <c r="A53" s="126">
        <v>54</v>
      </c>
      <c r="B53" s="84">
        <v>2000</v>
      </c>
      <c r="C53" s="84">
        <v>1116176</v>
      </c>
      <c r="D53" s="84">
        <v>1641</v>
      </c>
      <c r="E53" s="84">
        <f>SUM(C53:D53)</f>
        <v>1117817</v>
      </c>
      <c r="F53" s="84">
        <v>19947</v>
      </c>
      <c r="G53" s="84">
        <v>53</v>
      </c>
      <c r="H53" s="182">
        <f>SUM(F53:G53)</f>
        <v>20000</v>
      </c>
      <c r="I53" s="178">
        <f>(F53+G53)/(C53+D53+F53+G53)*100</f>
        <v>1.7577519056227848</v>
      </c>
      <c r="J53" s="90">
        <f>(D53)/(C53+D53)*100</f>
        <v>0.14680399385588158</v>
      </c>
      <c r="K53" s="90">
        <f>(G53)/(F53+G53)*100</f>
        <v>0.26500000000000001</v>
      </c>
      <c r="L53" s="90">
        <f>G53/(SUM(F53:G53)/1000)</f>
        <v>2.65</v>
      </c>
      <c r="M53" s="203">
        <f>D53/(SUM(C53:D53)/1000)</f>
        <v>1.4680399385588159</v>
      </c>
      <c r="N53" s="207"/>
      <c r="O53" s="85"/>
      <c r="Q53" s="30" t="s">
        <v>155</v>
      </c>
    </row>
    <row r="54" spans="1:17" x14ac:dyDescent="0.35">
      <c r="A54" s="127">
        <v>55</v>
      </c>
      <c r="B54" s="83"/>
      <c r="C54" s="83">
        <v>1096888</v>
      </c>
      <c r="D54" s="83">
        <v>1619</v>
      </c>
      <c r="E54" s="83">
        <f>SUM(C54:D54)</f>
        <v>1098507</v>
      </c>
      <c r="F54" s="83">
        <v>19940</v>
      </c>
      <c r="G54" s="83">
        <v>60</v>
      </c>
      <c r="H54" s="183">
        <f>SUM(F54:G54)</f>
        <v>20000</v>
      </c>
      <c r="I54" s="179">
        <f t="shared" ref="I54:I57" si="77">(F54+G54)/(C54+D54+F54+G54)*100</f>
        <v>1.7880978840543689</v>
      </c>
      <c r="J54" s="89">
        <f t="shared" ref="J54:J57" si="78">(D54)/(C54+D54)*100</f>
        <v>0.14738185555485764</v>
      </c>
      <c r="K54" s="89">
        <f t="shared" ref="K54:K57" si="79">(G54)/(F54+G54)*100</f>
        <v>0.3</v>
      </c>
      <c r="L54" s="89">
        <f t="shared" ref="L54:L57" si="80">G54/(SUM(F54:G54)/1000)</f>
        <v>3</v>
      </c>
      <c r="M54" s="199">
        <f t="shared" ref="M54:M57" si="81">D54/(SUM(C54:D54)/1000)</f>
        <v>1.4738185555485763</v>
      </c>
      <c r="N54" s="200"/>
      <c r="O54" s="86"/>
    </row>
    <row r="55" spans="1:17" x14ac:dyDescent="0.35">
      <c r="A55" s="127">
        <v>56</v>
      </c>
      <c r="B55" s="83"/>
      <c r="C55" s="83">
        <v>1132614</v>
      </c>
      <c r="D55" s="83">
        <v>1668</v>
      </c>
      <c r="E55" s="83">
        <f>SUM(C55:D55)</f>
        <v>1134282</v>
      </c>
      <c r="F55" s="83">
        <v>19953</v>
      </c>
      <c r="G55" s="83">
        <v>47</v>
      </c>
      <c r="H55" s="183">
        <f>SUM(F55:G55)</f>
        <v>20000</v>
      </c>
      <c r="I55" s="179">
        <f t="shared" si="77"/>
        <v>1.7326788427784547</v>
      </c>
      <c r="J55" s="89">
        <f t="shared" si="78"/>
        <v>0.1470533782604326</v>
      </c>
      <c r="K55" s="89">
        <f t="shared" si="79"/>
        <v>0.23500000000000001</v>
      </c>
      <c r="L55" s="89">
        <f t="shared" si="80"/>
        <v>2.35</v>
      </c>
      <c r="M55" s="199">
        <f t="shared" si="81"/>
        <v>1.4705337826043261</v>
      </c>
      <c r="N55" s="200"/>
      <c r="O55" s="86"/>
    </row>
    <row r="56" spans="1:17" x14ac:dyDescent="0.35">
      <c r="A56" s="127">
        <v>57</v>
      </c>
      <c r="B56" s="83"/>
      <c r="C56" s="83">
        <v>1188754</v>
      </c>
      <c r="D56" s="83">
        <v>1742</v>
      </c>
      <c r="E56" s="83">
        <f t="shared" ref="E56:E57" si="82">SUM(C56:D56)</f>
        <v>1190496</v>
      </c>
      <c r="F56" s="83">
        <v>19937</v>
      </c>
      <c r="G56" s="83">
        <v>63</v>
      </c>
      <c r="H56" s="183">
        <f t="shared" ref="H56:H57" si="83">SUM(F56:G56)</f>
        <v>20000</v>
      </c>
      <c r="I56" s="179">
        <f t="shared" si="77"/>
        <v>1.652215290261182</v>
      </c>
      <c r="J56" s="89">
        <f t="shared" si="78"/>
        <v>0.14632556514259604</v>
      </c>
      <c r="K56" s="89">
        <f t="shared" si="79"/>
        <v>0.315</v>
      </c>
      <c r="L56" s="89">
        <f t="shared" si="80"/>
        <v>3.15</v>
      </c>
      <c r="M56" s="199">
        <f t="shared" si="81"/>
        <v>1.4632556514259603</v>
      </c>
      <c r="N56" s="200"/>
      <c r="O56" s="86"/>
    </row>
    <row r="57" spans="1:17" ht="15" thickBot="1" x14ac:dyDescent="0.4">
      <c r="A57" s="128">
        <v>58</v>
      </c>
      <c r="B57" s="87"/>
      <c r="C57" s="87">
        <v>972996</v>
      </c>
      <c r="D57" s="87">
        <v>1432</v>
      </c>
      <c r="E57" s="87">
        <f t="shared" si="82"/>
        <v>974428</v>
      </c>
      <c r="F57" s="87">
        <v>19943</v>
      </c>
      <c r="G57" s="87">
        <v>57</v>
      </c>
      <c r="H57" s="184">
        <f t="shared" si="83"/>
        <v>20000</v>
      </c>
      <c r="I57" s="180">
        <f t="shared" si="77"/>
        <v>2.0112064422964759</v>
      </c>
      <c r="J57" s="92">
        <f t="shared" si="78"/>
        <v>0.14695801023780103</v>
      </c>
      <c r="K57" s="92">
        <f t="shared" si="79"/>
        <v>0.28500000000000003</v>
      </c>
      <c r="L57" s="92">
        <f t="shared" si="80"/>
        <v>2.85</v>
      </c>
      <c r="M57" s="201">
        <f t="shared" si="81"/>
        <v>1.4695801023780104</v>
      </c>
      <c r="N57" s="202"/>
      <c r="O57" s="88"/>
    </row>
    <row r="58" spans="1:17" x14ac:dyDescent="0.35">
      <c r="A58" s="49"/>
      <c r="B58" s="50"/>
      <c r="C58" s="171"/>
      <c r="D58" s="171"/>
      <c r="E58" s="171"/>
      <c r="F58" s="51"/>
      <c r="G58" s="51"/>
      <c r="H58" s="192" t="s">
        <v>159</v>
      </c>
      <c r="I58" s="178">
        <f>AVERAGE(I53,I54:I57)</f>
        <v>1.7883900730026532</v>
      </c>
      <c r="J58" s="90">
        <f t="shared" ref="J58" si="84">AVERAGE(J53,J54:J57)</f>
        <v>0.14690456061031379</v>
      </c>
      <c r="K58" s="90">
        <f t="shared" ref="K58" si="85">AVERAGE(K53,K54:K57)</f>
        <v>0.27999999999999997</v>
      </c>
      <c r="L58" s="90">
        <f t="shared" ref="L58" si="86">AVERAGE(L53,L54:L57)</f>
        <v>2.8</v>
      </c>
      <c r="M58" s="203">
        <f t="shared" ref="M58" si="87">AVERAGE(M53,M54:M57)</f>
        <v>1.4690456061031378</v>
      </c>
      <c r="N58" s="204" t="e">
        <f t="shared" ref="N58:O58" si="88">AVERAGE(N53:N57)</f>
        <v>#DIV/0!</v>
      </c>
      <c r="O58" s="177" t="e">
        <f t="shared" si="88"/>
        <v>#DIV/0!</v>
      </c>
    </row>
    <row r="59" spans="1:17" x14ac:dyDescent="0.35">
      <c r="A59" s="49"/>
      <c r="B59" s="50"/>
      <c r="C59" s="171"/>
      <c r="D59" s="171"/>
      <c r="E59" s="171"/>
      <c r="F59" s="51"/>
      <c r="G59" s="51"/>
      <c r="H59" s="193" t="s">
        <v>160</v>
      </c>
      <c r="I59" s="179">
        <f>STDEV(I53,I54:I57)</f>
        <v>0.13438120192928776</v>
      </c>
      <c r="J59" s="89">
        <f t="shared" ref="J59:M59" si="89">STDEV(J53,J54:J57)</f>
        <v>3.8670513427133769E-4</v>
      </c>
      <c r="K59" s="89">
        <f t="shared" si="89"/>
        <v>3.1224989991991983E-2</v>
      </c>
      <c r="L59" s="89">
        <f t="shared" si="89"/>
        <v>0.31224989991991986</v>
      </c>
      <c r="M59" s="199">
        <f t="shared" si="89"/>
        <v>3.8670513427134074E-3</v>
      </c>
      <c r="N59" s="205" t="e">
        <f t="shared" ref="N59" si="90">STDEV(N53:N57)</f>
        <v>#DIV/0!</v>
      </c>
      <c r="O59" s="175" t="e">
        <f>STDEV(O53:O57)</f>
        <v>#DIV/0!</v>
      </c>
    </row>
    <row r="60" spans="1:17" ht="15" thickBot="1" x14ac:dyDescent="0.4">
      <c r="A60" s="49"/>
      <c r="B60" s="50"/>
      <c r="C60" s="171"/>
      <c r="D60" s="171"/>
      <c r="E60" s="171"/>
      <c r="F60" s="51"/>
      <c r="G60" s="51"/>
      <c r="H60" s="194" t="s">
        <v>147</v>
      </c>
      <c r="I60" s="180">
        <f>STDEV(I53,I54:I57)/SQRT(COUNT(I53,I54:I57))</f>
        <v>6.009710048240266E-2</v>
      </c>
      <c r="J60" s="92">
        <f t="shared" ref="J60:M60" si="91">STDEV(J53,J54:J57)/SQRT(COUNT(J53,J54:J57))</f>
        <v>1.7293979349577892E-4</v>
      </c>
      <c r="K60" s="92">
        <f t="shared" si="91"/>
        <v>1.3964240043768937E-2</v>
      </c>
      <c r="L60" s="92">
        <f t="shared" si="91"/>
        <v>0.13964240043768938</v>
      </c>
      <c r="M60" s="201">
        <f t="shared" si="91"/>
        <v>1.7293979349578029E-3</v>
      </c>
      <c r="N60" s="206" t="e">
        <f t="shared" ref="N60" si="92">STDEV(N53:N57)/SQRT(COUNT(N53:N57))</f>
        <v>#DIV/0!</v>
      </c>
      <c r="O60" s="176" t="e">
        <f>STDEV(O53:O57)/SQRT(COUNT(O53:O57))</f>
        <v>#DIV/0!</v>
      </c>
    </row>
    <row r="61" spans="1:17" x14ac:dyDescent="0.35">
      <c r="A61" s="49"/>
      <c r="B61" s="50"/>
      <c r="C61" s="171"/>
      <c r="D61" s="171"/>
      <c r="E61" s="171"/>
      <c r="F61" s="51"/>
      <c r="G61" s="51"/>
      <c r="H61" s="52"/>
      <c r="I61" s="53"/>
      <c r="J61" s="55"/>
      <c r="K61" s="53"/>
      <c r="L61" s="53"/>
      <c r="M61" s="53"/>
      <c r="N61" s="113"/>
    </row>
    <row r="62" spans="1:17" ht="15" thickBot="1" x14ac:dyDescent="0.4">
      <c r="A62" s="57"/>
      <c r="B62" s="58"/>
      <c r="C62" s="172"/>
      <c r="D62" s="172"/>
      <c r="E62" s="172"/>
      <c r="F62" s="58"/>
      <c r="G62" s="58"/>
      <c r="H62" s="58"/>
      <c r="I62" s="53"/>
      <c r="J62" s="53"/>
      <c r="K62" s="53"/>
      <c r="L62" s="53"/>
      <c r="M62" s="58"/>
    </row>
    <row r="63" spans="1:17" ht="29.5" thickBot="1" x14ac:dyDescent="0.4">
      <c r="A63" s="58"/>
      <c r="B63" s="78" t="str">
        <f>B7</f>
        <v>Dose mg/kg/day</v>
      </c>
      <c r="C63" s="79" t="s">
        <v>142</v>
      </c>
      <c r="D63" s="80" t="s">
        <v>147</v>
      </c>
      <c r="E63" s="79" t="s">
        <v>144</v>
      </c>
      <c r="F63" s="81" t="s">
        <v>147</v>
      </c>
      <c r="G63" s="79" t="s">
        <v>145</v>
      </c>
      <c r="H63" s="81" t="s">
        <v>147</v>
      </c>
      <c r="I63" s="79" t="s">
        <v>143</v>
      </c>
      <c r="J63" s="81" t="s">
        <v>147</v>
      </c>
      <c r="K63" s="79" t="s">
        <v>146</v>
      </c>
      <c r="L63" s="82" t="s">
        <v>147</v>
      </c>
      <c r="M63" s="58"/>
    </row>
    <row r="64" spans="1:17" x14ac:dyDescent="0.35">
      <c r="A64" s="58"/>
      <c r="B64" s="93">
        <f>B8</f>
        <v>0</v>
      </c>
      <c r="C64" s="94">
        <f>I13</f>
        <v>1.81704023593749</v>
      </c>
      <c r="D64" s="95">
        <f>I15</f>
        <v>0.13213286857217044</v>
      </c>
      <c r="E64" s="94">
        <f>K13</f>
        <v>0.255</v>
      </c>
      <c r="F64" s="95">
        <f>K15</f>
        <v>1.0488088481701517E-2</v>
      </c>
      <c r="G64" s="94">
        <f>L13</f>
        <v>2.5499999999999998</v>
      </c>
      <c r="H64" s="95">
        <f>L15</f>
        <v>0.10488088481701519</v>
      </c>
      <c r="I64" s="94">
        <f>J13</f>
        <v>0.14776092877031782</v>
      </c>
      <c r="J64" s="95">
        <f>J15</f>
        <v>4.2157866208021397E-3</v>
      </c>
      <c r="K64" s="94">
        <f>M13</f>
        <v>1.4776092877031783</v>
      </c>
      <c r="L64" s="96">
        <f>M15</f>
        <v>4.2157866208021345E-2</v>
      </c>
      <c r="M64" s="58"/>
    </row>
    <row r="65" spans="1:19" x14ac:dyDescent="0.35">
      <c r="A65" s="58"/>
      <c r="B65" s="97">
        <f>B17</f>
        <v>125</v>
      </c>
      <c r="C65" s="98">
        <f>I22</f>
        <v>1.8026056746384078</v>
      </c>
      <c r="D65" s="99">
        <f>I24</f>
        <v>6.9654101629666731E-2</v>
      </c>
      <c r="E65" s="98">
        <f>K22</f>
        <v>0.28300000000000003</v>
      </c>
      <c r="F65" s="99">
        <f>K24</f>
        <v>9.0277350426338897E-3</v>
      </c>
      <c r="G65" s="98">
        <f>L22</f>
        <v>2.8299999999999996</v>
      </c>
      <c r="H65" s="99">
        <f>L24</f>
        <v>9.0277350426338873E-2</v>
      </c>
      <c r="I65" s="98">
        <f>J22</f>
        <v>0.15808991942302403</v>
      </c>
      <c r="J65" s="99">
        <f>J24</f>
        <v>1.8355787521418918E-3</v>
      </c>
      <c r="K65" s="98">
        <f>M22</f>
        <v>1.5808991942302406</v>
      </c>
      <c r="L65" s="100">
        <f>M24</f>
        <v>1.8355787521418882E-2</v>
      </c>
      <c r="M65" s="58"/>
    </row>
    <row r="66" spans="1:19" x14ac:dyDescent="0.35">
      <c r="A66" s="58"/>
      <c r="B66" s="97">
        <f>B26</f>
        <v>250</v>
      </c>
      <c r="C66" s="98">
        <f>I31</f>
        <v>1.548374037694064</v>
      </c>
      <c r="D66" s="99">
        <f>I33</f>
        <v>4.7025620821160963E-2</v>
      </c>
      <c r="E66" s="98">
        <f>K31</f>
        <v>0.30599999999999999</v>
      </c>
      <c r="F66" s="99">
        <f>K33</f>
        <v>1.1979148550710951E-2</v>
      </c>
      <c r="G66" s="98">
        <f>L31</f>
        <v>3.06</v>
      </c>
      <c r="H66" s="99">
        <f>L33</f>
        <v>0.11979148550710943</v>
      </c>
      <c r="I66" s="98">
        <f>J31</f>
        <v>0.14618209377360986</v>
      </c>
      <c r="J66" s="99">
        <f>J33</f>
        <v>1.8720604156049342E-3</v>
      </c>
      <c r="K66" s="98">
        <f>M31</f>
        <v>1.4618209377360989</v>
      </c>
      <c r="L66" s="100">
        <f>M33</f>
        <v>1.8720604156049352E-2</v>
      </c>
      <c r="M66" s="58"/>
    </row>
    <row r="67" spans="1:19" x14ac:dyDescent="0.35">
      <c r="A67" s="58"/>
      <c r="B67" s="101">
        <f>B35</f>
        <v>500</v>
      </c>
      <c r="C67" s="102">
        <f>I40</f>
        <v>1.6477992814504574</v>
      </c>
      <c r="D67" s="103">
        <f>I42</f>
        <v>5.0025844383568718E-2</v>
      </c>
      <c r="E67" s="102">
        <f>K40</f>
        <v>0.26000000000000006</v>
      </c>
      <c r="F67" s="103">
        <f>K42</f>
        <v>1.2144957801491114E-2</v>
      </c>
      <c r="G67" s="102">
        <f>L40</f>
        <v>2.6</v>
      </c>
      <c r="H67" s="103">
        <f>L42</f>
        <v>0.12144957801491117</v>
      </c>
      <c r="I67" s="102">
        <f>J40</f>
        <v>0.14491591379947397</v>
      </c>
      <c r="J67" s="103">
        <f>J42</f>
        <v>1.8888738146307933E-3</v>
      </c>
      <c r="K67" s="102">
        <f>M40</f>
        <v>1.4491591379947395</v>
      </c>
      <c r="L67" s="104">
        <f>M42</f>
        <v>1.8888738146307923E-2</v>
      </c>
      <c r="M67" s="58"/>
    </row>
    <row r="68" spans="1:19" x14ac:dyDescent="0.35">
      <c r="A68" s="58"/>
      <c r="B68" s="101">
        <f>B44</f>
        <v>1000</v>
      </c>
      <c r="C68" s="102">
        <f>I49</f>
        <v>1.6236707671276691</v>
      </c>
      <c r="D68" s="103">
        <f>I51</f>
        <v>4.0103199946654434E-2</v>
      </c>
      <c r="E68" s="102">
        <f>K49</f>
        <v>0.24699999999999997</v>
      </c>
      <c r="F68" s="103">
        <f>K51</f>
        <v>1.4628738838327899E-2</v>
      </c>
      <c r="G68" s="102">
        <f>L49</f>
        <v>2.4699999999999998</v>
      </c>
      <c r="H68" s="103">
        <f>L51</f>
        <v>0.14628738838327868</v>
      </c>
      <c r="I68" s="102">
        <f>J49</f>
        <v>0.14344695810529781</v>
      </c>
      <c r="J68" s="103">
        <f>J51</f>
        <v>5.7082112889690739E-3</v>
      </c>
      <c r="K68" s="102">
        <f>M49</f>
        <v>1.4344695810529782</v>
      </c>
      <c r="L68" s="104">
        <f>M51</f>
        <v>5.7082112889690693E-2</v>
      </c>
      <c r="M68" s="58"/>
    </row>
    <row r="69" spans="1:19" ht="15" thickBot="1" x14ac:dyDescent="0.4">
      <c r="A69" s="58"/>
      <c r="B69" s="105">
        <f>B53</f>
        <v>2000</v>
      </c>
      <c r="C69" s="106">
        <f>I58</f>
        <v>1.7883900730026532</v>
      </c>
      <c r="D69" s="107">
        <f>I60</f>
        <v>6.009710048240266E-2</v>
      </c>
      <c r="E69" s="106">
        <f>K58</f>
        <v>0.27999999999999997</v>
      </c>
      <c r="F69" s="107">
        <f>K60</f>
        <v>1.3964240043768937E-2</v>
      </c>
      <c r="G69" s="106">
        <f>L58</f>
        <v>2.8</v>
      </c>
      <c r="H69" s="107">
        <f>L60</f>
        <v>0.13964240043768938</v>
      </c>
      <c r="I69" s="106">
        <f>J58</f>
        <v>0.14690456061031379</v>
      </c>
      <c r="J69" s="107">
        <f>J60</f>
        <v>1.7293979349577892E-4</v>
      </c>
      <c r="K69" s="106">
        <f>M58</f>
        <v>1.4690456061031378</v>
      </c>
      <c r="L69" s="108">
        <f>M60</f>
        <v>1.7293979349578029E-3</v>
      </c>
      <c r="M69" s="58"/>
    </row>
    <row r="70" spans="1:19" x14ac:dyDescent="0.35">
      <c r="A70" s="58"/>
      <c r="B70" s="58"/>
      <c r="C70" s="172"/>
      <c r="D70" s="172"/>
      <c r="E70" s="172"/>
      <c r="F70" s="58"/>
      <c r="G70" s="58"/>
      <c r="H70" s="58"/>
      <c r="I70" s="58"/>
      <c r="J70" s="58"/>
      <c r="K70" s="58"/>
      <c r="L70" s="58"/>
      <c r="M70" s="58"/>
    </row>
    <row r="71" spans="1:19" x14ac:dyDescent="0.35">
      <c r="A71" s="58"/>
      <c r="B71" s="58"/>
      <c r="C71" s="172"/>
      <c r="D71" s="172"/>
      <c r="E71" s="172"/>
      <c r="F71" s="58"/>
      <c r="G71" s="58"/>
      <c r="H71" s="58"/>
      <c r="I71" s="58"/>
      <c r="J71" s="58"/>
      <c r="K71" s="58"/>
      <c r="L71" s="58"/>
      <c r="M71" s="58"/>
      <c r="N71" s="58"/>
      <c r="O71" s="51"/>
      <c r="P71" s="58"/>
      <c r="Q71" s="58"/>
      <c r="R71" s="69"/>
      <c r="S71" s="69"/>
    </row>
    <row r="72" spans="1:19" x14ac:dyDescent="0.35">
      <c r="A72" s="58"/>
      <c r="B72" s="58"/>
      <c r="C72" s="172"/>
      <c r="D72" s="172"/>
      <c r="E72" s="172"/>
      <c r="F72" s="58"/>
      <c r="G72" s="58"/>
      <c r="H72" s="58"/>
      <c r="I72" s="58"/>
      <c r="J72" s="58"/>
      <c r="K72" s="58"/>
      <c r="L72" s="58"/>
      <c r="M72" s="70"/>
      <c r="N72" s="58"/>
      <c r="O72" s="51"/>
      <c r="P72" s="58"/>
      <c r="Q72" s="58"/>
      <c r="R72" s="69"/>
      <c r="S72" s="69"/>
    </row>
    <row r="73" spans="1:19" x14ac:dyDescent="0.35">
      <c r="A73" s="58"/>
      <c r="B73" s="58"/>
      <c r="C73" s="172"/>
      <c r="D73" s="172"/>
      <c r="E73" s="172"/>
      <c r="F73" s="58"/>
      <c r="G73" s="58"/>
      <c r="H73" s="58"/>
      <c r="I73" s="58"/>
      <c r="J73" s="58"/>
      <c r="K73" s="58"/>
      <c r="L73" s="58"/>
      <c r="M73" s="70"/>
      <c r="N73" s="58"/>
      <c r="O73" s="51"/>
      <c r="P73" s="58"/>
      <c r="Q73" s="58"/>
      <c r="R73" s="69"/>
      <c r="S73" s="69"/>
    </row>
    <row r="74" spans="1:19" x14ac:dyDescent="0.35">
      <c r="A74" s="58"/>
      <c r="B74" s="58"/>
      <c r="C74" s="172"/>
      <c r="D74" s="172"/>
      <c r="E74" s="172"/>
      <c r="F74" s="58"/>
      <c r="G74" s="58"/>
      <c r="H74" s="58"/>
      <c r="I74" s="58"/>
      <c r="J74" s="58"/>
      <c r="K74" s="58"/>
      <c r="L74" s="58"/>
      <c r="M74" s="70"/>
      <c r="N74" s="58"/>
      <c r="O74" s="51"/>
      <c r="P74" s="58"/>
      <c r="Q74" s="58"/>
      <c r="R74" s="69"/>
      <c r="S74" s="69"/>
    </row>
    <row r="75" spans="1:19" x14ac:dyDescent="0.35">
      <c r="A75" s="58"/>
      <c r="B75" s="58"/>
      <c r="C75" s="172"/>
      <c r="D75" s="172"/>
      <c r="E75" s="172"/>
      <c r="F75" s="58"/>
      <c r="G75" s="58"/>
      <c r="H75" s="58"/>
      <c r="I75" s="58"/>
      <c r="J75" s="58"/>
      <c r="K75" s="58"/>
      <c r="L75" s="58"/>
      <c r="M75" s="70"/>
      <c r="N75" s="58"/>
      <c r="O75" s="51"/>
      <c r="P75" s="58"/>
      <c r="Q75" s="58"/>
      <c r="R75" s="69"/>
      <c r="S75" s="69"/>
    </row>
    <row r="76" spans="1:19" x14ac:dyDescent="0.35">
      <c r="A76" s="58"/>
      <c r="B76" s="58"/>
      <c r="C76" s="172"/>
      <c r="D76" s="172"/>
      <c r="E76" s="172"/>
      <c r="F76" s="58"/>
      <c r="G76" s="58"/>
      <c r="H76" s="58"/>
      <c r="I76" s="58"/>
      <c r="J76" s="58"/>
      <c r="K76" s="58"/>
      <c r="L76" s="58"/>
      <c r="M76" s="70"/>
      <c r="N76" s="58"/>
      <c r="O76" s="51"/>
      <c r="P76" s="58"/>
      <c r="Q76" s="58"/>
      <c r="R76" s="69"/>
      <c r="S76" s="69"/>
    </row>
    <row r="77" spans="1:19" x14ac:dyDescent="0.35">
      <c r="A77" s="58"/>
      <c r="B77" s="58"/>
      <c r="C77" s="172"/>
      <c r="D77" s="172"/>
      <c r="E77" s="172"/>
      <c r="F77" s="58"/>
      <c r="G77" s="58"/>
      <c r="H77" s="58"/>
      <c r="I77" s="58"/>
      <c r="J77" s="58"/>
      <c r="K77" s="58"/>
      <c r="L77" s="58"/>
      <c r="M77" s="70"/>
      <c r="N77" s="58"/>
      <c r="O77" s="51"/>
      <c r="P77" s="58"/>
      <c r="Q77" s="58"/>
      <c r="R77" s="69"/>
      <c r="S77" s="69"/>
    </row>
    <row r="78" spans="1:19" x14ac:dyDescent="0.35">
      <c r="A78" s="58"/>
      <c r="B78" s="58"/>
      <c r="C78" s="172"/>
      <c r="D78" s="172"/>
      <c r="E78" s="172"/>
      <c r="F78" s="58"/>
      <c r="G78" s="58"/>
      <c r="H78" s="58"/>
      <c r="I78" s="58"/>
      <c r="J78" s="58"/>
      <c r="K78" s="58"/>
      <c r="L78" s="58"/>
      <c r="M78" s="70"/>
      <c r="N78" s="58"/>
      <c r="O78" s="51"/>
      <c r="P78" s="58"/>
      <c r="Q78" s="58"/>
      <c r="R78" s="69"/>
      <c r="S78" s="69"/>
    </row>
    <row r="79" spans="1:19" x14ac:dyDescent="0.35">
      <c r="A79" s="58"/>
      <c r="B79" s="58"/>
      <c r="C79" s="172"/>
      <c r="D79" s="172"/>
      <c r="E79" s="172"/>
      <c r="F79" s="58"/>
      <c r="G79" s="58"/>
      <c r="H79" s="58"/>
      <c r="I79" s="58"/>
      <c r="J79" s="58"/>
      <c r="K79" s="58"/>
      <c r="L79" s="58"/>
      <c r="M79" s="70"/>
      <c r="N79" s="58"/>
      <c r="O79" s="51"/>
      <c r="P79" s="58"/>
      <c r="Q79" s="58"/>
      <c r="R79" s="69"/>
      <c r="S79" s="69"/>
    </row>
    <row r="80" spans="1:19" x14ac:dyDescent="0.35">
      <c r="A80" s="58"/>
      <c r="B80" s="58"/>
      <c r="C80" s="172"/>
      <c r="D80" s="172"/>
      <c r="E80" s="172"/>
      <c r="F80" s="58"/>
      <c r="G80" s="58"/>
      <c r="H80" s="58"/>
      <c r="I80" s="58"/>
      <c r="J80" s="58"/>
      <c r="K80" s="58"/>
      <c r="L80" s="58"/>
      <c r="M80" s="70"/>
      <c r="N80" s="58"/>
      <c r="O80" s="51"/>
      <c r="P80" s="58"/>
      <c r="Q80" s="58"/>
      <c r="R80" s="69"/>
      <c r="S80" s="69"/>
    </row>
    <row r="81" spans="1:19" x14ac:dyDescent="0.35">
      <c r="A81" s="58"/>
      <c r="B81" s="58"/>
      <c r="C81" s="172"/>
      <c r="D81" s="172"/>
      <c r="E81" s="172"/>
      <c r="F81" s="58"/>
      <c r="G81" s="58"/>
      <c r="H81" s="58"/>
      <c r="I81" s="58"/>
      <c r="J81" s="58"/>
      <c r="K81" s="58"/>
      <c r="L81" s="58"/>
      <c r="M81" s="70"/>
      <c r="N81" s="58"/>
      <c r="O81" s="51"/>
      <c r="P81" s="58"/>
      <c r="Q81" s="58"/>
      <c r="R81" s="69"/>
      <c r="S81" s="69"/>
    </row>
    <row r="82" spans="1:19" x14ac:dyDescent="0.35">
      <c r="A82" s="58"/>
      <c r="B82" s="58"/>
      <c r="C82" s="172"/>
      <c r="D82" s="172"/>
      <c r="E82" s="172"/>
      <c r="F82" s="58"/>
      <c r="G82" s="58"/>
      <c r="H82" s="58"/>
      <c r="I82" s="58"/>
      <c r="J82" s="58"/>
      <c r="K82" s="58"/>
      <c r="L82" s="58"/>
      <c r="M82" s="70"/>
      <c r="N82" s="58"/>
      <c r="O82" s="51"/>
      <c r="P82" s="58"/>
      <c r="Q82" s="58"/>
      <c r="R82" s="69"/>
      <c r="S82" s="69"/>
    </row>
    <row r="83" spans="1:19" x14ac:dyDescent="0.35">
      <c r="A83" s="58"/>
      <c r="B83" s="58"/>
      <c r="C83" s="172"/>
      <c r="D83" s="172"/>
      <c r="E83" s="172"/>
      <c r="F83" s="58"/>
      <c r="G83" s="58"/>
      <c r="H83" s="58"/>
      <c r="I83" s="58"/>
      <c r="J83" s="58"/>
      <c r="K83" s="58"/>
      <c r="L83" s="58"/>
      <c r="M83" s="70"/>
      <c r="N83" s="58"/>
      <c r="O83" s="51"/>
      <c r="P83" s="58"/>
      <c r="Q83" s="58"/>
      <c r="R83" s="69"/>
      <c r="S83" s="69"/>
    </row>
    <row r="84" spans="1:19" x14ac:dyDescent="0.35">
      <c r="A84" s="58"/>
      <c r="B84" s="58"/>
      <c r="C84" s="172"/>
      <c r="D84" s="172"/>
      <c r="E84" s="172"/>
      <c r="F84" s="58"/>
      <c r="G84" s="58"/>
      <c r="H84" s="58"/>
      <c r="I84" s="58"/>
      <c r="J84" s="58"/>
      <c r="K84" s="58"/>
      <c r="L84" s="58"/>
      <c r="M84" s="70"/>
      <c r="N84" s="58"/>
      <c r="O84" s="51"/>
      <c r="P84" s="58"/>
      <c r="Q84" s="58"/>
      <c r="R84" s="69"/>
      <c r="S84" s="69"/>
    </row>
    <row r="85" spans="1:19" x14ac:dyDescent="0.35">
      <c r="A85" s="58"/>
      <c r="B85" s="58"/>
      <c r="C85" s="172"/>
      <c r="D85" s="172"/>
      <c r="E85" s="172"/>
      <c r="F85" s="58"/>
      <c r="G85" s="58"/>
      <c r="H85" s="58"/>
      <c r="I85" s="58"/>
      <c r="J85" s="58"/>
      <c r="K85" s="58"/>
      <c r="L85" s="58"/>
      <c r="M85" s="70"/>
      <c r="N85" s="58"/>
      <c r="O85" s="51"/>
      <c r="P85" s="58"/>
      <c r="Q85" s="58"/>
      <c r="R85" s="69"/>
      <c r="S85" s="69"/>
    </row>
    <row r="86" spans="1:19" x14ac:dyDescent="0.35">
      <c r="A86" s="58"/>
      <c r="B86" s="58"/>
      <c r="C86" s="172"/>
      <c r="D86" s="172"/>
      <c r="E86" s="172"/>
      <c r="F86" s="58"/>
      <c r="G86" s="58"/>
      <c r="H86" s="58"/>
      <c r="I86" s="58"/>
      <c r="J86" s="58"/>
      <c r="K86" s="58"/>
      <c r="L86" s="58"/>
      <c r="M86" s="70"/>
      <c r="N86" s="58"/>
      <c r="O86" s="51"/>
      <c r="P86" s="58"/>
      <c r="Q86" s="58"/>
      <c r="R86" s="69"/>
      <c r="S86" s="69"/>
    </row>
    <row r="87" spans="1:19" x14ac:dyDescent="0.35">
      <c r="A87" s="58"/>
      <c r="B87" s="58"/>
      <c r="C87" s="172"/>
      <c r="D87" s="172"/>
      <c r="E87" s="172"/>
      <c r="F87" s="58"/>
      <c r="G87" s="58"/>
      <c r="H87" s="58"/>
      <c r="I87" s="58"/>
      <c r="J87" s="58"/>
      <c r="K87" s="58"/>
      <c r="L87" s="58"/>
      <c r="M87" s="70"/>
      <c r="N87" s="58"/>
      <c r="O87" s="51"/>
      <c r="P87" s="58"/>
      <c r="Q87" s="58"/>
      <c r="R87" s="69"/>
      <c r="S87" s="69"/>
    </row>
    <row r="88" spans="1:19" x14ac:dyDescent="0.35">
      <c r="A88" s="58"/>
      <c r="B88" s="58"/>
      <c r="C88" s="172"/>
      <c r="D88" s="172"/>
      <c r="E88" s="172"/>
      <c r="F88" s="58"/>
      <c r="G88" s="58"/>
      <c r="H88" s="58"/>
      <c r="I88" s="58"/>
      <c r="J88" s="58"/>
      <c r="K88" s="58"/>
      <c r="L88" s="58"/>
      <c r="M88" s="70"/>
      <c r="N88" s="58"/>
      <c r="O88" s="51"/>
      <c r="P88" s="58"/>
      <c r="Q88" s="58"/>
      <c r="R88" s="69"/>
      <c r="S88" s="69"/>
    </row>
    <row r="89" spans="1:19" x14ac:dyDescent="0.35">
      <c r="A89" s="58"/>
      <c r="B89" s="58"/>
      <c r="C89" s="172"/>
      <c r="D89" s="172"/>
      <c r="E89" s="172"/>
      <c r="F89" s="58"/>
      <c r="G89" s="58"/>
      <c r="H89" s="58"/>
      <c r="I89" s="58"/>
      <c r="J89" s="58"/>
      <c r="K89" s="58"/>
      <c r="L89" s="58"/>
      <c r="M89" s="70"/>
      <c r="N89" s="58"/>
      <c r="O89" s="51"/>
      <c r="P89" s="58"/>
      <c r="Q89" s="58"/>
      <c r="R89" s="69"/>
      <c r="S89" s="69"/>
    </row>
    <row r="90" spans="1:19" x14ac:dyDescent="0.35">
      <c r="A90" s="58"/>
      <c r="B90" s="58"/>
      <c r="C90" s="172"/>
      <c r="D90" s="172"/>
      <c r="E90" s="172"/>
      <c r="F90" s="58"/>
      <c r="G90" s="58"/>
      <c r="H90" s="58"/>
      <c r="I90" s="58"/>
      <c r="J90" s="58"/>
      <c r="K90" s="58"/>
      <c r="L90" s="58"/>
      <c r="M90" s="70"/>
      <c r="N90" s="58"/>
      <c r="O90" s="51"/>
      <c r="P90" s="58"/>
      <c r="Q90" s="58"/>
      <c r="R90" s="69"/>
      <c r="S90" s="69"/>
    </row>
    <row r="91" spans="1:19" x14ac:dyDescent="0.35">
      <c r="A91" s="58"/>
      <c r="B91" s="58"/>
      <c r="C91" s="172"/>
      <c r="D91" s="172"/>
      <c r="E91" s="172"/>
      <c r="F91" s="58"/>
      <c r="G91" s="58"/>
      <c r="H91" s="58"/>
      <c r="I91" s="58"/>
      <c r="J91" s="58"/>
      <c r="K91" s="58"/>
      <c r="L91" s="58"/>
      <c r="M91" s="70"/>
      <c r="N91" s="58"/>
      <c r="O91" s="51"/>
      <c r="P91" s="58"/>
      <c r="Q91" s="58"/>
      <c r="R91" s="69"/>
      <c r="S91" s="69"/>
    </row>
    <row r="92" spans="1:19" x14ac:dyDescent="0.35">
      <c r="A92" s="58"/>
      <c r="B92" s="58"/>
      <c r="C92" s="172"/>
      <c r="D92" s="172"/>
      <c r="E92" s="172"/>
      <c r="F92" s="58"/>
      <c r="G92" s="58"/>
      <c r="H92" s="58"/>
      <c r="I92" s="58"/>
      <c r="J92" s="58"/>
      <c r="K92" s="58"/>
      <c r="L92" s="58"/>
      <c r="M92" s="70"/>
      <c r="N92" s="58"/>
      <c r="O92" s="51"/>
      <c r="P92" s="58"/>
      <c r="Q92" s="58"/>
      <c r="R92" s="69"/>
      <c r="S92" s="69"/>
    </row>
    <row r="93" spans="1:19" x14ac:dyDescent="0.35">
      <c r="A93" s="58"/>
      <c r="B93" s="58"/>
      <c r="C93" s="172"/>
      <c r="D93" s="172"/>
      <c r="E93" s="172"/>
      <c r="F93" s="58"/>
      <c r="G93" s="58"/>
      <c r="H93" s="58"/>
      <c r="I93" s="58"/>
      <c r="J93" s="58"/>
      <c r="K93" s="58"/>
      <c r="L93" s="58"/>
      <c r="M93" s="70"/>
      <c r="N93" s="58"/>
      <c r="O93" s="51"/>
      <c r="P93" s="58"/>
      <c r="Q93" s="58"/>
      <c r="R93" s="69"/>
      <c r="S93" s="69"/>
    </row>
    <row r="94" spans="1:19" x14ac:dyDescent="0.35">
      <c r="A94" s="58"/>
      <c r="B94" s="58"/>
      <c r="C94" s="172"/>
      <c r="D94" s="172"/>
      <c r="E94" s="172"/>
      <c r="F94" s="58"/>
      <c r="G94" s="58"/>
      <c r="H94" s="58"/>
      <c r="I94" s="58"/>
      <c r="J94" s="58"/>
      <c r="K94" s="58"/>
      <c r="L94" s="58"/>
      <c r="M94" s="70"/>
      <c r="N94" s="58"/>
      <c r="O94" s="51"/>
      <c r="P94" s="58"/>
      <c r="Q94" s="58"/>
      <c r="R94" s="69"/>
      <c r="S94" s="69"/>
    </row>
    <row r="95" spans="1:19" x14ac:dyDescent="0.35">
      <c r="A95" s="58"/>
      <c r="B95" s="58"/>
      <c r="C95" s="172"/>
      <c r="D95" s="172"/>
      <c r="E95" s="172"/>
      <c r="F95" s="58"/>
      <c r="G95" s="58"/>
      <c r="H95" s="58"/>
      <c r="I95" s="58"/>
      <c r="J95" s="58"/>
      <c r="K95" s="58"/>
      <c r="L95" s="58"/>
      <c r="M95" s="70"/>
      <c r="N95" s="58"/>
      <c r="O95" s="51"/>
      <c r="P95" s="58"/>
      <c r="Q95" s="58"/>
      <c r="R95" s="69"/>
      <c r="S95" s="69"/>
    </row>
    <row r="96" spans="1:19" x14ac:dyDescent="0.35">
      <c r="A96" s="58"/>
      <c r="B96" s="58"/>
      <c r="C96" s="172"/>
      <c r="D96" s="172"/>
      <c r="E96" s="172"/>
      <c r="F96" s="58"/>
      <c r="G96" s="58"/>
      <c r="H96" s="58"/>
      <c r="I96" s="58"/>
      <c r="J96" s="58"/>
      <c r="K96" s="58"/>
      <c r="L96" s="58"/>
      <c r="M96" s="70"/>
      <c r="N96" s="58"/>
      <c r="O96" s="51"/>
      <c r="P96" s="58"/>
      <c r="Q96" s="58"/>
      <c r="R96" s="69"/>
      <c r="S96" s="69"/>
    </row>
    <row r="97" spans="1:19" x14ac:dyDescent="0.35">
      <c r="A97" s="58"/>
      <c r="B97" s="58"/>
      <c r="C97" s="172"/>
      <c r="D97" s="172"/>
      <c r="E97" s="172"/>
      <c r="F97" s="58"/>
      <c r="G97" s="58"/>
      <c r="H97" s="58"/>
      <c r="I97" s="58"/>
      <c r="J97" s="58"/>
      <c r="K97" s="58"/>
      <c r="L97" s="58"/>
      <c r="M97" s="70"/>
      <c r="N97" s="58"/>
      <c r="O97" s="51"/>
      <c r="P97" s="58"/>
      <c r="Q97" s="58"/>
      <c r="R97" s="69"/>
      <c r="S97" s="69"/>
    </row>
    <row r="98" spans="1:19" x14ac:dyDescent="0.35">
      <c r="A98" s="58"/>
      <c r="B98" s="58"/>
      <c r="C98" s="172"/>
      <c r="D98" s="172"/>
      <c r="E98" s="172"/>
      <c r="F98" s="58"/>
      <c r="G98" s="58"/>
      <c r="H98" s="58"/>
      <c r="I98" s="58"/>
      <c r="J98" s="58"/>
      <c r="K98" s="58"/>
      <c r="L98" s="58"/>
      <c r="M98" s="70"/>
      <c r="N98" s="58"/>
      <c r="O98" s="51"/>
      <c r="P98" s="58"/>
      <c r="Q98" s="58"/>
      <c r="R98" s="69"/>
      <c r="S98" s="69"/>
    </row>
    <row r="99" spans="1:19" x14ac:dyDescent="0.35">
      <c r="A99" s="58"/>
      <c r="B99" s="58"/>
      <c r="C99" s="172"/>
      <c r="D99" s="172"/>
      <c r="E99" s="172"/>
      <c r="F99" s="58"/>
      <c r="G99" s="58"/>
      <c r="H99" s="58"/>
      <c r="I99" s="58"/>
      <c r="J99" s="58"/>
      <c r="K99" s="58"/>
      <c r="L99" s="58"/>
      <c r="M99" s="70"/>
      <c r="N99" s="58"/>
      <c r="O99" s="51"/>
      <c r="P99" s="58"/>
      <c r="Q99" s="58"/>
      <c r="R99" s="69"/>
      <c r="S99" s="69"/>
    </row>
    <row r="100" spans="1:19" x14ac:dyDescent="0.35">
      <c r="A100" s="58"/>
      <c r="B100" s="58"/>
      <c r="C100" s="172"/>
      <c r="D100" s="172"/>
      <c r="E100" s="172"/>
      <c r="F100" s="58"/>
      <c r="G100" s="58"/>
      <c r="H100" s="58"/>
      <c r="I100" s="58"/>
      <c r="J100" s="58"/>
      <c r="K100" s="58"/>
      <c r="L100" s="58"/>
      <c r="M100" s="70"/>
      <c r="N100" s="58"/>
      <c r="O100" s="51"/>
      <c r="P100" s="58"/>
      <c r="Q100" s="58"/>
      <c r="R100" s="69"/>
      <c r="S100" s="69"/>
    </row>
    <row r="101" spans="1:19" x14ac:dyDescent="0.35">
      <c r="A101" s="58"/>
      <c r="B101" s="58"/>
      <c r="C101" s="172"/>
      <c r="D101" s="172"/>
      <c r="E101" s="172"/>
      <c r="F101" s="58"/>
      <c r="G101" s="58"/>
      <c r="H101" s="58"/>
      <c r="I101" s="58"/>
      <c r="J101" s="58"/>
      <c r="K101" s="58"/>
      <c r="L101" s="58"/>
      <c r="M101" s="70"/>
      <c r="N101" s="58"/>
      <c r="O101" s="51"/>
      <c r="P101" s="58"/>
      <c r="Q101" s="58"/>
      <c r="R101" s="69"/>
      <c r="S101" s="69"/>
    </row>
    <row r="102" spans="1:19" x14ac:dyDescent="0.35">
      <c r="A102" s="58"/>
      <c r="B102" s="58"/>
      <c r="C102" s="172"/>
      <c r="D102" s="172"/>
      <c r="E102" s="172"/>
      <c r="F102" s="58"/>
      <c r="G102" s="58"/>
      <c r="H102" s="58"/>
      <c r="I102" s="58"/>
      <c r="J102" s="58"/>
      <c r="K102" s="58"/>
      <c r="L102" s="58"/>
      <c r="M102" s="70"/>
      <c r="N102" s="58"/>
      <c r="O102" s="51"/>
      <c r="P102" s="58"/>
      <c r="Q102" s="58"/>
      <c r="R102" s="69"/>
      <c r="S102" s="69"/>
    </row>
    <row r="103" spans="1:19" x14ac:dyDescent="0.35">
      <c r="A103" s="58"/>
      <c r="B103" s="58"/>
      <c r="C103" s="172"/>
      <c r="D103" s="172"/>
      <c r="E103" s="172"/>
      <c r="F103" s="58"/>
      <c r="G103" s="58"/>
      <c r="H103" s="58"/>
      <c r="I103" s="58"/>
      <c r="J103" s="58"/>
      <c r="K103" s="58"/>
      <c r="L103" s="58"/>
      <c r="M103" s="70"/>
      <c r="N103" s="58"/>
      <c r="O103" s="51"/>
      <c r="P103" s="58"/>
      <c r="Q103" s="58"/>
      <c r="R103" s="69"/>
      <c r="S103" s="69"/>
    </row>
    <row r="104" spans="1:19" x14ac:dyDescent="0.35">
      <c r="A104" s="58"/>
      <c r="B104" s="58"/>
      <c r="C104" s="172"/>
      <c r="D104" s="172"/>
      <c r="E104" s="172"/>
      <c r="F104" s="58"/>
      <c r="G104" s="58"/>
      <c r="H104" s="58"/>
      <c r="I104" s="58"/>
      <c r="J104" s="58"/>
      <c r="K104" s="58"/>
      <c r="L104" s="58"/>
      <c r="M104" s="70"/>
      <c r="N104" s="58"/>
      <c r="O104" s="51"/>
      <c r="P104" s="58"/>
      <c r="Q104" s="58"/>
      <c r="R104" s="69"/>
      <c r="S104" s="69"/>
    </row>
    <row r="105" spans="1:19" x14ac:dyDescent="0.35">
      <c r="A105" s="58"/>
      <c r="B105" s="58"/>
      <c r="C105" s="172"/>
      <c r="D105" s="172"/>
      <c r="E105" s="172"/>
      <c r="F105" s="58"/>
      <c r="G105" s="58"/>
      <c r="H105" s="58"/>
      <c r="I105" s="58"/>
      <c r="J105" s="58"/>
      <c r="K105" s="58"/>
      <c r="L105" s="58"/>
      <c r="M105" s="70"/>
      <c r="N105" s="58"/>
      <c r="O105" s="51"/>
      <c r="P105" s="58"/>
      <c r="Q105" s="58"/>
      <c r="R105" s="69"/>
      <c r="S105" s="69"/>
    </row>
    <row r="106" spans="1:19" x14ac:dyDescent="0.35">
      <c r="A106" s="58"/>
      <c r="B106" s="58"/>
      <c r="C106" s="172"/>
      <c r="D106" s="172"/>
      <c r="E106" s="172"/>
      <c r="F106" s="58"/>
      <c r="G106" s="58"/>
      <c r="H106" s="58"/>
      <c r="I106" s="58"/>
      <c r="J106" s="58"/>
      <c r="K106" s="58"/>
      <c r="L106" s="58"/>
      <c r="M106" s="70"/>
      <c r="N106" s="58"/>
      <c r="O106" s="51"/>
      <c r="P106" s="58"/>
      <c r="Q106" s="58"/>
      <c r="R106" s="69"/>
      <c r="S106" s="69"/>
    </row>
    <row r="107" spans="1:19" x14ac:dyDescent="0.35">
      <c r="A107" s="58"/>
      <c r="B107" s="58"/>
      <c r="C107" s="172"/>
      <c r="D107" s="172"/>
      <c r="E107" s="172"/>
      <c r="F107" s="58"/>
      <c r="G107" s="58"/>
      <c r="H107" s="58"/>
      <c r="I107" s="58"/>
      <c r="J107" s="58"/>
      <c r="K107" s="58"/>
      <c r="L107" s="58"/>
      <c r="M107" s="70"/>
      <c r="N107" s="58"/>
      <c r="O107" s="51"/>
      <c r="P107" s="58"/>
      <c r="Q107" s="58"/>
      <c r="R107" s="69"/>
      <c r="S107" s="69"/>
    </row>
    <row r="108" spans="1:19" x14ac:dyDescent="0.35">
      <c r="A108" s="58"/>
      <c r="B108" s="58"/>
      <c r="C108" s="172"/>
      <c r="D108" s="172"/>
      <c r="E108" s="172"/>
      <c r="F108" s="58"/>
      <c r="G108" s="58"/>
      <c r="H108" s="58"/>
      <c r="I108" s="58"/>
      <c r="J108" s="58"/>
      <c r="K108" s="58"/>
      <c r="L108" s="58"/>
      <c r="M108" s="70"/>
      <c r="N108" s="58"/>
      <c r="O108" s="51"/>
      <c r="P108" s="58"/>
      <c r="Q108" s="58"/>
      <c r="R108" s="69"/>
      <c r="S108" s="69"/>
    </row>
    <row r="109" spans="1:19" x14ac:dyDescent="0.35">
      <c r="A109" s="58"/>
      <c r="B109" s="58"/>
      <c r="C109" s="172"/>
      <c r="D109" s="172"/>
      <c r="E109" s="172"/>
      <c r="F109" s="58"/>
      <c r="G109" s="58"/>
      <c r="H109" s="58"/>
      <c r="I109" s="58"/>
      <c r="J109" s="58"/>
      <c r="K109" s="58"/>
      <c r="L109" s="58"/>
      <c r="M109" s="70"/>
      <c r="N109" s="58"/>
      <c r="O109" s="51"/>
      <c r="P109" s="58"/>
      <c r="Q109" s="58"/>
      <c r="R109" s="69"/>
      <c r="S109" s="69"/>
    </row>
    <row r="110" spans="1:19" x14ac:dyDescent="0.35">
      <c r="A110" s="58"/>
      <c r="B110" s="58"/>
      <c r="C110" s="172"/>
      <c r="D110" s="172"/>
      <c r="E110" s="172"/>
      <c r="F110" s="58"/>
      <c r="G110" s="58"/>
      <c r="H110" s="58"/>
      <c r="I110" s="58"/>
      <c r="J110" s="58"/>
      <c r="K110" s="58"/>
      <c r="L110" s="58"/>
      <c r="M110" s="70"/>
      <c r="N110" s="58"/>
      <c r="O110" s="51"/>
      <c r="P110" s="58"/>
      <c r="Q110" s="58"/>
      <c r="R110" s="69"/>
      <c r="S110" s="69"/>
    </row>
    <row r="111" spans="1:19" x14ac:dyDescent="0.35">
      <c r="A111" s="58"/>
      <c r="B111" s="58"/>
      <c r="C111" s="172"/>
      <c r="D111" s="172"/>
      <c r="E111" s="172"/>
      <c r="F111" s="58"/>
      <c r="G111" s="58"/>
      <c r="H111" s="58"/>
      <c r="I111" s="58"/>
      <c r="J111" s="58"/>
      <c r="K111" s="58"/>
      <c r="L111" s="58"/>
      <c r="M111" s="70"/>
      <c r="N111" s="58"/>
      <c r="O111" s="51"/>
      <c r="P111" s="58"/>
      <c r="Q111" s="58"/>
      <c r="R111" s="69"/>
      <c r="S111" s="69"/>
    </row>
    <row r="112" spans="1:19" x14ac:dyDescent="0.35">
      <c r="A112" s="58"/>
      <c r="B112" s="58"/>
      <c r="C112" s="172"/>
      <c r="D112" s="172"/>
      <c r="E112" s="172"/>
      <c r="F112" s="58"/>
      <c r="G112" s="58"/>
      <c r="H112" s="58"/>
      <c r="I112" s="58"/>
      <c r="J112" s="58"/>
      <c r="K112" s="58"/>
      <c r="L112" s="58"/>
      <c r="M112" s="70"/>
      <c r="N112" s="58"/>
      <c r="O112" s="51"/>
      <c r="P112" s="58"/>
      <c r="Q112" s="58"/>
      <c r="R112" s="69"/>
      <c r="S112" s="69"/>
    </row>
    <row r="113" spans="1:19" x14ac:dyDescent="0.35">
      <c r="A113" s="58"/>
      <c r="B113" s="58"/>
      <c r="C113" s="172"/>
      <c r="D113" s="172"/>
      <c r="E113" s="172"/>
      <c r="F113" s="58"/>
      <c r="G113" s="58"/>
      <c r="H113" s="58"/>
      <c r="I113" s="58"/>
      <c r="J113" s="58"/>
      <c r="K113" s="58"/>
      <c r="L113" s="58"/>
      <c r="M113" s="70"/>
      <c r="N113" s="58"/>
      <c r="O113" s="51"/>
      <c r="P113" s="58"/>
      <c r="Q113" s="58"/>
      <c r="R113" s="69"/>
      <c r="S113" s="69"/>
    </row>
    <row r="114" spans="1:19" x14ac:dyDescent="0.35">
      <c r="A114" s="58"/>
      <c r="B114" s="58"/>
      <c r="C114" s="172"/>
      <c r="D114" s="172"/>
      <c r="E114" s="172"/>
      <c r="F114" s="58"/>
      <c r="G114" s="58"/>
      <c r="H114" s="58"/>
      <c r="I114" s="58"/>
      <c r="J114" s="58"/>
      <c r="K114" s="58"/>
      <c r="L114" s="58"/>
      <c r="M114" s="70"/>
      <c r="N114" s="58"/>
      <c r="O114" s="51"/>
      <c r="P114" s="58"/>
      <c r="Q114" s="58"/>
      <c r="R114" s="69"/>
      <c r="S114" s="69"/>
    </row>
    <row r="115" spans="1:19" x14ac:dyDescent="0.35">
      <c r="A115" s="58"/>
      <c r="B115" s="58"/>
      <c r="C115" s="172"/>
      <c r="D115" s="172"/>
      <c r="E115" s="172"/>
      <c r="F115" s="58"/>
      <c r="G115" s="58"/>
      <c r="H115" s="58"/>
      <c r="I115" s="58"/>
      <c r="J115" s="58"/>
      <c r="K115" s="58"/>
      <c r="L115" s="58"/>
      <c r="M115" s="70"/>
      <c r="N115" s="58"/>
      <c r="O115" s="51"/>
      <c r="P115" s="58"/>
      <c r="Q115" s="58"/>
      <c r="R115" s="69"/>
      <c r="S115" s="69"/>
    </row>
    <row r="116" spans="1:19" x14ac:dyDescent="0.35">
      <c r="A116" s="58"/>
      <c r="B116" s="58"/>
      <c r="C116" s="172"/>
      <c r="D116" s="172"/>
      <c r="E116" s="172"/>
      <c r="F116" s="58"/>
      <c r="G116" s="58"/>
      <c r="H116" s="58"/>
      <c r="I116" s="58"/>
      <c r="J116" s="58"/>
      <c r="K116" s="58"/>
      <c r="L116" s="58"/>
      <c r="M116" s="70"/>
      <c r="N116" s="58"/>
      <c r="O116" s="51"/>
      <c r="P116" s="58"/>
      <c r="Q116" s="58"/>
      <c r="R116" s="69"/>
      <c r="S116" s="69"/>
    </row>
    <row r="117" spans="1:19" x14ac:dyDescent="0.35">
      <c r="A117" s="58"/>
      <c r="B117" s="58"/>
      <c r="C117" s="172"/>
      <c r="D117" s="172"/>
      <c r="E117" s="172"/>
      <c r="F117" s="58"/>
      <c r="G117" s="58"/>
      <c r="H117" s="58"/>
      <c r="I117" s="58"/>
      <c r="J117" s="58"/>
      <c r="K117" s="58"/>
      <c r="L117" s="58"/>
      <c r="M117" s="70"/>
      <c r="N117" s="58"/>
      <c r="O117" s="51"/>
      <c r="P117" s="58"/>
      <c r="Q117" s="58"/>
      <c r="R117" s="69"/>
      <c r="S117" s="69"/>
    </row>
    <row r="118" spans="1:19" x14ac:dyDescent="0.35">
      <c r="A118" s="58"/>
      <c r="B118" s="58"/>
      <c r="C118" s="172"/>
      <c r="D118" s="172"/>
      <c r="E118" s="172"/>
      <c r="F118" s="58"/>
      <c r="G118" s="58"/>
      <c r="H118" s="58"/>
      <c r="I118" s="58"/>
      <c r="J118" s="58"/>
      <c r="K118" s="58"/>
      <c r="L118" s="58"/>
      <c r="M118" s="70"/>
      <c r="N118" s="58"/>
      <c r="O118" s="51"/>
      <c r="P118" s="58"/>
      <c r="Q118" s="58"/>
      <c r="R118" s="69"/>
      <c r="S118" s="69"/>
    </row>
    <row r="119" spans="1:19" x14ac:dyDescent="0.35">
      <c r="A119" s="58"/>
      <c r="B119" s="58"/>
      <c r="C119" s="172"/>
      <c r="D119" s="172"/>
      <c r="E119" s="172"/>
      <c r="F119" s="58"/>
      <c r="G119" s="58"/>
      <c r="H119" s="58"/>
      <c r="I119" s="58"/>
      <c r="J119" s="58"/>
      <c r="K119" s="58"/>
      <c r="L119" s="58"/>
      <c r="M119" s="70"/>
      <c r="N119" s="58"/>
      <c r="O119" s="51"/>
      <c r="P119" s="58"/>
      <c r="Q119" s="58"/>
      <c r="R119" s="69"/>
      <c r="S119" s="69"/>
    </row>
    <row r="120" spans="1:19" x14ac:dyDescent="0.35">
      <c r="A120" s="58"/>
      <c r="B120" s="58"/>
      <c r="C120" s="172"/>
      <c r="D120" s="172"/>
      <c r="E120" s="172"/>
      <c r="F120" s="58"/>
      <c r="G120" s="58"/>
      <c r="H120" s="58"/>
      <c r="I120" s="58"/>
      <c r="J120" s="58"/>
      <c r="K120" s="58"/>
      <c r="L120" s="58"/>
      <c r="M120" s="70"/>
      <c r="N120" s="58"/>
      <c r="O120" s="51"/>
      <c r="P120" s="58"/>
      <c r="Q120" s="58"/>
      <c r="R120" s="69"/>
      <c r="S120" s="69"/>
    </row>
    <row r="121" spans="1:19" x14ac:dyDescent="0.35">
      <c r="A121" s="58"/>
      <c r="B121" s="58"/>
      <c r="C121" s="172"/>
      <c r="D121" s="172"/>
      <c r="E121" s="172"/>
      <c r="F121" s="58"/>
      <c r="G121" s="58"/>
      <c r="H121" s="58"/>
      <c r="I121" s="58"/>
      <c r="J121" s="58"/>
      <c r="K121" s="58"/>
      <c r="L121" s="58"/>
      <c r="M121" s="70"/>
      <c r="N121" s="58"/>
      <c r="O121" s="51"/>
      <c r="P121" s="58"/>
      <c r="Q121" s="58"/>
      <c r="R121" s="69"/>
      <c r="S121" s="69"/>
    </row>
    <row r="122" spans="1:19" x14ac:dyDescent="0.35">
      <c r="A122" s="58"/>
      <c r="B122" s="58"/>
      <c r="C122" s="172"/>
      <c r="D122" s="172"/>
      <c r="E122" s="172"/>
      <c r="F122" s="58"/>
      <c r="G122" s="58"/>
      <c r="H122" s="58"/>
      <c r="I122" s="58"/>
      <c r="J122" s="58"/>
      <c r="K122" s="58"/>
      <c r="L122" s="58"/>
      <c r="M122" s="70"/>
      <c r="N122" s="58"/>
      <c r="O122" s="51"/>
      <c r="P122" s="58"/>
      <c r="Q122" s="58"/>
      <c r="R122" s="69"/>
      <c r="S122" s="69"/>
    </row>
    <row r="123" spans="1:19" x14ac:dyDescent="0.35">
      <c r="A123" s="58"/>
      <c r="B123" s="58"/>
      <c r="C123" s="172"/>
      <c r="D123" s="172"/>
      <c r="E123" s="172"/>
      <c r="F123" s="58"/>
      <c r="G123" s="58"/>
      <c r="H123" s="58"/>
      <c r="I123" s="58"/>
      <c r="J123" s="58"/>
      <c r="K123" s="58"/>
      <c r="L123" s="58"/>
      <c r="M123" s="70"/>
      <c r="N123" s="58"/>
      <c r="O123" s="51"/>
      <c r="P123" s="58"/>
      <c r="Q123" s="58"/>
      <c r="R123" s="69"/>
      <c r="S123" s="69"/>
    </row>
    <row r="124" spans="1:19" x14ac:dyDescent="0.35">
      <c r="A124" s="58"/>
      <c r="B124" s="58"/>
      <c r="C124" s="172"/>
      <c r="D124" s="172"/>
      <c r="E124" s="172"/>
      <c r="F124" s="58"/>
      <c r="G124" s="58"/>
      <c r="H124" s="58"/>
      <c r="I124" s="58"/>
      <c r="J124" s="58"/>
      <c r="K124" s="58"/>
      <c r="L124" s="58"/>
      <c r="M124" s="70"/>
      <c r="N124" s="58"/>
      <c r="O124" s="51"/>
      <c r="P124" s="58"/>
      <c r="Q124" s="58"/>
      <c r="R124" s="69"/>
      <c r="S124" s="69"/>
    </row>
    <row r="125" spans="1:19" x14ac:dyDescent="0.35">
      <c r="A125" s="58"/>
      <c r="B125" s="58"/>
      <c r="C125" s="172"/>
      <c r="D125" s="172"/>
      <c r="E125" s="172"/>
      <c r="F125" s="58"/>
      <c r="G125" s="58"/>
      <c r="H125" s="58"/>
      <c r="I125" s="58"/>
      <c r="J125" s="58"/>
      <c r="K125" s="58"/>
      <c r="L125" s="58"/>
      <c r="M125" s="70"/>
      <c r="N125" s="58"/>
      <c r="O125" s="51"/>
      <c r="P125" s="58"/>
      <c r="Q125" s="58"/>
      <c r="R125" s="69"/>
      <c r="S125" s="69"/>
    </row>
    <row r="126" spans="1:19" x14ac:dyDescent="0.35">
      <c r="A126" s="58"/>
      <c r="B126" s="58"/>
      <c r="C126" s="172"/>
      <c r="D126" s="172"/>
      <c r="E126" s="172"/>
      <c r="F126" s="58"/>
      <c r="G126" s="58"/>
      <c r="H126" s="58"/>
      <c r="I126" s="58"/>
      <c r="J126" s="58"/>
      <c r="K126" s="58"/>
      <c r="L126" s="58"/>
      <c r="M126" s="70"/>
      <c r="N126" s="58"/>
      <c r="O126" s="51"/>
      <c r="P126" s="58"/>
      <c r="Q126" s="58"/>
      <c r="R126" s="69"/>
      <c r="S126" s="69"/>
    </row>
    <row r="127" spans="1:19" x14ac:dyDescent="0.35">
      <c r="A127" s="58"/>
      <c r="B127" s="58"/>
      <c r="C127" s="172"/>
      <c r="D127" s="172"/>
      <c r="E127" s="172"/>
      <c r="F127" s="58"/>
      <c r="G127" s="58"/>
      <c r="H127" s="58"/>
      <c r="I127" s="58"/>
      <c r="J127" s="58"/>
      <c r="K127" s="58"/>
      <c r="L127" s="58"/>
      <c r="M127" s="70"/>
      <c r="N127" s="58"/>
      <c r="O127" s="51"/>
      <c r="P127" s="58"/>
      <c r="Q127" s="58"/>
      <c r="R127" s="69"/>
      <c r="S127" s="69"/>
    </row>
    <row r="128" spans="1:19" x14ac:dyDescent="0.35">
      <c r="A128" s="58"/>
      <c r="B128" s="58"/>
      <c r="C128" s="172"/>
      <c r="D128" s="172"/>
      <c r="E128" s="172"/>
      <c r="F128" s="58"/>
      <c r="G128" s="58"/>
      <c r="H128" s="58"/>
      <c r="I128" s="58"/>
      <c r="J128" s="58"/>
      <c r="K128" s="58"/>
      <c r="L128" s="58"/>
      <c r="M128" s="70"/>
      <c r="N128" s="58"/>
      <c r="O128" s="51"/>
      <c r="P128" s="58"/>
      <c r="Q128" s="58"/>
      <c r="R128" s="69"/>
      <c r="S128" s="69"/>
    </row>
    <row r="129" spans="1:19" x14ac:dyDescent="0.35">
      <c r="A129" s="58"/>
      <c r="B129" s="58"/>
      <c r="C129" s="172"/>
      <c r="D129" s="172"/>
      <c r="E129" s="172"/>
      <c r="F129" s="58"/>
      <c r="G129" s="58"/>
      <c r="H129" s="58"/>
      <c r="I129" s="58"/>
      <c r="J129" s="58"/>
      <c r="K129" s="58"/>
      <c r="L129" s="58"/>
      <c r="M129" s="70"/>
      <c r="N129" s="58"/>
      <c r="O129" s="51"/>
      <c r="P129" s="58"/>
      <c r="Q129" s="58"/>
      <c r="R129" s="69"/>
      <c r="S129" s="69"/>
    </row>
    <row r="130" spans="1:19" x14ac:dyDescent="0.35">
      <c r="A130" s="58"/>
      <c r="B130" s="58"/>
      <c r="C130" s="172"/>
      <c r="D130" s="172"/>
      <c r="E130" s="172"/>
      <c r="F130" s="58"/>
      <c r="G130" s="58"/>
      <c r="H130" s="58"/>
      <c r="I130" s="58"/>
      <c r="J130" s="58"/>
      <c r="K130" s="58"/>
      <c r="L130" s="58"/>
      <c r="M130" s="70"/>
      <c r="N130" s="58"/>
      <c r="O130" s="51"/>
      <c r="P130" s="58"/>
      <c r="Q130" s="58"/>
      <c r="R130" s="69"/>
      <c r="S130" s="69"/>
    </row>
    <row r="131" spans="1:19" x14ac:dyDescent="0.35">
      <c r="A131" s="58"/>
      <c r="B131" s="58"/>
      <c r="C131" s="172"/>
      <c r="D131" s="172"/>
      <c r="E131" s="172"/>
      <c r="F131" s="58"/>
      <c r="G131" s="58"/>
      <c r="H131" s="58"/>
      <c r="I131" s="58"/>
      <c r="J131" s="58"/>
      <c r="K131" s="58"/>
      <c r="L131" s="58"/>
      <c r="M131" s="70"/>
      <c r="N131" s="58"/>
      <c r="O131" s="51"/>
      <c r="P131" s="58"/>
      <c r="Q131" s="58"/>
      <c r="R131" s="69"/>
      <c r="S131" s="69"/>
    </row>
    <row r="132" spans="1:19" x14ac:dyDescent="0.35">
      <c r="A132" s="58"/>
      <c r="B132" s="58"/>
      <c r="C132" s="172"/>
      <c r="D132" s="172"/>
      <c r="E132" s="172"/>
      <c r="F132" s="58"/>
      <c r="G132" s="58"/>
      <c r="H132" s="58"/>
      <c r="I132" s="58"/>
      <c r="J132" s="58"/>
      <c r="K132" s="58"/>
      <c r="L132" s="58"/>
      <c r="M132" s="70"/>
      <c r="N132" s="58"/>
      <c r="O132" s="51"/>
      <c r="P132" s="58"/>
      <c r="Q132" s="58"/>
      <c r="R132" s="69"/>
      <c r="S132" s="69"/>
    </row>
    <row r="133" spans="1:19" x14ac:dyDescent="0.35">
      <c r="A133" s="58"/>
      <c r="B133" s="58"/>
      <c r="C133" s="172"/>
      <c r="D133" s="172"/>
      <c r="E133" s="172"/>
      <c r="F133" s="58"/>
      <c r="G133" s="58"/>
      <c r="H133" s="58"/>
      <c r="I133" s="58"/>
      <c r="J133" s="58"/>
      <c r="K133" s="58"/>
      <c r="L133" s="58"/>
      <c r="M133" s="70"/>
      <c r="N133" s="58"/>
      <c r="O133" s="51"/>
      <c r="P133" s="58"/>
      <c r="Q133" s="58"/>
      <c r="R133" s="69"/>
      <c r="S133" s="69"/>
    </row>
    <row r="134" spans="1:19" x14ac:dyDescent="0.35">
      <c r="A134" s="58"/>
      <c r="B134" s="58"/>
      <c r="C134" s="172"/>
      <c r="D134" s="172"/>
      <c r="E134" s="172"/>
      <c r="F134" s="58"/>
      <c r="G134" s="58"/>
      <c r="H134" s="58"/>
      <c r="I134" s="58"/>
      <c r="J134" s="58"/>
      <c r="K134" s="58"/>
      <c r="L134" s="58"/>
      <c r="M134" s="70"/>
      <c r="N134" s="58"/>
      <c r="O134" s="51"/>
      <c r="P134" s="58"/>
      <c r="Q134" s="58"/>
      <c r="R134" s="69"/>
      <c r="S134" s="69"/>
    </row>
    <row r="135" spans="1:19" x14ac:dyDescent="0.35">
      <c r="A135" s="58"/>
      <c r="B135" s="58"/>
      <c r="C135" s="172"/>
      <c r="D135" s="172"/>
      <c r="E135" s="172"/>
      <c r="F135" s="58"/>
      <c r="G135" s="58"/>
      <c r="H135" s="58"/>
      <c r="I135" s="58"/>
      <c r="J135" s="58"/>
      <c r="K135" s="58"/>
      <c r="L135" s="58"/>
      <c r="M135" s="70"/>
      <c r="N135" s="58"/>
      <c r="O135" s="51"/>
      <c r="P135" s="58"/>
      <c r="Q135" s="58"/>
      <c r="R135" s="69"/>
      <c r="S135" s="69"/>
    </row>
    <row r="136" spans="1:19" x14ac:dyDescent="0.35">
      <c r="A136" s="58"/>
      <c r="B136" s="58"/>
      <c r="C136" s="172"/>
      <c r="D136" s="172"/>
      <c r="E136" s="172"/>
      <c r="F136" s="58"/>
      <c r="G136" s="58"/>
      <c r="H136" s="58"/>
      <c r="I136" s="58"/>
      <c r="J136" s="58"/>
      <c r="K136" s="58"/>
      <c r="L136" s="58"/>
      <c r="M136" s="70"/>
      <c r="N136" s="58"/>
      <c r="O136" s="51"/>
      <c r="P136" s="58"/>
      <c r="Q136" s="58"/>
      <c r="R136" s="69"/>
      <c r="S136" s="69"/>
    </row>
    <row r="137" spans="1:19" x14ac:dyDescent="0.35">
      <c r="A137" s="58"/>
      <c r="B137" s="58"/>
      <c r="C137" s="172"/>
      <c r="D137" s="172"/>
      <c r="E137" s="172"/>
      <c r="F137" s="58"/>
      <c r="G137" s="58"/>
      <c r="H137" s="58"/>
      <c r="I137" s="58"/>
      <c r="J137" s="58"/>
      <c r="K137" s="58"/>
      <c r="L137" s="58"/>
      <c r="M137" s="70"/>
      <c r="N137" s="58"/>
      <c r="O137" s="51"/>
      <c r="P137" s="58"/>
      <c r="Q137" s="58"/>
      <c r="R137" s="69"/>
      <c r="S137" s="69"/>
    </row>
    <row r="138" spans="1:19" x14ac:dyDescent="0.35">
      <c r="A138" s="58"/>
      <c r="B138" s="58"/>
      <c r="C138" s="172"/>
      <c r="D138" s="172"/>
      <c r="E138" s="172"/>
      <c r="F138" s="58"/>
      <c r="G138" s="58"/>
      <c r="H138" s="58"/>
      <c r="I138" s="58"/>
      <c r="J138" s="58"/>
      <c r="K138" s="58"/>
      <c r="L138" s="58"/>
      <c r="M138" s="70"/>
      <c r="N138" s="58"/>
      <c r="O138" s="51"/>
      <c r="P138" s="58"/>
      <c r="Q138" s="58"/>
      <c r="R138" s="69"/>
      <c r="S138" s="69"/>
    </row>
    <row r="139" spans="1:19" x14ac:dyDescent="0.35">
      <c r="A139" s="58"/>
      <c r="B139" s="58"/>
      <c r="C139" s="172"/>
      <c r="D139" s="172"/>
      <c r="E139" s="172"/>
      <c r="F139" s="58"/>
      <c r="G139" s="58"/>
      <c r="H139" s="58"/>
      <c r="I139" s="58"/>
      <c r="J139" s="58"/>
      <c r="K139" s="58"/>
      <c r="L139" s="58"/>
      <c r="M139" s="70"/>
      <c r="N139" s="58"/>
      <c r="O139" s="51"/>
      <c r="P139" s="58"/>
      <c r="Q139" s="58"/>
      <c r="R139" s="69"/>
      <c r="S139" s="69"/>
    </row>
    <row r="140" spans="1:19" x14ac:dyDescent="0.35">
      <c r="A140" s="58"/>
      <c r="B140" s="58"/>
      <c r="C140" s="172"/>
      <c r="D140" s="172"/>
      <c r="E140" s="172"/>
      <c r="F140" s="58"/>
      <c r="G140" s="58"/>
      <c r="H140" s="58"/>
      <c r="I140" s="58"/>
      <c r="J140" s="58"/>
      <c r="K140" s="58"/>
      <c r="L140" s="58"/>
      <c r="M140" s="70"/>
      <c r="N140" s="58"/>
      <c r="O140" s="51"/>
      <c r="P140" s="58"/>
      <c r="Q140" s="58"/>
      <c r="R140" s="69"/>
      <c r="S140" s="69"/>
    </row>
    <row r="141" spans="1:19" x14ac:dyDescent="0.35">
      <c r="A141" s="58"/>
      <c r="B141" s="58"/>
      <c r="C141" s="172"/>
      <c r="D141" s="172"/>
      <c r="E141" s="172"/>
      <c r="F141" s="58"/>
      <c r="G141" s="58"/>
      <c r="H141" s="58"/>
      <c r="I141" s="58"/>
      <c r="J141" s="58"/>
      <c r="K141" s="58"/>
      <c r="L141" s="58"/>
      <c r="M141" s="70"/>
      <c r="N141" s="58"/>
      <c r="O141" s="51"/>
      <c r="P141" s="58"/>
      <c r="Q141" s="58"/>
      <c r="R141" s="69"/>
      <c r="S141" s="69"/>
    </row>
    <row r="142" spans="1:19" x14ac:dyDescent="0.35">
      <c r="A142" s="58"/>
      <c r="B142" s="58"/>
      <c r="C142" s="172"/>
      <c r="D142" s="172"/>
      <c r="E142" s="172"/>
      <c r="F142" s="58"/>
      <c r="G142" s="58"/>
      <c r="H142" s="58"/>
      <c r="I142" s="58"/>
      <c r="J142" s="58"/>
      <c r="K142" s="58"/>
      <c r="L142" s="58"/>
      <c r="M142" s="70"/>
      <c r="N142" s="58"/>
      <c r="O142" s="51"/>
      <c r="P142" s="58"/>
      <c r="Q142" s="58"/>
      <c r="R142" s="69"/>
      <c r="S142" s="69"/>
    </row>
    <row r="143" spans="1:19" x14ac:dyDescent="0.35">
      <c r="A143" s="58"/>
      <c r="B143" s="58"/>
      <c r="C143" s="172"/>
      <c r="D143" s="172"/>
      <c r="E143" s="172"/>
      <c r="F143" s="58"/>
      <c r="G143" s="58"/>
      <c r="H143" s="58"/>
      <c r="I143" s="58"/>
      <c r="J143" s="58"/>
      <c r="K143" s="58"/>
      <c r="L143" s="58"/>
      <c r="M143" s="70"/>
      <c r="N143" s="58"/>
      <c r="O143" s="51"/>
      <c r="P143" s="58"/>
      <c r="Q143" s="58"/>
      <c r="R143" s="69"/>
      <c r="S143" s="69"/>
    </row>
    <row r="144" spans="1:19" x14ac:dyDescent="0.35">
      <c r="A144" s="58"/>
      <c r="B144" s="58"/>
      <c r="C144" s="172"/>
      <c r="D144" s="172"/>
      <c r="E144" s="172"/>
      <c r="F144" s="58"/>
      <c r="G144" s="58"/>
      <c r="H144" s="58"/>
      <c r="I144" s="58"/>
      <c r="J144" s="58"/>
      <c r="K144" s="58"/>
      <c r="L144" s="58"/>
      <c r="M144" s="70"/>
      <c r="N144" s="58"/>
      <c r="O144" s="51"/>
      <c r="P144" s="58"/>
      <c r="Q144" s="58"/>
      <c r="R144" s="69"/>
      <c r="S144" s="69"/>
    </row>
    <row r="145" spans="1:19" x14ac:dyDescent="0.35">
      <c r="A145" s="58"/>
      <c r="B145" s="58"/>
      <c r="C145" s="172"/>
      <c r="D145" s="172"/>
      <c r="E145" s="172"/>
      <c r="F145" s="58"/>
      <c r="G145" s="58"/>
      <c r="H145" s="58"/>
      <c r="I145" s="58"/>
      <c r="J145" s="58"/>
      <c r="K145" s="58"/>
      <c r="L145" s="58"/>
      <c r="M145" s="70"/>
      <c r="N145" s="58"/>
      <c r="O145" s="51"/>
      <c r="P145" s="58"/>
      <c r="Q145" s="58"/>
      <c r="R145" s="69"/>
      <c r="S145" s="69"/>
    </row>
    <row r="146" spans="1:19" x14ac:dyDescent="0.35">
      <c r="A146" s="58"/>
      <c r="B146" s="58"/>
      <c r="C146" s="172"/>
      <c r="D146" s="172"/>
      <c r="E146" s="172"/>
      <c r="F146" s="58"/>
      <c r="G146" s="58"/>
      <c r="H146" s="58"/>
      <c r="I146" s="58"/>
      <c r="J146" s="58"/>
      <c r="K146" s="58"/>
      <c r="L146" s="58"/>
      <c r="M146" s="70"/>
      <c r="N146" s="58"/>
      <c r="O146" s="51"/>
      <c r="P146" s="58"/>
      <c r="Q146" s="58"/>
      <c r="R146" s="69"/>
      <c r="S146" s="69"/>
    </row>
    <row r="147" spans="1:19" x14ac:dyDescent="0.35">
      <c r="A147" s="58"/>
      <c r="B147" s="58"/>
      <c r="C147" s="172"/>
      <c r="D147" s="172"/>
      <c r="E147" s="172"/>
      <c r="F147" s="58"/>
      <c r="G147" s="58"/>
      <c r="H147" s="58"/>
      <c r="I147" s="58"/>
      <c r="J147" s="58"/>
      <c r="K147" s="58"/>
      <c r="L147" s="58"/>
      <c r="M147" s="70"/>
      <c r="N147" s="58"/>
      <c r="O147" s="51"/>
      <c r="P147" s="58"/>
      <c r="Q147" s="58"/>
      <c r="R147" s="69"/>
      <c r="S147" s="69"/>
    </row>
    <row r="148" spans="1:19" x14ac:dyDescent="0.35">
      <c r="A148" s="58"/>
      <c r="B148" s="58"/>
      <c r="C148" s="172"/>
      <c r="D148" s="172"/>
      <c r="E148" s="172"/>
      <c r="F148" s="58"/>
      <c r="G148" s="58"/>
      <c r="H148" s="58"/>
      <c r="I148" s="58"/>
      <c r="J148" s="58"/>
      <c r="K148" s="58"/>
      <c r="L148" s="58"/>
      <c r="M148" s="70"/>
      <c r="N148" s="58"/>
      <c r="O148" s="51"/>
      <c r="P148" s="58"/>
      <c r="Q148" s="58"/>
      <c r="R148" s="69"/>
      <c r="S148" s="69"/>
    </row>
    <row r="149" spans="1:19" x14ac:dyDescent="0.35">
      <c r="A149" s="58"/>
      <c r="B149" s="58"/>
      <c r="C149" s="172"/>
      <c r="D149" s="172"/>
      <c r="E149" s="172"/>
      <c r="F149" s="58"/>
      <c r="G149" s="58"/>
      <c r="H149" s="58"/>
      <c r="I149" s="58"/>
      <c r="J149" s="58"/>
      <c r="K149" s="58"/>
      <c r="L149" s="58"/>
      <c r="M149" s="70"/>
      <c r="N149" s="58"/>
      <c r="O149" s="51"/>
      <c r="P149" s="58"/>
      <c r="Q149" s="58"/>
      <c r="R149" s="69"/>
      <c r="S149" s="69"/>
    </row>
    <row r="150" spans="1:19" x14ac:dyDescent="0.35">
      <c r="A150" s="58"/>
      <c r="B150" s="58"/>
      <c r="C150" s="172"/>
      <c r="D150" s="172"/>
      <c r="E150" s="172"/>
      <c r="F150" s="58"/>
      <c r="G150" s="58"/>
      <c r="H150" s="58"/>
      <c r="I150" s="58"/>
      <c r="J150" s="58"/>
      <c r="K150" s="58"/>
      <c r="L150" s="58"/>
      <c r="M150" s="70"/>
      <c r="N150" s="58"/>
      <c r="O150" s="51"/>
      <c r="P150" s="58"/>
      <c r="Q150" s="58"/>
      <c r="R150" s="69"/>
      <c r="S150" s="69"/>
    </row>
    <row r="151" spans="1:19" x14ac:dyDescent="0.35">
      <c r="A151" s="58"/>
      <c r="B151" s="58"/>
      <c r="C151" s="172"/>
      <c r="D151" s="172"/>
      <c r="E151" s="172"/>
      <c r="F151" s="58"/>
      <c r="G151" s="58"/>
      <c r="H151" s="58"/>
      <c r="I151" s="58"/>
      <c r="J151" s="58"/>
      <c r="K151" s="58"/>
      <c r="L151" s="58"/>
      <c r="M151" s="70"/>
      <c r="N151" s="58"/>
      <c r="O151" s="51"/>
      <c r="P151" s="58"/>
      <c r="Q151" s="58"/>
      <c r="R151" s="69"/>
      <c r="S151" s="69"/>
    </row>
    <row r="152" spans="1:19" x14ac:dyDescent="0.35">
      <c r="A152" s="58"/>
      <c r="B152" s="58"/>
      <c r="C152" s="172"/>
      <c r="D152" s="172"/>
      <c r="E152" s="172"/>
      <c r="F152" s="58"/>
      <c r="G152" s="58"/>
      <c r="H152" s="58"/>
      <c r="I152" s="58"/>
      <c r="J152" s="58"/>
      <c r="K152" s="58"/>
      <c r="L152" s="58"/>
      <c r="M152" s="70"/>
      <c r="N152" s="58"/>
      <c r="O152" s="51"/>
      <c r="P152" s="58"/>
      <c r="Q152" s="58"/>
      <c r="R152" s="69"/>
      <c r="S152" s="69"/>
    </row>
    <row r="153" spans="1:19" x14ac:dyDescent="0.35">
      <c r="A153" s="58"/>
      <c r="B153" s="58"/>
      <c r="C153" s="172"/>
      <c r="D153" s="172"/>
      <c r="E153" s="172"/>
      <c r="F153" s="58"/>
      <c r="G153" s="58"/>
      <c r="H153" s="58"/>
      <c r="I153" s="58"/>
      <c r="J153" s="58"/>
      <c r="K153" s="58"/>
      <c r="L153" s="58"/>
      <c r="M153" s="70"/>
      <c r="N153" s="58"/>
      <c r="O153" s="51"/>
      <c r="P153" s="58"/>
      <c r="Q153" s="58"/>
      <c r="R153" s="69"/>
      <c r="S153" s="69"/>
    </row>
    <row r="154" spans="1:19" x14ac:dyDescent="0.35">
      <c r="A154" s="58"/>
      <c r="B154" s="58"/>
      <c r="C154" s="172"/>
      <c r="D154" s="172"/>
      <c r="E154" s="172"/>
      <c r="F154" s="58"/>
      <c r="G154" s="58"/>
      <c r="H154" s="58"/>
      <c r="I154" s="58"/>
      <c r="J154" s="58"/>
      <c r="K154" s="58"/>
      <c r="L154" s="58"/>
      <c r="M154" s="70"/>
      <c r="N154" s="58"/>
      <c r="O154" s="51"/>
      <c r="P154" s="58"/>
      <c r="Q154" s="58"/>
      <c r="R154" s="69"/>
      <c r="S154" s="69"/>
    </row>
    <row r="155" spans="1:19" x14ac:dyDescent="0.35">
      <c r="A155" s="58"/>
      <c r="B155" s="58"/>
      <c r="C155" s="172"/>
      <c r="D155" s="172"/>
      <c r="E155" s="172"/>
      <c r="F155" s="58"/>
      <c r="G155" s="58"/>
      <c r="H155" s="58"/>
      <c r="I155" s="58"/>
      <c r="J155" s="58"/>
      <c r="K155" s="58"/>
      <c r="L155" s="58"/>
      <c r="M155" s="70"/>
      <c r="N155" s="58"/>
      <c r="O155" s="51"/>
      <c r="P155" s="58"/>
      <c r="Q155" s="58"/>
      <c r="R155" s="69"/>
      <c r="S155" s="69"/>
    </row>
    <row r="156" spans="1:19" x14ac:dyDescent="0.35">
      <c r="A156" s="58"/>
      <c r="B156" s="58"/>
      <c r="C156" s="172"/>
      <c r="D156" s="172"/>
      <c r="E156" s="172"/>
      <c r="F156" s="58"/>
      <c r="G156" s="58"/>
      <c r="H156" s="58"/>
      <c r="I156" s="58"/>
      <c r="J156" s="58"/>
      <c r="K156" s="58"/>
      <c r="L156" s="58"/>
      <c r="M156" s="70"/>
      <c r="N156" s="58"/>
      <c r="O156" s="51"/>
      <c r="P156" s="58"/>
      <c r="Q156" s="58"/>
      <c r="R156" s="69"/>
      <c r="S156" s="69"/>
    </row>
    <row r="157" spans="1:19" x14ac:dyDescent="0.35">
      <c r="A157" s="58"/>
      <c r="B157" s="58"/>
      <c r="C157" s="172"/>
      <c r="D157" s="172"/>
      <c r="E157" s="172"/>
      <c r="F157" s="58"/>
      <c r="G157" s="58"/>
      <c r="H157" s="58"/>
      <c r="I157" s="58"/>
      <c r="J157" s="58"/>
      <c r="K157" s="58"/>
      <c r="L157" s="58"/>
      <c r="M157" s="70"/>
      <c r="N157" s="58"/>
      <c r="O157" s="51"/>
      <c r="P157" s="58"/>
      <c r="Q157" s="58"/>
      <c r="R157" s="69"/>
      <c r="S157" s="69"/>
    </row>
    <row r="158" spans="1:19" x14ac:dyDescent="0.35">
      <c r="A158" s="58"/>
      <c r="B158" s="58"/>
      <c r="C158" s="172"/>
      <c r="D158" s="172"/>
      <c r="E158" s="172"/>
      <c r="F158" s="58"/>
      <c r="G158" s="58"/>
      <c r="H158" s="58"/>
      <c r="I158" s="58"/>
      <c r="J158" s="58"/>
      <c r="K158" s="58"/>
      <c r="L158" s="58"/>
      <c r="M158" s="70"/>
      <c r="N158" s="58"/>
      <c r="O158" s="51"/>
      <c r="P158" s="58"/>
      <c r="Q158" s="58"/>
      <c r="R158" s="69"/>
      <c r="S158" s="69"/>
    </row>
    <row r="159" spans="1:19" x14ac:dyDescent="0.35">
      <c r="A159" s="58"/>
      <c r="B159" s="58"/>
      <c r="C159" s="172"/>
      <c r="D159" s="172"/>
      <c r="E159" s="172"/>
      <c r="F159" s="58"/>
      <c r="G159" s="58"/>
      <c r="H159" s="58"/>
      <c r="I159" s="58"/>
      <c r="J159" s="58"/>
      <c r="K159" s="58"/>
      <c r="L159" s="58"/>
      <c r="M159" s="70"/>
      <c r="N159" s="58"/>
      <c r="O159" s="51"/>
      <c r="P159" s="58"/>
      <c r="Q159" s="58"/>
      <c r="R159" s="69"/>
      <c r="S159" s="69"/>
    </row>
    <row r="160" spans="1:19" x14ac:dyDescent="0.35">
      <c r="A160" s="58"/>
      <c r="B160" s="58"/>
      <c r="C160" s="172"/>
      <c r="D160" s="172"/>
      <c r="E160" s="172"/>
      <c r="F160" s="58"/>
      <c r="G160" s="58"/>
      <c r="H160" s="58"/>
      <c r="I160" s="58"/>
      <c r="J160" s="58"/>
      <c r="K160" s="58"/>
      <c r="L160" s="58"/>
      <c r="M160" s="70"/>
      <c r="N160" s="58"/>
      <c r="O160" s="51"/>
      <c r="P160" s="58"/>
      <c r="Q160" s="58"/>
      <c r="R160" s="69"/>
      <c r="S160" s="69"/>
    </row>
    <row r="161" spans="1:19" x14ac:dyDescent="0.35">
      <c r="A161" s="58"/>
      <c r="B161" s="58"/>
      <c r="C161" s="172"/>
      <c r="D161" s="172"/>
      <c r="E161" s="172"/>
      <c r="F161" s="58"/>
      <c r="G161" s="58"/>
      <c r="H161" s="58"/>
      <c r="I161" s="58"/>
      <c r="J161" s="58"/>
      <c r="K161" s="58"/>
      <c r="L161" s="58"/>
      <c r="M161" s="70"/>
      <c r="N161" s="58"/>
      <c r="O161" s="51"/>
      <c r="P161" s="58"/>
      <c r="Q161" s="58"/>
      <c r="R161" s="69"/>
      <c r="S161" s="69"/>
    </row>
    <row r="162" spans="1:19" x14ac:dyDescent="0.35">
      <c r="A162" s="58"/>
      <c r="B162" s="58"/>
      <c r="C162" s="172"/>
      <c r="D162" s="172"/>
      <c r="E162" s="172"/>
      <c r="F162" s="58"/>
      <c r="G162" s="58"/>
      <c r="H162" s="58"/>
      <c r="I162" s="58"/>
      <c r="J162" s="58"/>
      <c r="K162" s="58"/>
      <c r="L162" s="58"/>
      <c r="M162" s="70"/>
      <c r="N162" s="58"/>
      <c r="O162" s="51"/>
      <c r="P162" s="58"/>
      <c r="Q162" s="58"/>
      <c r="R162" s="69"/>
      <c r="S162" s="69"/>
    </row>
    <row r="163" spans="1:19" x14ac:dyDescent="0.35">
      <c r="A163" s="58"/>
      <c r="B163" s="58"/>
      <c r="C163" s="172"/>
      <c r="D163" s="172"/>
      <c r="E163" s="172"/>
      <c r="F163" s="58"/>
      <c r="G163" s="58"/>
      <c r="H163" s="58"/>
      <c r="I163" s="58"/>
      <c r="J163" s="58"/>
      <c r="K163" s="58"/>
      <c r="L163" s="58"/>
      <c r="M163" s="70"/>
      <c r="N163" s="58"/>
      <c r="O163" s="51"/>
      <c r="P163" s="58"/>
      <c r="Q163" s="58"/>
      <c r="R163" s="69"/>
      <c r="S163" s="69"/>
    </row>
    <row r="164" spans="1:19" x14ac:dyDescent="0.35">
      <c r="A164" s="58"/>
      <c r="B164" s="58"/>
      <c r="C164" s="172"/>
      <c r="D164" s="172"/>
      <c r="E164" s="172"/>
      <c r="F164" s="58"/>
      <c r="G164" s="58"/>
      <c r="H164" s="58"/>
      <c r="I164" s="58"/>
      <c r="J164" s="58"/>
      <c r="K164" s="58"/>
      <c r="L164" s="58"/>
      <c r="M164" s="70"/>
      <c r="N164" s="58"/>
      <c r="O164" s="51"/>
      <c r="P164" s="58"/>
      <c r="Q164" s="58"/>
      <c r="R164" s="69"/>
      <c r="S164" s="69"/>
    </row>
    <row r="165" spans="1:19" x14ac:dyDescent="0.35">
      <c r="A165" s="58"/>
      <c r="B165" s="58"/>
      <c r="C165" s="172"/>
      <c r="D165" s="172"/>
      <c r="E165" s="172"/>
      <c r="F165" s="58"/>
      <c r="G165" s="58"/>
      <c r="H165" s="58"/>
      <c r="I165" s="58"/>
      <c r="J165" s="58"/>
      <c r="K165" s="58"/>
      <c r="L165" s="58"/>
      <c r="M165" s="70"/>
      <c r="N165" s="58"/>
      <c r="O165" s="51"/>
      <c r="P165" s="58"/>
      <c r="Q165" s="58"/>
      <c r="R165" s="69"/>
      <c r="S165" s="69"/>
    </row>
    <row r="166" spans="1:19" x14ac:dyDescent="0.35">
      <c r="A166" s="58"/>
      <c r="B166" s="58"/>
      <c r="C166" s="172"/>
      <c r="D166" s="172"/>
      <c r="E166" s="172"/>
      <c r="F166" s="58"/>
      <c r="G166" s="58"/>
      <c r="H166" s="58"/>
      <c r="I166" s="58"/>
      <c r="J166" s="58"/>
      <c r="K166" s="58"/>
      <c r="L166" s="58"/>
      <c r="M166" s="70"/>
      <c r="N166" s="58"/>
      <c r="O166" s="51"/>
      <c r="P166" s="58"/>
      <c r="Q166" s="58"/>
      <c r="R166" s="69"/>
      <c r="S166" s="69"/>
    </row>
    <row r="167" spans="1:19" x14ac:dyDescent="0.35">
      <c r="A167" s="58"/>
      <c r="B167" s="58"/>
      <c r="C167" s="172"/>
      <c r="D167" s="172"/>
      <c r="E167" s="172"/>
      <c r="F167" s="58"/>
      <c r="G167" s="58"/>
      <c r="H167" s="58"/>
      <c r="I167" s="58"/>
      <c r="J167" s="58"/>
      <c r="K167" s="58"/>
      <c r="L167" s="58"/>
      <c r="M167" s="70"/>
      <c r="N167" s="58"/>
      <c r="O167" s="51"/>
      <c r="P167" s="58"/>
      <c r="Q167" s="58"/>
      <c r="R167" s="69"/>
      <c r="S167" s="69"/>
    </row>
    <row r="168" spans="1:19" x14ac:dyDescent="0.35">
      <c r="A168" s="58"/>
      <c r="B168" s="58"/>
      <c r="C168" s="172"/>
      <c r="D168" s="172"/>
      <c r="E168" s="172"/>
      <c r="F168" s="58"/>
      <c r="G168" s="58"/>
      <c r="H168" s="58"/>
      <c r="I168" s="58"/>
      <c r="J168" s="58"/>
      <c r="K168" s="58"/>
      <c r="L168" s="58"/>
      <c r="M168" s="70"/>
      <c r="N168" s="58"/>
      <c r="O168" s="51"/>
      <c r="P168" s="58"/>
      <c r="Q168" s="58"/>
      <c r="R168" s="69"/>
      <c r="S168" s="69"/>
    </row>
    <row r="169" spans="1:19" x14ac:dyDescent="0.35">
      <c r="A169" s="58"/>
      <c r="B169" s="58"/>
      <c r="C169" s="172"/>
      <c r="D169" s="172"/>
      <c r="E169" s="172"/>
      <c r="F169" s="58"/>
      <c r="G169" s="58"/>
      <c r="H169" s="58"/>
      <c r="I169" s="58"/>
      <c r="J169" s="58"/>
      <c r="K169" s="58"/>
      <c r="L169" s="58"/>
      <c r="M169" s="70"/>
      <c r="N169" s="58"/>
      <c r="O169" s="51"/>
      <c r="P169" s="58"/>
      <c r="Q169" s="58"/>
      <c r="R169" s="69"/>
      <c r="S169" s="69"/>
    </row>
    <row r="170" spans="1:19" x14ac:dyDescent="0.35">
      <c r="A170" s="58"/>
      <c r="B170" s="58"/>
      <c r="C170" s="172"/>
      <c r="D170" s="172"/>
      <c r="E170" s="172"/>
      <c r="F170" s="58"/>
      <c r="G170" s="58"/>
      <c r="H170" s="58"/>
      <c r="I170" s="58"/>
      <c r="J170" s="58"/>
      <c r="K170" s="58"/>
      <c r="L170" s="58"/>
      <c r="M170" s="70"/>
      <c r="N170" s="58"/>
      <c r="O170" s="51"/>
      <c r="P170" s="58"/>
      <c r="Q170" s="58"/>
      <c r="R170" s="69"/>
      <c r="S170" s="69"/>
    </row>
    <row r="171" spans="1:19" x14ac:dyDescent="0.35">
      <c r="A171" s="58"/>
      <c r="B171" s="58"/>
      <c r="C171" s="172"/>
      <c r="D171" s="172"/>
      <c r="E171" s="172"/>
      <c r="F171" s="58"/>
      <c r="G171" s="58"/>
      <c r="H171" s="58"/>
      <c r="I171" s="58"/>
      <c r="J171" s="58"/>
      <c r="K171" s="58"/>
      <c r="L171" s="58"/>
      <c r="M171" s="70"/>
      <c r="N171" s="58"/>
      <c r="O171" s="51"/>
      <c r="P171" s="58"/>
      <c r="Q171" s="58"/>
      <c r="R171" s="69"/>
      <c r="S171" s="69"/>
    </row>
    <row r="172" spans="1:19" x14ac:dyDescent="0.35">
      <c r="A172" s="58"/>
      <c r="B172" s="58"/>
      <c r="C172" s="172"/>
      <c r="D172" s="172"/>
      <c r="E172" s="172"/>
      <c r="F172" s="58"/>
      <c r="G172" s="58"/>
      <c r="H172" s="58"/>
      <c r="I172" s="58"/>
      <c r="J172" s="58"/>
      <c r="K172" s="58"/>
      <c r="L172" s="58"/>
      <c r="M172" s="70"/>
      <c r="N172" s="58"/>
      <c r="O172" s="51"/>
      <c r="P172" s="58"/>
      <c r="Q172" s="58"/>
      <c r="R172" s="69"/>
      <c r="S172" s="69"/>
    </row>
    <row r="173" spans="1:19" x14ac:dyDescent="0.35">
      <c r="A173" s="58"/>
      <c r="B173" s="58"/>
      <c r="C173" s="172"/>
      <c r="D173" s="172"/>
      <c r="E173" s="172"/>
      <c r="F173" s="58"/>
      <c r="G173" s="58"/>
      <c r="H173" s="58"/>
      <c r="I173" s="58"/>
      <c r="J173" s="58"/>
      <c r="K173" s="58"/>
      <c r="L173" s="58"/>
      <c r="M173" s="70"/>
      <c r="N173" s="58"/>
      <c r="O173" s="51"/>
      <c r="P173" s="58"/>
      <c r="Q173" s="58"/>
      <c r="R173" s="69"/>
      <c r="S173" s="69"/>
    </row>
    <row r="174" spans="1:19" x14ac:dyDescent="0.35">
      <c r="A174" s="58"/>
      <c r="B174" s="58"/>
      <c r="C174" s="172"/>
      <c r="D174" s="172"/>
      <c r="E174" s="172"/>
      <c r="F174" s="58"/>
      <c r="G174" s="58"/>
      <c r="H174" s="58"/>
      <c r="I174" s="58"/>
      <c r="J174" s="58"/>
      <c r="K174" s="58"/>
      <c r="L174" s="58"/>
      <c r="M174" s="70"/>
      <c r="N174" s="58"/>
      <c r="O174" s="51"/>
      <c r="P174" s="58"/>
      <c r="Q174" s="58"/>
      <c r="R174" s="69"/>
      <c r="S174" s="69"/>
    </row>
    <row r="175" spans="1:19" x14ac:dyDescent="0.35">
      <c r="A175" s="58"/>
      <c r="B175" s="58"/>
      <c r="C175" s="172"/>
      <c r="D175" s="172"/>
      <c r="E175" s="172"/>
      <c r="F175" s="58"/>
      <c r="G175" s="58"/>
      <c r="H175" s="58"/>
      <c r="I175" s="58"/>
      <c r="J175" s="58"/>
      <c r="K175" s="58"/>
      <c r="L175" s="58"/>
      <c r="M175" s="70"/>
      <c r="N175" s="58"/>
      <c r="O175" s="51"/>
      <c r="P175" s="58"/>
      <c r="Q175" s="58"/>
      <c r="R175" s="69"/>
      <c r="S175" s="69"/>
    </row>
    <row r="176" spans="1:19" x14ac:dyDescent="0.35">
      <c r="A176" s="58"/>
      <c r="B176" s="58"/>
      <c r="C176" s="172"/>
      <c r="D176" s="172"/>
      <c r="E176" s="172"/>
      <c r="F176" s="58"/>
      <c r="G176" s="58"/>
      <c r="H176" s="58"/>
      <c r="I176" s="58"/>
      <c r="J176" s="58"/>
      <c r="K176" s="58"/>
      <c r="L176" s="58"/>
      <c r="M176" s="70"/>
      <c r="N176" s="58"/>
      <c r="O176" s="51"/>
      <c r="P176" s="58"/>
      <c r="Q176" s="58"/>
      <c r="R176" s="69"/>
      <c r="S176" s="69"/>
    </row>
    <row r="177" spans="1:19" x14ac:dyDescent="0.35">
      <c r="A177" s="58"/>
      <c r="B177" s="58"/>
      <c r="C177" s="172"/>
      <c r="D177" s="172"/>
      <c r="E177" s="172"/>
      <c r="F177" s="58"/>
      <c r="G177" s="58"/>
      <c r="H177" s="58"/>
      <c r="I177" s="58"/>
      <c r="J177" s="58"/>
      <c r="K177" s="58"/>
      <c r="L177" s="58"/>
      <c r="M177" s="70"/>
      <c r="N177" s="58"/>
      <c r="O177" s="51"/>
      <c r="P177" s="58"/>
      <c r="Q177" s="58"/>
      <c r="R177" s="69"/>
      <c r="S177" s="69"/>
    </row>
    <row r="178" spans="1:19" x14ac:dyDescent="0.35">
      <c r="A178" s="58"/>
      <c r="B178" s="58"/>
      <c r="C178" s="172"/>
      <c r="D178" s="172"/>
      <c r="E178" s="172"/>
      <c r="F178" s="58"/>
      <c r="G178" s="58"/>
      <c r="H178" s="58"/>
      <c r="I178" s="58"/>
      <c r="J178" s="58"/>
      <c r="K178" s="58"/>
      <c r="L178" s="58"/>
      <c r="M178" s="70"/>
      <c r="N178" s="58"/>
      <c r="O178" s="51"/>
      <c r="P178" s="58"/>
      <c r="Q178" s="58"/>
      <c r="R178" s="69"/>
      <c r="S178" s="69"/>
    </row>
    <row r="179" spans="1:19" x14ac:dyDescent="0.35">
      <c r="A179" s="58"/>
      <c r="B179" s="58"/>
      <c r="C179" s="172"/>
      <c r="D179" s="172"/>
      <c r="E179" s="172"/>
      <c r="F179" s="58"/>
      <c r="G179" s="58"/>
      <c r="H179" s="58"/>
      <c r="I179" s="58"/>
      <c r="J179" s="58"/>
      <c r="K179" s="58"/>
      <c r="L179" s="58"/>
      <c r="M179" s="70"/>
      <c r="N179" s="58"/>
      <c r="O179" s="51"/>
      <c r="P179" s="58"/>
      <c r="Q179" s="58"/>
      <c r="R179" s="69"/>
      <c r="S179" s="69"/>
    </row>
    <row r="180" spans="1:19" x14ac:dyDescent="0.35">
      <c r="A180" s="58"/>
      <c r="B180" s="58"/>
      <c r="C180" s="172"/>
      <c r="D180" s="172"/>
      <c r="E180" s="172"/>
      <c r="F180" s="58"/>
      <c r="G180" s="58"/>
      <c r="H180" s="58"/>
      <c r="I180" s="58"/>
      <c r="J180" s="58"/>
      <c r="K180" s="58"/>
      <c r="L180" s="58"/>
      <c r="M180" s="70"/>
      <c r="N180" s="58"/>
      <c r="O180" s="51"/>
      <c r="P180" s="58"/>
      <c r="Q180" s="58"/>
      <c r="R180" s="69"/>
      <c r="S180" s="69"/>
    </row>
    <row r="181" spans="1:19" x14ac:dyDescent="0.35">
      <c r="A181" s="58"/>
      <c r="B181" s="58"/>
      <c r="C181" s="172"/>
      <c r="D181" s="172"/>
      <c r="E181" s="172"/>
      <c r="F181" s="58"/>
      <c r="G181" s="58"/>
      <c r="H181" s="58"/>
      <c r="I181" s="58"/>
      <c r="J181" s="58"/>
      <c r="K181" s="58"/>
      <c r="L181" s="58"/>
      <c r="M181" s="70"/>
      <c r="N181" s="58"/>
      <c r="O181" s="51"/>
      <c r="P181" s="58"/>
      <c r="Q181" s="58"/>
      <c r="R181" s="69"/>
      <c r="S181" s="69"/>
    </row>
  </sheetData>
  <sheetProtection password="C8FD" sheet="1" objects="1" scenarios="1"/>
  <mergeCells count="3">
    <mergeCell ref="K3:M3"/>
    <mergeCell ref="E3:H3"/>
    <mergeCell ref="E2:H2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81"/>
  <sheetViews>
    <sheetView workbookViewId="0">
      <selection activeCell="H7" sqref="H7"/>
    </sheetView>
  </sheetViews>
  <sheetFormatPr defaultColWidth="9.1796875" defaultRowHeight="14.5" x14ac:dyDescent="0.35"/>
  <cols>
    <col min="1" max="1" width="9.1796875" style="44" bestFit="1" customWidth="1"/>
    <col min="2" max="2" width="11.26953125" style="44" customWidth="1"/>
    <col min="3" max="3" width="8.453125" style="44" bestFit="1" customWidth="1"/>
    <col min="4" max="4" width="14.81640625" style="44" customWidth="1"/>
    <col min="5" max="5" width="9" style="44" bestFit="1" customWidth="1"/>
    <col min="6" max="6" width="9.54296875" style="44" bestFit="1" customWidth="1"/>
    <col min="7" max="7" width="8.453125" style="44" customWidth="1"/>
    <col min="8" max="8" width="9" style="44" bestFit="1" customWidth="1"/>
    <col min="9" max="9" width="11.7265625" style="44" bestFit="1" customWidth="1"/>
    <col min="10" max="10" width="14.81640625" style="44" customWidth="1"/>
    <col min="11" max="11" width="9.54296875" style="44" bestFit="1" customWidth="1"/>
    <col min="12" max="12" width="11.1796875" style="44" bestFit="1" customWidth="1"/>
    <col min="13" max="13" width="11.26953125" style="44" bestFit="1" customWidth="1"/>
    <col min="14" max="17" width="9.1796875" style="44"/>
    <col min="18" max="16384" width="9.1796875" style="14"/>
  </cols>
  <sheetData>
    <row r="1" spans="1:17" x14ac:dyDescent="0.3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7" x14ac:dyDescent="0.35">
      <c r="A2" s="155"/>
      <c r="B2" s="156"/>
      <c r="C2" s="156"/>
      <c r="D2" s="138" t="s">
        <v>133</v>
      </c>
      <c r="E2" s="220" t="s">
        <v>177</v>
      </c>
      <c r="F2" s="221"/>
      <c r="G2" s="221"/>
      <c r="H2" s="222"/>
      <c r="I2" s="137"/>
      <c r="J2" s="138"/>
      <c r="K2" s="139"/>
      <c r="L2" s="140"/>
      <c r="M2" s="141"/>
      <c r="N2" s="46"/>
    </row>
    <row r="3" spans="1:17" x14ac:dyDescent="0.35">
      <c r="A3" s="157"/>
      <c r="B3" s="158"/>
      <c r="C3" s="158"/>
      <c r="D3" s="75" t="s">
        <v>134</v>
      </c>
      <c r="E3" s="217" t="s">
        <v>166</v>
      </c>
      <c r="F3" s="218"/>
      <c r="G3" s="218"/>
      <c r="H3" s="219"/>
      <c r="I3" s="74"/>
      <c r="J3" s="75" t="s">
        <v>135</v>
      </c>
      <c r="K3" s="223">
        <v>20013.1014</v>
      </c>
      <c r="L3" s="215"/>
      <c r="M3" s="216"/>
      <c r="N3" s="46"/>
    </row>
    <row r="4" spans="1:17" x14ac:dyDescent="0.35">
      <c r="A4" s="154"/>
      <c r="B4" s="158"/>
      <c r="C4" s="159"/>
      <c r="D4" s="160" t="s">
        <v>136</v>
      </c>
      <c r="E4" s="133" t="s">
        <v>174</v>
      </c>
      <c r="F4" s="134"/>
      <c r="G4" s="134"/>
      <c r="H4" s="135"/>
      <c r="I4" s="76"/>
      <c r="J4" s="77"/>
      <c r="K4" s="47"/>
      <c r="L4" s="45"/>
      <c r="M4" s="142"/>
      <c r="N4" s="46"/>
    </row>
    <row r="5" spans="1:17" x14ac:dyDescent="0.35">
      <c r="A5" s="143" t="s">
        <v>137</v>
      </c>
      <c r="B5" s="71"/>
      <c r="C5" s="71"/>
      <c r="D5" s="71"/>
      <c r="E5" s="71"/>
      <c r="F5" s="71"/>
      <c r="G5" s="71"/>
      <c r="H5" s="71"/>
      <c r="I5" s="72" t="s">
        <v>138</v>
      </c>
      <c r="J5" s="71"/>
      <c r="K5" s="71"/>
      <c r="L5" s="71"/>
      <c r="M5" s="144"/>
      <c r="N5" s="48"/>
    </row>
    <row r="6" spans="1:17" ht="15" thickBot="1" x14ac:dyDescent="0.4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51"/>
    </row>
    <row r="7" spans="1:17" ht="44" thickBot="1" x14ac:dyDescent="0.4">
      <c r="A7" s="116" t="s">
        <v>139</v>
      </c>
      <c r="B7" s="146" t="str">
        <f>PROTOCOL!A175&amp;" "&amp;PROTOCOL!B176</f>
        <v>Dose mg/kg/day</v>
      </c>
      <c r="C7" s="147" t="s">
        <v>161</v>
      </c>
      <c r="D7" s="147" t="s">
        <v>162</v>
      </c>
      <c r="E7" s="147" t="s">
        <v>140</v>
      </c>
      <c r="F7" s="147" t="s">
        <v>163</v>
      </c>
      <c r="G7" s="147" t="s">
        <v>164</v>
      </c>
      <c r="H7" s="185" t="s">
        <v>141</v>
      </c>
      <c r="I7" s="186" t="s">
        <v>142</v>
      </c>
      <c r="J7" s="148" t="s">
        <v>143</v>
      </c>
      <c r="K7" s="148" t="s">
        <v>144</v>
      </c>
      <c r="L7" s="119" t="s">
        <v>145</v>
      </c>
      <c r="M7" s="208" t="s">
        <v>146</v>
      </c>
      <c r="N7" s="196" t="s">
        <v>117</v>
      </c>
      <c r="O7" s="120" t="s">
        <v>118</v>
      </c>
      <c r="Q7" s="44" t="s">
        <v>150</v>
      </c>
    </row>
    <row r="8" spans="1:17" x14ac:dyDescent="0.35">
      <c r="A8" s="149">
        <v>63</v>
      </c>
      <c r="B8" s="84">
        <v>0</v>
      </c>
      <c r="C8" s="84">
        <v>1797812</v>
      </c>
      <c r="D8" s="84">
        <v>1808</v>
      </c>
      <c r="E8" s="84">
        <f>SUM(C8:D8)</f>
        <v>1799620</v>
      </c>
      <c r="F8" s="84">
        <v>19955</v>
      </c>
      <c r="G8" s="84">
        <v>45</v>
      </c>
      <c r="H8" s="182">
        <f>SUM(F8:G8)</f>
        <v>20000</v>
      </c>
      <c r="I8" s="178">
        <f>(F8+G8)/(C8+D8+F8+G8)*100</f>
        <v>1.0991305877051252</v>
      </c>
      <c r="J8" s="90">
        <f>(D8)/(C8+D8)*100</f>
        <v>0.10046565386025939</v>
      </c>
      <c r="K8" s="90">
        <f>(G8)/(F8+G8)*100</f>
        <v>0.22499999999999998</v>
      </c>
      <c r="L8" s="90">
        <f>G8/(SUM(F8:G8)/1000)</f>
        <v>2.25</v>
      </c>
      <c r="M8" s="203">
        <f>D8/(SUM(C8:D8)/1000)</f>
        <v>1.0046565386025939</v>
      </c>
      <c r="N8" s="209"/>
      <c r="O8" s="150"/>
    </row>
    <row r="9" spans="1:17" x14ac:dyDescent="0.35">
      <c r="A9" s="124">
        <v>64</v>
      </c>
      <c r="B9" s="83"/>
      <c r="C9" s="83">
        <v>1154318</v>
      </c>
      <c r="D9" s="83">
        <v>1149</v>
      </c>
      <c r="E9" s="83">
        <f>SUM(C9:D9)</f>
        <v>1155467</v>
      </c>
      <c r="F9" s="83">
        <v>19976</v>
      </c>
      <c r="G9" s="83">
        <v>24</v>
      </c>
      <c r="H9" s="183">
        <f>SUM(F9:G9)</f>
        <v>20000</v>
      </c>
      <c r="I9" s="179">
        <f t="shared" ref="I9:I12" si="0">(F9+G9)/(C9+D9+F9+G9)*100</f>
        <v>1.7014514231365068</v>
      </c>
      <c r="J9" s="89">
        <f t="shared" ref="J9:J12" si="1">(D9)/(C9+D9)*100</f>
        <v>9.9440312877823428E-2</v>
      </c>
      <c r="K9" s="89">
        <f t="shared" ref="K9:K12" si="2">(G9)/(F9+G9)*100</f>
        <v>0.12</v>
      </c>
      <c r="L9" s="89">
        <f t="shared" ref="L9:L12" si="3">G9/(SUM(F9:G9)/1000)</f>
        <v>1.2</v>
      </c>
      <c r="M9" s="199">
        <f t="shared" ref="M9:M12" si="4">D9/(SUM(C9:D9)/1000)</f>
        <v>0.99440312877823422</v>
      </c>
      <c r="N9" s="210"/>
      <c r="O9" s="151"/>
    </row>
    <row r="10" spans="1:17" x14ac:dyDescent="0.35">
      <c r="A10" s="124">
        <v>65</v>
      </c>
      <c r="B10" s="83"/>
      <c r="C10" s="83">
        <v>1244058</v>
      </c>
      <c r="D10" s="83">
        <v>1201</v>
      </c>
      <c r="E10" s="83">
        <f>SUM(C10:D10)</f>
        <v>1245259</v>
      </c>
      <c r="F10" s="83">
        <v>19970</v>
      </c>
      <c r="G10" s="83">
        <v>30</v>
      </c>
      <c r="H10" s="183">
        <f>SUM(F10:G10)</f>
        <v>20000</v>
      </c>
      <c r="I10" s="179">
        <f t="shared" si="0"/>
        <v>1.5807040297678183</v>
      </c>
      <c r="J10" s="89">
        <f t="shared" si="1"/>
        <v>9.6445799628832235E-2</v>
      </c>
      <c r="K10" s="89">
        <f t="shared" si="2"/>
        <v>0.15</v>
      </c>
      <c r="L10" s="89">
        <f t="shared" si="3"/>
        <v>1.5</v>
      </c>
      <c r="M10" s="199">
        <f t="shared" si="4"/>
        <v>0.96445799628832229</v>
      </c>
      <c r="N10" s="210"/>
      <c r="O10" s="151"/>
    </row>
    <row r="11" spans="1:17" x14ac:dyDescent="0.35">
      <c r="A11" s="124">
        <v>66</v>
      </c>
      <c r="B11" s="83"/>
      <c r="C11" s="83">
        <v>718398</v>
      </c>
      <c r="D11" s="83">
        <v>745</v>
      </c>
      <c r="E11" s="83">
        <f t="shared" ref="E11:E12" si="5">SUM(C11:D11)</f>
        <v>719143</v>
      </c>
      <c r="F11" s="83">
        <v>19975</v>
      </c>
      <c r="G11" s="83">
        <v>25</v>
      </c>
      <c r="H11" s="183">
        <f t="shared" ref="H11:H12" si="6">SUM(F11:G11)</f>
        <v>20000</v>
      </c>
      <c r="I11" s="179">
        <f t="shared" si="0"/>
        <v>2.7058363537231633</v>
      </c>
      <c r="J11" s="89">
        <f t="shared" si="1"/>
        <v>0.10359552967907634</v>
      </c>
      <c r="K11" s="89">
        <f t="shared" si="2"/>
        <v>0.125</v>
      </c>
      <c r="L11" s="89">
        <f t="shared" si="3"/>
        <v>1.25</v>
      </c>
      <c r="M11" s="199">
        <f t="shared" si="4"/>
        <v>1.0359552967907635</v>
      </c>
      <c r="N11" s="210"/>
      <c r="O11" s="151"/>
    </row>
    <row r="12" spans="1:17" ht="15" thickBot="1" x14ac:dyDescent="0.4">
      <c r="A12" s="125">
        <v>67</v>
      </c>
      <c r="B12" s="87"/>
      <c r="C12" s="87">
        <v>1609304</v>
      </c>
      <c r="D12" s="87">
        <v>1547</v>
      </c>
      <c r="E12" s="87">
        <f t="shared" si="5"/>
        <v>1610851</v>
      </c>
      <c r="F12" s="87">
        <v>19975</v>
      </c>
      <c r="G12" s="87">
        <v>25</v>
      </c>
      <c r="H12" s="184">
        <f t="shared" si="6"/>
        <v>20000</v>
      </c>
      <c r="I12" s="180">
        <f t="shared" si="0"/>
        <v>1.2263536031188624</v>
      </c>
      <c r="J12" s="92">
        <f t="shared" si="1"/>
        <v>9.6036194533200156E-2</v>
      </c>
      <c r="K12" s="92">
        <f t="shared" si="2"/>
        <v>0.125</v>
      </c>
      <c r="L12" s="92">
        <f t="shared" si="3"/>
        <v>1.25</v>
      </c>
      <c r="M12" s="201">
        <f t="shared" si="4"/>
        <v>0.96036194533200148</v>
      </c>
      <c r="N12" s="211"/>
      <c r="O12" s="152"/>
    </row>
    <row r="13" spans="1:17" x14ac:dyDescent="0.35">
      <c r="A13" s="49"/>
      <c r="B13" s="50"/>
      <c r="C13" s="51"/>
      <c r="D13" s="51"/>
      <c r="E13" s="51"/>
      <c r="F13" s="51"/>
      <c r="G13" s="58"/>
      <c r="H13" s="187" t="s">
        <v>159</v>
      </c>
      <c r="I13" s="178">
        <f>AVERAGE(I8:I12)</f>
        <v>1.6626951994902952</v>
      </c>
      <c r="J13" s="90">
        <f t="shared" ref="J13:M13" si="7">AVERAGE(J8:J12)</f>
        <v>9.9196698115838325E-2</v>
      </c>
      <c r="K13" s="90">
        <f t="shared" si="7"/>
        <v>0.14899999999999999</v>
      </c>
      <c r="L13" s="90">
        <f t="shared" si="7"/>
        <v>1.49</v>
      </c>
      <c r="M13" s="203">
        <f t="shared" si="7"/>
        <v>0.991966981158383</v>
      </c>
      <c r="N13" s="204" t="e">
        <f t="shared" ref="N13:O13" si="8">AVERAGE(N8:N12)</f>
        <v>#DIV/0!</v>
      </c>
      <c r="O13" s="177" t="e">
        <f t="shared" si="8"/>
        <v>#DIV/0!</v>
      </c>
    </row>
    <row r="14" spans="1:17" x14ac:dyDescent="0.35">
      <c r="A14" s="49"/>
      <c r="B14" s="50"/>
      <c r="C14" s="51"/>
      <c r="D14" s="51"/>
      <c r="E14" s="51"/>
      <c r="F14" s="51"/>
      <c r="G14" s="58"/>
      <c r="H14" s="188" t="s">
        <v>160</v>
      </c>
      <c r="I14" s="179">
        <f>STDEV(I8:I12)</f>
        <v>0.6333180726970048</v>
      </c>
      <c r="J14" s="89">
        <f t="shared" ref="J14:M14" si="9">STDEV(J8:J12)</f>
        <v>3.1054605671694013E-3</v>
      </c>
      <c r="K14" s="89">
        <f t="shared" si="9"/>
        <v>4.407380174207802E-2</v>
      </c>
      <c r="L14" s="89">
        <f t="shared" si="9"/>
        <v>0.44073801742078006</v>
      </c>
      <c r="M14" s="199">
        <f t="shared" si="9"/>
        <v>3.1054605671694057E-2</v>
      </c>
      <c r="N14" s="205" t="e">
        <f t="shared" ref="N14" si="10">STDEV(N8:N12)</f>
        <v>#DIV/0!</v>
      </c>
      <c r="O14" s="175" t="e">
        <f>STDEV(O8:O12)</f>
        <v>#DIV/0!</v>
      </c>
    </row>
    <row r="15" spans="1:17" ht="15" thickBot="1" x14ac:dyDescent="0.4">
      <c r="A15" s="49"/>
      <c r="B15" s="50"/>
      <c r="C15" s="51"/>
      <c r="D15" s="51"/>
      <c r="E15" s="51"/>
      <c r="F15" s="51"/>
      <c r="G15" s="58"/>
      <c r="H15" s="189" t="s">
        <v>147</v>
      </c>
      <c r="I15" s="180">
        <f>STDEV(I8:I12)/SQRT(COUNT(I8:I12))</f>
        <v>0.28322845238593125</v>
      </c>
      <c r="J15" s="92">
        <f t="shared" ref="J15:M15" si="11">STDEV(J8:J12)/SQRT(COUNT(J8:J12))</f>
        <v>1.3888041859271665E-3</v>
      </c>
      <c r="K15" s="92">
        <f t="shared" si="11"/>
        <v>1.9710403344427019E-2</v>
      </c>
      <c r="L15" s="92">
        <f t="shared" si="11"/>
        <v>0.19710403344427013</v>
      </c>
      <c r="M15" s="201">
        <f t="shared" si="11"/>
        <v>1.3888041859271685E-2</v>
      </c>
      <c r="N15" s="206" t="e">
        <f t="shared" ref="N15" si="12">STDEV(N8:N12)/SQRT(COUNT(N8:N12))</f>
        <v>#DIV/0!</v>
      </c>
      <c r="O15" s="176" t="e">
        <f>STDEV(O8:O12)/SQRT(COUNT(O8:O12))</f>
        <v>#DIV/0!</v>
      </c>
    </row>
    <row r="16" spans="1:17" ht="15" thickBot="1" x14ac:dyDescent="0.4">
      <c r="A16" s="49"/>
      <c r="B16" s="50"/>
      <c r="C16" s="51"/>
      <c r="D16" s="51"/>
      <c r="E16" s="51"/>
      <c r="F16" s="51"/>
      <c r="G16" s="51"/>
      <c r="H16" s="54"/>
      <c r="I16" s="53"/>
      <c r="J16" s="55"/>
      <c r="K16" s="53"/>
      <c r="L16" s="53"/>
      <c r="M16" s="48"/>
      <c r="N16" s="48"/>
    </row>
    <row r="17" spans="1:17" x14ac:dyDescent="0.35">
      <c r="A17" s="126">
        <v>74</v>
      </c>
      <c r="B17" s="84">
        <v>125</v>
      </c>
      <c r="C17" s="84">
        <v>824024</v>
      </c>
      <c r="D17" s="84">
        <v>1045</v>
      </c>
      <c r="E17" s="84">
        <f>SUM(C17:D17)</f>
        <v>825069</v>
      </c>
      <c r="F17" s="84">
        <v>19962</v>
      </c>
      <c r="G17" s="84">
        <v>38</v>
      </c>
      <c r="H17" s="182">
        <f>SUM(F17:G17)</f>
        <v>20000</v>
      </c>
      <c r="I17" s="178">
        <f>(F17+G17)/(C17+D17+F17+G17)*100</f>
        <v>2.3666706505622619</v>
      </c>
      <c r="J17" s="90">
        <f>(D17)/(C17+D17)*100</f>
        <v>0.12665607361323719</v>
      </c>
      <c r="K17" s="90">
        <f>(G17)/(F17+G17)*100</f>
        <v>0.19</v>
      </c>
      <c r="L17" s="90">
        <f>G17/(SUM(F17:G17)/1000)</f>
        <v>1.9</v>
      </c>
      <c r="M17" s="203">
        <f>D17/(SUM(C17:D17)/1000)</f>
        <v>1.2665607361323721</v>
      </c>
      <c r="N17" s="212"/>
      <c r="O17" s="153"/>
      <c r="Q17" s="44" t="s">
        <v>151</v>
      </c>
    </row>
    <row r="18" spans="1:17" x14ac:dyDescent="0.35">
      <c r="A18" s="127">
        <v>75</v>
      </c>
      <c r="B18" s="83"/>
      <c r="C18" s="83">
        <v>1060429</v>
      </c>
      <c r="D18" s="83">
        <v>1052</v>
      </c>
      <c r="E18" s="83">
        <f>SUM(C18:D18)</f>
        <v>1061481</v>
      </c>
      <c r="F18" s="83">
        <v>19970</v>
      </c>
      <c r="G18" s="83">
        <v>30</v>
      </c>
      <c r="H18" s="183">
        <f>SUM(F18:G18)</f>
        <v>20000</v>
      </c>
      <c r="I18" s="179">
        <f t="shared" ref="I18:I21" si="13">(F18+G18)/(C18+D18+F18+G18)*100</f>
        <v>1.8493158918187189</v>
      </c>
      <c r="J18" s="89">
        <f t="shared" ref="J18:J21" si="14">(D18)/(C18+D18)*100</f>
        <v>9.9106813970292446E-2</v>
      </c>
      <c r="K18" s="89">
        <f t="shared" ref="K18:K21" si="15">(G18)/(F18+G18)*100</f>
        <v>0.15</v>
      </c>
      <c r="L18" s="89">
        <f t="shared" ref="L18:L21" si="16">G18/(SUM(F18:G18)/1000)</f>
        <v>1.5</v>
      </c>
      <c r="M18" s="199">
        <f t="shared" ref="M18:M21" si="17">D18/(SUM(C18:D18)/1000)</f>
        <v>0.99106813970292451</v>
      </c>
      <c r="N18" s="210"/>
      <c r="O18" s="151"/>
    </row>
    <row r="19" spans="1:17" x14ac:dyDescent="0.35">
      <c r="A19" s="127">
        <v>76</v>
      </c>
      <c r="B19" s="83"/>
      <c r="C19" s="91">
        <v>1340461</v>
      </c>
      <c r="D19" s="83">
        <v>1404</v>
      </c>
      <c r="E19" s="83">
        <f>SUM(C19:D19)</f>
        <v>1341865</v>
      </c>
      <c r="F19" s="83">
        <v>19947</v>
      </c>
      <c r="G19" s="83">
        <v>53</v>
      </c>
      <c r="H19" s="183">
        <f>SUM(F19:G19)</f>
        <v>20000</v>
      </c>
      <c r="I19" s="179">
        <f t="shared" si="13"/>
        <v>1.4685743447404844</v>
      </c>
      <c r="J19" s="89">
        <f t="shared" si="14"/>
        <v>0.10463049561617599</v>
      </c>
      <c r="K19" s="89">
        <f t="shared" si="15"/>
        <v>0.26500000000000001</v>
      </c>
      <c r="L19" s="89">
        <f t="shared" si="16"/>
        <v>2.65</v>
      </c>
      <c r="M19" s="199">
        <f t="shared" si="17"/>
        <v>1.0463049561617599</v>
      </c>
      <c r="N19" s="210"/>
      <c r="O19" s="151"/>
    </row>
    <row r="20" spans="1:17" x14ac:dyDescent="0.35">
      <c r="A20" s="127">
        <v>77</v>
      </c>
      <c r="B20" s="83"/>
      <c r="C20" s="91">
        <v>1032663</v>
      </c>
      <c r="D20" s="83">
        <v>952</v>
      </c>
      <c r="E20" s="83">
        <f t="shared" ref="E20:E21" si="18">SUM(C20:D20)</f>
        <v>1033615</v>
      </c>
      <c r="F20" s="83">
        <v>19969</v>
      </c>
      <c r="G20" s="83">
        <v>31</v>
      </c>
      <c r="H20" s="183">
        <f t="shared" ref="H20:H21" si="19">SUM(F20:G20)</f>
        <v>20000</v>
      </c>
      <c r="I20" s="179">
        <f t="shared" si="13"/>
        <v>1.8982265818159385</v>
      </c>
      <c r="J20" s="89">
        <f t="shared" si="14"/>
        <v>9.2103926510354442E-2</v>
      </c>
      <c r="K20" s="89">
        <f t="shared" si="15"/>
        <v>0.155</v>
      </c>
      <c r="L20" s="89">
        <f t="shared" si="16"/>
        <v>1.55</v>
      </c>
      <c r="M20" s="199">
        <f t="shared" si="17"/>
        <v>0.92103926510354439</v>
      </c>
      <c r="N20" s="210"/>
      <c r="O20" s="151"/>
    </row>
    <row r="21" spans="1:17" ht="15" thickBot="1" x14ac:dyDescent="0.4">
      <c r="A21" s="128">
        <v>78</v>
      </c>
      <c r="B21" s="87"/>
      <c r="C21" s="87">
        <v>1319860</v>
      </c>
      <c r="D21" s="87">
        <v>1245</v>
      </c>
      <c r="E21" s="87">
        <f t="shared" si="18"/>
        <v>1321105</v>
      </c>
      <c r="F21" s="87">
        <v>19954</v>
      </c>
      <c r="G21" s="87">
        <v>46</v>
      </c>
      <c r="H21" s="184">
        <f t="shared" si="19"/>
        <v>20000</v>
      </c>
      <c r="I21" s="180">
        <f t="shared" si="13"/>
        <v>1.4913075411694088</v>
      </c>
      <c r="J21" s="92">
        <f t="shared" si="14"/>
        <v>9.4239292107743136E-2</v>
      </c>
      <c r="K21" s="92">
        <f t="shared" si="15"/>
        <v>0.22999999999999998</v>
      </c>
      <c r="L21" s="92">
        <f t="shared" si="16"/>
        <v>2.2999999999999998</v>
      </c>
      <c r="M21" s="201">
        <f t="shared" si="17"/>
        <v>0.94239292107743133</v>
      </c>
      <c r="N21" s="211"/>
      <c r="O21" s="152"/>
    </row>
    <row r="22" spans="1:17" x14ac:dyDescent="0.35">
      <c r="A22" s="49"/>
      <c r="B22" s="56"/>
      <c r="C22" s="51"/>
      <c r="D22" s="51"/>
      <c r="E22" s="51"/>
      <c r="F22" s="51"/>
      <c r="G22" s="58"/>
      <c r="H22" s="187" t="s">
        <v>159</v>
      </c>
      <c r="I22" s="178">
        <f>AVERAGE(I17:I21)</f>
        <v>1.8148190020213626</v>
      </c>
      <c r="J22" s="90">
        <f t="shared" ref="J22" si="20">AVERAGE(J17:J21)</f>
        <v>0.10334732036356065</v>
      </c>
      <c r="K22" s="90">
        <f t="shared" ref="K22" si="21">AVERAGE(K17:K21)</f>
        <v>0.19800000000000001</v>
      </c>
      <c r="L22" s="90">
        <f t="shared" ref="L22" si="22">AVERAGE(L17:L21)</f>
        <v>1.9799999999999998</v>
      </c>
      <c r="M22" s="203">
        <f t="shared" ref="M22" si="23">AVERAGE(M17:M21)</f>
        <v>1.0334732036356065</v>
      </c>
      <c r="N22" s="204" t="e">
        <f t="shared" ref="N22:O22" si="24">AVERAGE(N17:N21)</f>
        <v>#DIV/0!</v>
      </c>
      <c r="O22" s="177" t="e">
        <f t="shared" si="24"/>
        <v>#DIV/0!</v>
      </c>
    </row>
    <row r="23" spans="1:17" x14ac:dyDescent="0.35">
      <c r="A23" s="49"/>
      <c r="B23" s="56"/>
      <c r="C23" s="51"/>
      <c r="D23" s="51"/>
      <c r="E23" s="51"/>
      <c r="F23" s="51"/>
      <c r="G23" s="58"/>
      <c r="H23" s="188" t="s">
        <v>160</v>
      </c>
      <c r="I23" s="179">
        <f>STDEV(I17:I21)</f>
        <v>0.36648060309118075</v>
      </c>
      <c r="J23" s="89">
        <f t="shared" ref="J23:M23" si="25">STDEV(J17:J21)</f>
        <v>1.3895111508203637E-2</v>
      </c>
      <c r="K23" s="89">
        <f t="shared" si="25"/>
        <v>4.9320381182630747E-2</v>
      </c>
      <c r="L23" s="89">
        <f t="shared" si="25"/>
        <v>0.4932038118263084</v>
      </c>
      <c r="M23" s="199">
        <f t="shared" si="25"/>
        <v>0.13895111508203592</v>
      </c>
      <c r="N23" s="205" t="e">
        <f t="shared" ref="N23" si="26">STDEV(N17:N21)</f>
        <v>#DIV/0!</v>
      </c>
      <c r="O23" s="175" t="e">
        <f>STDEV(O17:O21)</f>
        <v>#DIV/0!</v>
      </c>
    </row>
    <row r="24" spans="1:17" ht="15" thickBot="1" x14ac:dyDescent="0.4">
      <c r="A24" s="49"/>
      <c r="B24" s="56"/>
      <c r="C24" s="51"/>
      <c r="D24" s="51"/>
      <c r="E24" s="51"/>
      <c r="F24" s="51"/>
      <c r="G24" s="58"/>
      <c r="H24" s="189" t="s">
        <v>147</v>
      </c>
      <c r="I24" s="180">
        <f>STDEV(I17:I21)/SQRT(COUNT(I17:I21))</f>
        <v>0.16389510818939992</v>
      </c>
      <c r="J24" s="92">
        <f t="shared" ref="J24:M24" si="27">STDEV(J17:J21)/SQRT(COUNT(J17:J21))</f>
        <v>6.2140827774565914E-3</v>
      </c>
      <c r="K24" s="92">
        <f t="shared" si="27"/>
        <v>2.2056745000112763E-2</v>
      </c>
      <c r="L24" s="92">
        <f t="shared" si="27"/>
        <v>0.22056745000112804</v>
      </c>
      <c r="M24" s="201">
        <f t="shared" si="27"/>
        <v>6.2140827774565713E-2</v>
      </c>
      <c r="N24" s="206" t="e">
        <f t="shared" ref="N24" si="28">STDEV(N17:N21)/SQRT(COUNT(N17:N21))</f>
        <v>#DIV/0!</v>
      </c>
      <c r="O24" s="176" t="e">
        <f>STDEV(O17:O21)/SQRT(COUNT(O17:O21))</f>
        <v>#DIV/0!</v>
      </c>
    </row>
    <row r="25" spans="1:17" ht="15" thickBot="1" x14ac:dyDescent="0.4">
      <c r="A25" s="49"/>
      <c r="B25" s="56"/>
      <c r="C25" s="51"/>
      <c r="D25" s="51"/>
      <c r="E25" s="51"/>
      <c r="F25" s="51"/>
      <c r="G25" s="51"/>
      <c r="H25" s="54"/>
      <c r="I25" s="53"/>
      <c r="J25" s="55"/>
      <c r="K25" s="53"/>
      <c r="L25" s="53"/>
      <c r="M25" s="48"/>
    </row>
    <row r="26" spans="1:17" x14ac:dyDescent="0.35">
      <c r="A26" s="126">
        <v>83</v>
      </c>
      <c r="B26" s="84">
        <v>250</v>
      </c>
      <c r="C26" s="84">
        <v>726858</v>
      </c>
      <c r="D26" s="84">
        <v>710</v>
      </c>
      <c r="E26" s="84">
        <f>SUM(C26:D26)</f>
        <v>727568</v>
      </c>
      <c r="F26" s="84">
        <v>19961</v>
      </c>
      <c r="G26" s="84">
        <v>39</v>
      </c>
      <c r="H26" s="182">
        <f>SUM(F26:G26)</f>
        <v>20000</v>
      </c>
      <c r="I26" s="178">
        <f>(F26+G26)/(C26+D26+F26+G26)*100</f>
        <v>2.6753419086959314</v>
      </c>
      <c r="J26" s="90">
        <f>(D26)/(C26+D26)*100</f>
        <v>9.7585380335583755E-2</v>
      </c>
      <c r="K26" s="90">
        <f>(G26)/(F26+G26)*100</f>
        <v>0.19499999999999998</v>
      </c>
      <c r="L26" s="90">
        <f>G26/(SUM(F26:G26)/1000)</f>
        <v>1.95</v>
      </c>
      <c r="M26" s="203">
        <f>D26/(SUM(C26:D26)/1000)</f>
        <v>0.9758538033558376</v>
      </c>
      <c r="N26" s="212"/>
      <c r="O26" s="153"/>
      <c r="Q26" s="44" t="s">
        <v>152</v>
      </c>
    </row>
    <row r="27" spans="1:17" x14ac:dyDescent="0.35">
      <c r="A27" s="127">
        <v>84</v>
      </c>
      <c r="B27" s="83"/>
      <c r="C27" s="83">
        <v>775128</v>
      </c>
      <c r="D27" s="83">
        <v>714</v>
      </c>
      <c r="E27" s="83">
        <f>SUM(C27:D27)</f>
        <v>775842</v>
      </c>
      <c r="F27" s="83">
        <v>19971</v>
      </c>
      <c r="G27" s="83">
        <v>29</v>
      </c>
      <c r="H27" s="183">
        <f>SUM(F27:G27)</f>
        <v>20000</v>
      </c>
      <c r="I27" s="179">
        <f t="shared" ref="I27:I30" si="29">(F27+G27)/(C27+D27+F27+G27)*100</f>
        <v>2.5130616378627919</v>
      </c>
      <c r="J27" s="89">
        <f t="shared" ref="J27:J30" si="30">(D27)/(C27+D27)*100</f>
        <v>9.2029047151352988E-2</v>
      </c>
      <c r="K27" s="89">
        <f t="shared" ref="K27:K30" si="31">(G27)/(F27+G27)*100</f>
        <v>0.14499999999999999</v>
      </c>
      <c r="L27" s="89">
        <f t="shared" ref="L27:L30" si="32">G27/(SUM(F27:G27)/1000)</f>
        <v>1.45</v>
      </c>
      <c r="M27" s="199">
        <f t="shared" ref="M27:M30" si="33">D27/(SUM(C27:D27)/1000)</f>
        <v>0.92029047151352983</v>
      </c>
      <c r="N27" s="210"/>
      <c r="O27" s="151"/>
    </row>
    <row r="28" spans="1:17" x14ac:dyDescent="0.35">
      <c r="A28" s="127">
        <v>85</v>
      </c>
      <c r="B28" s="83"/>
      <c r="C28" s="83">
        <v>2039929</v>
      </c>
      <c r="D28" s="83">
        <v>2316</v>
      </c>
      <c r="E28" s="83">
        <f>SUM(C28:D28)</f>
        <v>2042245</v>
      </c>
      <c r="F28" s="83">
        <v>19958</v>
      </c>
      <c r="G28" s="83">
        <v>42</v>
      </c>
      <c r="H28" s="183">
        <f>SUM(F28:G28)</f>
        <v>20000</v>
      </c>
      <c r="I28" s="179">
        <f t="shared" si="29"/>
        <v>0.96981687432870478</v>
      </c>
      <c r="J28" s="89">
        <f t="shared" si="30"/>
        <v>0.11340461110199804</v>
      </c>
      <c r="K28" s="89">
        <f t="shared" si="31"/>
        <v>0.21</v>
      </c>
      <c r="L28" s="89">
        <f t="shared" si="32"/>
        <v>2.1</v>
      </c>
      <c r="M28" s="199">
        <f t="shared" si="33"/>
        <v>1.1340461110199804</v>
      </c>
      <c r="N28" s="210"/>
      <c r="O28" s="151"/>
    </row>
    <row r="29" spans="1:17" x14ac:dyDescent="0.35">
      <c r="A29" s="127">
        <v>86</v>
      </c>
      <c r="B29" s="83"/>
      <c r="C29" s="83">
        <v>431171</v>
      </c>
      <c r="D29" s="83">
        <v>399</v>
      </c>
      <c r="E29" s="83">
        <f t="shared" ref="E29:E30" si="34">SUM(C29:D29)</f>
        <v>431570</v>
      </c>
      <c r="F29" s="83">
        <v>19977</v>
      </c>
      <c r="G29" s="83">
        <v>23</v>
      </c>
      <c r="H29" s="183">
        <f t="shared" ref="H29:H30" si="35">SUM(F29:G29)</f>
        <v>20000</v>
      </c>
      <c r="I29" s="179">
        <f t="shared" si="29"/>
        <v>4.4289921828287975</v>
      </c>
      <c r="J29" s="89">
        <f t="shared" si="30"/>
        <v>9.245313622355586E-2</v>
      </c>
      <c r="K29" s="89">
        <f t="shared" si="31"/>
        <v>0.11499999999999999</v>
      </c>
      <c r="L29" s="89">
        <f t="shared" si="32"/>
        <v>1.1499999999999999</v>
      </c>
      <c r="M29" s="199">
        <f t="shared" si="33"/>
        <v>0.92453136223555854</v>
      </c>
      <c r="N29" s="210"/>
      <c r="O29" s="151"/>
    </row>
    <row r="30" spans="1:17" ht="15" thickBot="1" x14ac:dyDescent="0.4">
      <c r="A30" s="128">
        <v>87</v>
      </c>
      <c r="B30" s="87"/>
      <c r="C30" s="87">
        <v>1621277</v>
      </c>
      <c r="D30" s="87">
        <v>1657</v>
      </c>
      <c r="E30" s="87">
        <f t="shared" si="34"/>
        <v>1622934</v>
      </c>
      <c r="F30" s="87">
        <v>19947</v>
      </c>
      <c r="G30" s="87">
        <v>53</v>
      </c>
      <c r="H30" s="184">
        <f t="shared" si="35"/>
        <v>20000</v>
      </c>
      <c r="I30" s="180">
        <f t="shared" si="29"/>
        <v>1.2173343542710784</v>
      </c>
      <c r="J30" s="92">
        <f t="shared" si="30"/>
        <v>0.10209903791528184</v>
      </c>
      <c r="K30" s="92">
        <f t="shared" si="31"/>
        <v>0.26500000000000001</v>
      </c>
      <c r="L30" s="92">
        <f t="shared" si="32"/>
        <v>2.65</v>
      </c>
      <c r="M30" s="201">
        <f t="shared" si="33"/>
        <v>1.0209903791528183</v>
      </c>
      <c r="N30" s="211"/>
      <c r="O30" s="152"/>
    </row>
    <row r="31" spans="1:17" x14ac:dyDescent="0.35">
      <c r="A31" s="49"/>
      <c r="B31" s="50"/>
      <c r="C31" s="51"/>
      <c r="D31" s="51"/>
      <c r="E31" s="51"/>
      <c r="F31" s="51"/>
      <c r="G31" s="58"/>
      <c r="H31" s="187" t="s">
        <v>159</v>
      </c>
      <c r="I31" s="178">
        <f>AVERAGE(I26:I30)</f>
        <v>2.3609093915974606</v>
      </c>
      <c r="J31" s="90">
        <f t="shared" ref="J31" si="36">AVERAGE(J26:J30)</f>
        <v>9.9514242545554493E-2</v>
      </c>
      <c r="K31" s="90">
        <f t="shared" ref="K31" si="37">AVERAGE(K26:K30)</f>
        <v>0.186</v>
      </c>
      <c r="L31" s="90">
        <f t="shared" ref="L31" si="38">AVERAGE(L26:L30)</f>
        <v>1.86</v>
      </c>
      <c r="M31" s="203">
        <f t="shared" ref="M31" si="39">AVERAGE(M26:M30)</f>
        <v>0.99514242545554477</v>
      </c>
      <c r="N31" s="204" t="e">
        <f t="shared" ref="N31:O31" si="40">AVERAGE(N26:N30)</f>
        <v>#DIV/0!</v>
      </c>
      <c r="O31" s="177" t="e">
        <f t="shared" si="40"/>
        <v>#DIV/0!</v>
      </c>
    </row>
    <row r="32" spans="1:17" x14ac:dyDescent="0.35">
      <c r="A32" s="49"/>
      <c r="B32" s="50"/>
      <c r="C32" s="51"/>
      <c r="D32" s="51"/>
      <c r="E32" s="51"/>
      <c r="F32" s="51"/>
      <c r="G32" s="58"/>
      <c r="H32" s="188" t="s">
        <v>160</v>
      </c>
      <c r="I32" s="179">
        <f>STDEV(I26:I30)</f>
        <v>1.3821981409006483</v>
      </c>
      <c r="J32" s="89">
        <f t="shared" ref="J32:M32" si="41">STDEV(J26:J30)</f>
        <v>8.7924880969808134E-3</v>
      </c>
      <c r="K32" s="89">
        <f t="shared" si="41"/>
        <v>5.8352377843580681E-2</v>
      </c>
      <c r="L32" s="89">
        <f t="shared" si="41"/>
        <v>0.58352377843580594</v>
      </c>
      <c r="M32" s="199">
        <f t="shared" si="41"/>
        <v>8.7924880969808175E-2</v>
      </c>
      <c r="N32" s="205" t="e">
        <f t="shared" ref="N32" si="42">STDEV(N26:N30)</f>
        <v>#DIV/0!</v>
      </c>
      <c r="O32" s="175" t="e">
        <f>STDEV(O26:O30)</f>
        <v>#DIV/0!</v>
      </c>
    </row>
    <row r="33" spans="1:17" ht="15" thickBot="1" x14ac:dyDescent="0.4">
      <c r="A33" s="49"/>
      <c r="B33" s="50"/>
      <c r="C33" s="51"/>
      <c r="D33" s="51"/>
      <c r="E33" s="51"/>
      <c r="F33" s="51"/>
      <c r="G33" s="58"/>
      <c r="H33" s="189" t="s">
        <v>147</v>
      </c>
      <c r="I33" s="180">
        <f>STDEV(I26:I30)/SQRT(COUNT(I26:I30))</f>
        <v>0.61813780028553633</v>
      </c>
      <c r="J33" s="92">
        <f t="shared" ref="J33:M33" si="43">STDEV(J26:J30)/SQRT(COUNT(J26:J30))</f>
        <v>3.9321202152413724E-3</v>
      </c>
      <c r="K33" s="92">
        <f t="shared" si="43"/>
        <v>2.6095976701399799E-2</v>
      </c>
      <c r="L33" s="92">
        <f t="shared" si="43"/>
        <v>0.26095976701399759</v>
      </c>
      <c r="M33" s="201">
        <f t="shared" si="43"/>
        <v>3.9321202152413741E-2</v>
      </c>
      <c r="N33" s="206" t="e">
        <f t="shared" ref="N33" si="44">STDEV(N26:N30)/SQRT(COUNT(N26:N30))</f>
        <v>#DIV/0!</v>
      </c>
      <c r="O33" s="176" t="e">
        <f>STDEV(O26:O30)/SQRT(COUNT(O26:O30))</f>
        <v>#DIV/0!</v>
      </c>
    </row>
    <row r="34" spans="1:17" ht="15" thickBot="1" x14ac:dyDescent="0.4">
      <c r="A34" s="49"/>
      <c r="B34" s="50"/>
      <c r="C34" s="51"/>
      <c r="D34" s="51"/>
      <c r="E34" s="51"/>
      <c r="F34" s="51"/>
      <c r="G34" s="52"/>
      <c r="H34" s="54"/>
      <c r="I34" s="53"/>
      <c r="J34" s="55"/>
      <c r="K34" s="53"/>
      <c r="L34" s="53"/>
      <c r="M34" s="48"/>
    </row>
    <row r="35" spans="1:17" x14ac:dyDescent="0.35">
      <c r="A35" s="126">
        <v>94</v>
      </c>
      <c r="B35" s="84">
        <v>500</v>
      </c>
      <c r="C35" s="84">
        <v>745483</v>
      </c>
      <c r="D35" s="84">
        <v>781</v>
      </c>
      <c r="E35" s="84">
        <f>SUM(C35:D35)</f>
        <v>746264</v>
      </c>
      <c r="F35" s="84">
        <v>19964</v>
      </c>
      <c r="G35" s="84">
        <v>36</v>
      </c>
      <c r="H35" s="182">
        <f>SUM(F35:G35)</f>
        <v>20000</v>
      </c>
      <c r="I35" s="178">
        <f>(F35+G35)/(C35+D35+F35+G35)*100</f>
        <v>2.6100665044945344</v>
      </c>
      <c r="J35" s="90">
        <f>(D35)/(C35+D35)*100</f>
        <v>0.104654653045035</v>
      </c>
      <c r="K35" s="90">
        <f>(G35)/(F35+G35)*100</f>
        <v>0.18</v>
      </c>
      <c r="L35" s="90">
        <f>G35/(SUM(F35:G35)/1000)</f>
        <v>1.8</v>
      </c>
      <c r="M35" s="203">
        <f>D35/(SUM(C35:D35)/1000)</f>
        <v>1.0465465304503501</v>
      </c>
      <c r="N35" s="212"/>
      <c r="O35" s="153"/>
      <c r="Q35" s="44" t="s">
        <v>153</v>
      </c>
    </row>
    <row r="36" spans="1:17" x14ac:dyDescent="0.35">
      <c r="A36" s="127">
        <v>95</v>
      </c>
      <c r="B36" s="83"/>
      <c r="C36" s="83">
        <v>1012936</v>
      </c>
      <c r="D36" s="83">
        <v>997</v>
      </c>
      <c r="E36" s="83">
        <f>SUM(C36:D36)</f>
        <v>1013933</v>
      </c>
      <c r="F36" s="83">
        <v>19997</v>
      </c>
      <c r="G36" s="83">
        <v>48</v>
      </c>
      <c r="H36" s="183">
        <f>SUM(F36:G36)</f>
        <v>20045</v>
      </c>
      <c r="I36" s="179">
        <f t="shared" ref="I36:I39" si="45">(F36+G36)/(C36+D36+F36+G36)*100</f>
        <v>1.938629255167905</v>
      </c>
      <c r="J36" s="89">
        <f t="shared" ref="J36:J39" si="46">(D36)/(C36+D36)*100</f>
        <v>9.8329968548217683E-2</v>
      </c>
      <c r="K36" s="89">
        <f t="shared" ref="K36:K39" si="47">(G36)/(F36+G36)*100</f>
        <v>0.23946121227238715</v>
      </c>
      <c r="L36" s="89">
        <f t="shared" ref="L36:L39" si="48">G36/(SUM(F36:G36)/1000)</f>
        <v>2.394612122723871</v>
      </c>
      <c r="M36" s="199">
        <f t="shared" ref="M36:M39" si="49">D36/(SUM(C36:D36)/1000)</f>
        <v>0.98329968548217683</v>
      </c>
      <c r="N36" s="210"/>
      <c r="O36" s="151"/>
    </row>
    <row r="37" spans="1:17" x14ac:dyDescent="0.35">
      <c r="A37" s="127">
        <v>96</v>
      </c>
      <c r="B37" s="83"/>
      <c r="C37" s="83">
        <v>833314</v>
      </c>
      <c r="D37" s="83">
        <v>891</v>
      </c>
      <c r="E37" s="83">
        <f>SUM(C37:D37)</f>
        <v>834205</v>
      </c>
      <c r="F37" s="83">
        <v>19957</v>
      </c>
      <c r="G37" s="83">
        <v>43</v>
      </c>
      <c r="H37" s="183">
        <f>SUM(F37:G37)</f>
        <v>20000</v>
      </c>
      <c r="I37" s="179">
        <f t="shared" si="45"/>
        <v>2.3413583390403945</v>
      </c>
      <c r="J37" s="89">
        <f t="shared" si="46"/>
        <v>0.10680827854064648</v>
      </c>
      <c r="K37" s="89">
        <f t="shared" si="47"/>
        <v>0.215</v>
      </c>
      <c r="L37" s="89">
        <f t="shared" si="48"/>
        <v>2.15</v>
      </c>
      <c r="M37" s="199">
        <f t="shared" si="49"/>
        <v>1.0680827854064647</v>
      </c>
      <c r="N37" s="210"/>
      <c r="O37" s="151"/>
    </row>
    <row r="38" spans="1:17" x14ac:dyDescent="0.35">
      <c r="A38" s="127">
        <v>97</v>
      </c>
      <c r="B38" s="83"/>
      <c r="C38" s="83">
        <v>1250337</v>
      </c>
      <c r="D38" s="83">
        <v>1242</v>
      </c>
      <c r="E38" s="83">
        <f t="shared" ref="E38:E39" si="50">SUM(C38:D38)</f>
        <v>1251579</v>
      </c>
      <c r="F38" s="83">
        <v>19960</v>
      </c>
      <c r="G38" s="83">
        <v>40</v>
      </c>
      <c r="H38" s="183">
        <f t="shared" ref="H38:H39" si="51">SUM(F38:G38)</f>
        <v>20000</v>
      </c>
      <c r="I38" s="179">
        <f t="shared" si="45"/>
        <v>1.5728476170178967</v>
      </c>
      <c r="J38" s="89">
        <f t="shared" si="46"/>
        <v>9.9234646794169615E-2</v>
      </c>
      <c r="K38" s="89">
        <f t="shared" si="47"/>
        <v>0.2</v>
      </c>
      <c r="L38" s="89">
        <f t="shared" si="48"/>
        <v>2</v>
      </c>
      <c r="M38" s="199">
        <f t="shared" si="49"/>
        <v>0.99234646794169612</v>
      </c>
      <c r="N38" s="210"/>
      <c r="O38" s="151"/>
    </row>
    <row r="39" spans="1:17" ht="15" thickBot="1" x14ac:dyDescent="0.4">
      <c r="A39" s="128">
        <v>98</v>
      </c>
      <c r="B39" s="87"/>
      <c r="C39" s="87">
        <v>1541626</v>
      </c>
      <c r="D39" s="87">
        <v>1631</v>
      </c>
      <c r="E39" s="87">
        <f t="shared" si="50"/>
        <v>1543257</v>
      </c>
      <c r="F39" s="87">
        <v>19962</v>
      </c>
      <c r="G39" s="87">
        <v>38</v>
      </c>
      <c r="H39" s="184">
        <f t="shared" si="51"/>
        <v>20000</v>
      </c>
      <c r="I39" s="180">
        <f t="shared" si="45"/>
        <v>1.2793801658972261</v>
      </c>
      <c r="J39" s="92">
        <f t="shared" si="46"/>
        <v>0.10568557278534943</v>
      </c>
      <c r="K39" s="92">
        <f t="shared" si="47"/>
        <v>0.19</v>
      </c>
      <c r="L39" s="92">
        <f t="shared" si="48"/>
        <v>1.9</v>
      </c>
      <c r="M39" s="201">
        <f t="shared" si="49"/>
        <v>1.0568557278534942</v>
      </c>
      <c r="N39" s="211"/>
      <c r="O39" s="152"/>
    </row>
    <row r="40" spans="1:17" x14ac:dyDescent="0.35">
      <c r="A40" s="49"/>
      <c r="B40" s="50"/>
      <c r="C40" s="51"/>
      <c r="D40" s="51"/>
      <c r="E40" s="51"/>
      <c r="F40" s="51"/>
      <c r="G40" s="58"/>
      <c r="H40" s="187" t="s">
        <v>159</v>
      </c>
      <c r="I40" s="178">
        <f>AVERAGE(I35:I39)</f>
        <v>1.9484563763235911</v>
      </c>
      <c r="J40" s="90">
        <f t="shared" ref="J40" si="52">AVERAGE(J35:J39)</f>
        <v>0.10294262394268364</v>
      </c>
      <c r="K40" s="90">
        <f t="shared" ref="K40" si="53">AVERAGE(K35:K39)</f>
        <v>0.2048922424544774</v>
      </c>
      <c r="L40" s="90">
        <f t="shared" ref="L40" si="54">AVERAGE(L35:L39)</f>
        <v>2.0489224245447746</v>
      </c>
      <c r="M40" s="203">
        <f t="shared" ref="M40" si="55">AVERAGE(M35:M39)</f>
        <v>1.0294262394268365</v>
      </c>
      <c r="N40" s="204" t="e">
        <f t="shared" ref="N40:O40" si="56">AVERAGE(N35:N39)</f>
        <v>#DIV/0!</v>
      </c>
      <c r="O40" s="177" t="e">
        <f t="shared" si="56"/>
        <v>#DIV/0!</v>
      </c>
    </row>
    <row r="41" spans="1:17" x14ac:dyDescent="0.35">
      <c r="A41" s="49"/>
      <c r="B41" s="50"/>
      <c r="C41" s="51"/>
      <c r="D41" s="51"/>
      <c r="E41" s="51"/>
      <c r="F41" s="51"/>
      <c r="G41" s="58"/>
      <c r="H41" s="188" t="s">
        <v>160</v>
      </c>
      <c r="I41" s="179">
        <f>STDEV(I35:I39)</f>
        <v>0.54335563900197315</v>
      </c>
      <c r="J41" s="89">
        <f t="shared" ref="J41:M41" si="57">STDEV(J35:J39)</f>
        <v>3.8866367785506065E-3</v>
      </c>
      <c r="K41" s="89">
        <f t="shared" si="57"/>
        <v>2.3251435938665493E-2</v>
      </c>
      <c r="L41" s="89">
        <f t="shared" si="57"/>
        <v>0.23251435938665058</v>
      </c>
      <c r="M41" s="199">
        <f t="shared" si="57"/>
        <v>3.8866367785506048E-2</v>
      </c>
      <c r="N41" s="205" t="e">
        <f t="shared" ref="N41" si="58">STDEV(N35:N39)</f>
        <v>#DIV/0!</v>
      </c>
      <c r="O41" s="175" t="e">
        <f>STDEV(O35:O39)</f>
        <v>#DIV/0!</v>
      </c>
    </row>
    <row r="42" spans="1:17" ht="15" thickBot="1" x14ac:dyDescent="0.4">
      <c r="A42" s="49"/>
      <c r="B42" s="50"/>
      <c r="C42" s="51"/>
      <c r="D42" s="51"/>
      <c r="E42" s="51"/>
      <c r="F42" s="51"/>
      <c r="G42" s="58"/>
      <c r="H42" s="189" t="s">
        <v>147</v>
      </c>
      <c r="I42" s="180">
        <f>STDEV(I35:I39)/SQRT(COUNT(I35:I39))</f>
        <v>0.24299602895324957</v>
      </c>
      <c r="J42" s="92">
        <f t="shared" ref="J42:M42" si="59">STDEV(J35:J39)/SQRT(COUNT(J35:J39))</f>
        <v>1.7381568081379904E-3</v>
      </c>
      <c r="K42" s="92">
        <f t="shared" si="59"/>
        <v>1.0398358266667533E-2</v>
      </c>
      <c r="L42" s="92">
        <f t="shared" si="59"/>
        <v>0.10398358266667339</v>
      </c>
      <c r="M42" s="201">
        <f t="shared" si="59"/>
        <v>1.7381568081379896E-2</v>
      </c>
      <c r="N42" s="206" t="e">
        <f t="shared" ref="N42" si="60">STDEV(N35:N39)/SQRT(COUNT(N35:N39))</f>
        <v>#DIV/0!</v>
      </c>
      <c r="O42" s="176" t="e">
        <f>STDEV(O35:O39)/SQRT(COUNT(O35:O39))</f>
        <v>#DIV/0!</v>
      </c>
    </row>
    <row r="43" spans="1:17" ht="15" thickBot="1" x14ac:dyDescent="0.4">
      <c r="A43" s="49"/>
      <c r="B43" s="50"/>
      <c r="C43" s="51"/>
      <c r="D43" s="51"/>
      <c r="E43" s="51"/>
      <c r="F43" s="51"/>
      <c r="G43" s="58"/>
      <c r="H43" s="52"/>
      <c r="I43" s="53"/>
      <c r="J43" s="55"/>
      <c r="K43" s="53"/>
      <c r="L43" s="53"/>
      <c r="M43" s="53"/>
    </row>
    <row r="44" spans="1:17" x14ac:dyDescent="0.35">
      <c r="A44" s="126">
        <v>103</v>
      </c>
      <c r="B44" s="84">
        <v>1000</v>
      </c>
      <c r="C44" s="84">
        <v>1167621</v>
      </c>
      <c r="D44" s="84">
        <v>1156</v>
      </c>
      <c r="E44" s="84">
        <f>SUM(C44:D44)</f>
        <v>1168777</v>
      </c>
      <c r="F44" s="84">
        <v>19969</v>
      </c>
      <c r="G44" s="84">
        <v>31</v>
      </c>
      <c r="H44" s="182">
        <f>SUM(F44:G44)</f>
        <v>20000</v>
      </c>
      <c r="I44" s="178">
        <f>(F44+G44)/(C44+D44+F44+G44)*100</f>
        <v>1.6824013250592837</v>
      </c>
      <c r="J44" s="90">
        <f>(D44)/(C44+D44)*100</f>
        <v>9.8906806003198205E-2</v>
      </c>
      <c r="K44" s="90">
        <f>(G44)/(F44+G44)*100</f>
        <v>0.155</v>
      </c>
      <c r="L44" s="90">
        <f>G44/(SUM(F44:G44)/1000)</f>
        <v>1.55</v>
      </c>
      <c r="M44" s="203">
        <f>D44/(SUM(C44:D44)/1000)</f>
        <v>0.98906806003198211</v>
      </c>
      <c r="N44" s="212"/>
      <c r="O44" s="153"/>
      <c r="Q44" s="44" t="s">
        <v>154</v>
      </c>
    </row>
    <row r="45" spans="1:17" x14ac:dyDescent="0.35">
      <c r="A45" s="127">
        <v>104</v>
      </c>
      <c r="B45" s="83"/>
      <c r="C45" s="83">
        <v>563572</v>
      </c>
      <c r="D45" s="83">
        <v>564</v>
      </c>
      <c r="E45" s="83">
        <f>SUM(C45:D45)</f>
        <v>564136</v>
      </c>
      <c r="F45" s="83">
        <v>19954</v>
      </c>
      <c r="G45" s="83">
        <v>46</v>
      </c>
      <c r="H45" s="183">
        <f>SUM(F45:G45)</f>
        <v>20000</v>
      </c>
      <c r="I45" s="179">
        <f t="shared" ref="I45:I48" si="61">(F45+G45)/(C45+D45+F45+G45)*100</f>
        <v>3.4238601969404385</v>
      </c>
      <c r="J45" s="89">
        <f t="shared" ref="J45:J48" si="62">(D45)/(C45+D45)*100</f>
        <v>9.9975892338017777E-2</v>
      </c>
      <c r="K45" s="89">
        <f t="shared" ref="K45:K48" si="63">(G45)/(F45+G45)*100</f>
        <v>0.22999999999999998</v>
      </c>
      <c r="L45" s="89">
        <f t="shared" ref="L45:L48" si="64">G45/(SUM(F45:G45)/1000)</f>
        <v>2.2999999999999998</v>
      </c>
      <c r="M45" s="199">
        <f t="shared" ref="M45:M48" si="65">D45/(SUM(C45:D45)/1000)</f>
        <v>0.99975892338017791</v>
      </c>
      <c r="N45" s="210"/>
      <c r="O45" s="151"/>
    </row>
    <row r="46" spans="1:17" x14ac:dyDescent="0.35">
      <c r="A46" s="127">
        <v>105</v>
      </c>
      <c r="B46" s="83"/>
      <c r="C46" s="83">
        <v>886379</v>
      </c>
      <c r="D46" s="83">
        <v>926</v>
      </c>
      <c r="E46" s="83">
        <f>SUM(C46:D46)</f>
        <v>887305</v>
      </c>
      <c r="F46" s="83">
        <v>19961</v>
      </c>
      <c r="G46" s="83">
        <v>39</v>
      </c>
      <c r="H46" s="183">
        <f>SUM(F46:G46)</f>
        <v>20000</v>
      </c>
      <c r="I46" s="179">
        <f t="shared" si="61"/>
        <v>2.2043304070847181</v>
      </c>
      <c r="J46" s="89">
        <f t="shared" si="62"/>
        <v>0.10436095818236119</v>
      </c>
      <c r="K46" s="89">
        <f t="shared" si="63"/>
        <v>0.19499999999999998</v>
      </c>
      <c r="L46" s="89">
        <f t="shared" si="64"/>
        <v>1.95</v>
      </c>
      <c r="M46" s="199">
        <f t="shared" si="65"/>
        <v>1.043609581823612</v>
      </c>
      <c r="N46" s="210"/>
      <c r="O46" s="151"/>
    </row>
    <row r="47" spans="1:17" x14ac:dyDescent="0.35">
      <c r="A47" s="127">
        <v>106</v>
      </c>
      <c r="B47" s="83"/>
      <c r="C47" s="83">
        <v>767576</v>
      </c>
      <c r="D47" s="83">
        <v>795</v>
      </c>
      <c r="E47" s="83">
        <f t="shared" ref="E47:E48" si="66">SUM(C47:D47)</f>
        <v>768371</v>
      </c>
      <c r="F47" s="83">
        <v>19948</v>
      </c>
      <c r="G47" s="83">
        <v>52</v>
      </c>
      <c r="H47" s="183">
        <f t="shared" ref="H47:H48" si="67">SUM(F47:G47)</f>
        <v>20000</v>
      </c>
      <c r="I47" s="179">
        <f t="shared" si="61"/>
        <v>2.5368766735458306</v>
      </c>
      <c r="J47" s="89">
        <f t="shared" si="62"/>
        <v>0.10346564354979559</v>
      </c>
      <c r="K47" s="89">
        <f t="shared" si="63"/>
        <v>0.26</v>
      </c>
      <c r="L47" s="89">
        <f t="shared" si="64"/>
        <v>2.6</v>
      </c>
      <c r="M47" s="199">
        <f t="shared" si="65"/>
        <v>1.0346564354979562</v>
      </c>
      <c r="N47" s="210"/>
      <c r="O47" s="151"/>
    </row>
    <row r="48" spans="1:17" ht="15" thickBot="1" x14ac:dyDescent="0.4">
      <c r="A48" s="128">
        <v>107</v>
      </c>
      <c r="B48" s="87"/>
      <c r="C48" s="87">
        <v>1238093</v>
      </c>
      <c r="D48" s="87">
        <v>1289</v>
      </c>
      <c r="E48" s="87">
        <f t="shared" si="66"/>
        <v>1239382</v>
      </c>
      <c r="F48" s="87">
        <v>19956</v>
      </c>
      <c r="G48" s="87">
        <v>44</v>
      </c>
      <c r="H48" s="184">
        <f t="shared" si="67"/>
        <v>20000</v>
      </c>
      <c r="I48" s="180">
        <f t="shared" si="61"/>
        <v>1.5880805029768568</v>
      </c>
      <c r="J48" s="92">
        <f t="shared" si="62"/>
        <v>0.10400344687917043</v>
      </c>
      <c r="K48" s="92">
        <f t="shared" si="63"/>
        <v>0.22</v>
      </c>
      <c r="L48" s="92">
        <f t="shared" si="64"/>
        <v>2.2000000000000002</v>
      </c>
      <c r="M48" s="201">
        <f t="shared" si="65"/>
        <v>1.0400344687917042</v>
      </c>
      <c r="N48" s="211"/>
      <c r="O48" s="152"/>
    </row>
    <row r="49" spans="1:17" x14ac:dyDescent="0.35">
      <c r="A49" s="49"/>
      <c r="B49" s="50"/>
      <c r="C49" s="51"/>
      <c r="D49" s="51"/>
      <c r="E49" s="51"/>
      <c r="F49" s="51"/>
      <c r="G49" s="58"/>
      <c r="H49" s="187" t="s">
        <v>159</v>
      </c>
      <c r="I49" s="178">
        <f>AVERAGE(I44:I48)</f>
        <v>2.2871098211214251</v>
      </c>
      <c r="J49" s="90">
        <f t="shared" ref="J49" si="68">AVERAGE(J44:J48)</f>
        <v>0.10214254939050864</v>
      </c>
      <c r="K49" s="90">
        <f t="shared" ref="K49" si="69">AVERAGE(K44:K48)</f>
        <v>0.21200000000000002</v>
      </c>
      <c r="L49" s="90">
        <f t="shared" ref="L49" si="70">AVERAGE(L44:L48)</f>
        <v>2.12</v>
      </c>
      <c r="M49" s="203">
        <f t="shared" ref="M49" si="71">AVERAGE(M44:M48)</f>
        <v>1.0214254939050866</v>
      </c>
      <c r="N49" s="204" t="e">
        <f t="shared" ref="N49:O49" si="72">AVERAGE(N44:N48)</f>
        <v>#DIV/0!</v>
      </c>
      <c r="O49" s="177" t="e">
        <f t="shared" si="72"/>
        <v>#DIV/0!</v>
      </c>
    </row>
    <row r="50" spans="1:17" x14ac:dyDescent="0.35">
      <c r="A50" s="49"/>
      <c r="B50" s="50"/>
      <c r="C50" s="51"/>
      <c r="D50" s="51"/>
      <c r="E50" s="51"/>
      <c r="F50" s="51"/>
      <c r="G50" s="58"/>
      <c r="H50" s="188" t="s">
        <v>160</v>
      </c>
      <c r="I50" s="179">
        <f>STDEV(I44:I48)</f>
        <v>0.74427005880230124</v>
      </c>
      <c r="J50" s="89">
        <f t="shared" ref="J50:M50" si="73">STDEV(J44:J48)</f>
        <v>2.5149201397384013E-3</v>
      </c>
      <c r="K50" s="89">
        <f t="shared" si="73"/>
        <v>3.94651745213421E-2</v>
      </c>
      <c r="L50" s="89">
        <f t="shared" si="73"/>
        <v>0.39465174521342039</v>
      </c>
      <c r="M50" s="199">
        <f t="shared" si="73"/>
        <v>2.5149201397384011E-2</v>
      </c>
      <c r="N50" s="205" t="e">
        <f t="shared" ref="N50" si="74">STDEV(N44:N48)</f>
        <v>#DIV/0!</v>
      </c>
      <c r="O50" s="175" t="e">
        <f>STDEV(O44:O48)</f>
        <v>#DIV/0!</v>
      </c>
    </row>
    <row r="51" spans="1:17" ht="15" thickBot="1" x14ac:dyDescent="0.4">
      <c r="A51" s="49"/>
      <c r="B51" s="50"/>
      <c r="C51" s="51"/>
      <c r="D51" s="51"/>
      <c r="E51" s="51"/>
      <c r="F51" s="51"/>
      <c r="G51" s="58"/>
      <c r="H51" s="189" t="s">
        <v>147</v>
      </c>
      <c r="I51" s="180">
        <f>STDEV(I44:I48)/SQRT(COUNT(I44:I48))</f>
        <v>0.33284768901994222</v>
      </c>
      <c r="J51" s="92">
        <f t="shared" ref="J51:M51" si="75">STDEV(J44:J48)/SQRT(COUNT(J44:J48))</f>
        <v>1.124706478087667E-3</v>
      </c>
      <c r="K51" s="92">
        <f t="shared" si="75"/>
        <v>1.7649362594722731E-2</v>
      </c>
      <c r="L51" s="92">
        <f t="shared" si="75"/>
        <v>0.17649362594722703</v>
      </c>
      <c r="M51" s="201">
        <f t="shared" si="75"/>
        <v>1.124706478087667E-2</v>
      </c>
      <c r="N51" s="206" t="e">
        <f t="shared" ref="N51" si="76">STDEV(N44:N48)/SQRT(COUNT(N44:N48))</f>
        <v>#DIV/0!</v>
      </c>
      <c r="O51" s="176" t="e">
        <f>STDEV(O44:O48)/SQRT(COUNT(O44:O48))</f>
        <v>#DIV/0!</v>
      </c>
    </row>
    <row r="52" spans="1:17" ht="15" thickBot="1" x14ac:dyDescent="0.4">
      <c r="A52" s="49"/>
      <c r="B52" s="50"/>
      <c r="C52" s="51"/>
      <c r="D52" s="51"/>
      <c r="E52" s="51"/>
      <c r="F52" s="51"/>
      <c r="G52" s="58"/>
      <c r="H52" s="52"/>
      <c r="I52" s="53"/>
      <c r="J52" s="55"/>
      <c r="K52" s="53"/>
      <c r="L52" s="53"/>
      <c r="M52" s="53"/>
    </row>
    <row r="53" spans="1:17" x14ac:dyDescent="0.35">
      <c r="A53" s="126">
        <v>114</v>
      </c>
      <c r="B53" s="84">
        <v>2000</v>
      </c>
      <c r="C53" s="84">
        <v>652512</v>
      </c>
      <c r="D53" s="84">
        <v>688</v>
      </c>
      <c r="E53" s="84">
        <f>SUM(C53:D53)</f>
        <v>653200</v>
      </c>
      <c r="F53" s="84">
        <v>19950</v>
      </c>
      <c r="G53" s="84">
        <v>50</v>
      </c>
      <c r="H53" s="182">
        <f>SUM(F53:G53)</f>
        <v>20000</v>
      </c>
      <c r="I53" s="178">
        <f>(F53+G53)/(C53+D53+F53+G53)*100</f>
        <v>2.9708853238265003</v>
      </c>
      <c r="J53" s="90">
        <f>(D53)/(C53+D53)*100</f>
        <v>0.10532761788120025</v>
      </c>
      <c r="K53" s="90">
        <f>(G53)/(F53+G53)*100</f>
        <v>0.25</v>
      </c>
      <c r="L53" s="90">
        <f>G53/(SUM(F53:G53)/1000)</f>
        <v>2.5</v>
      </c>
      <c r="M53" s="203">
        <f>D53/(SUM(C53:D53)/1000)</f>
        <v>1.0532761788120024</v>
      </c>
      <c r="N53" s="212"/>
      <c r="O53" s="153"/>
      <c r="Q53" s="44" t="s">
        <v>155</v>
      </c>
    </row>
    <row r="54" spans="1:17" x14ac:dyDescent="0.35">
      <c r="A54" s="127">
        <v>115</v>
      </c>
      <c r="B54" s="83"/>
      <c r="C54" s="83">
        <v>1281315</v>
      </c>
      <c r="D54" s="83">
        <v>1336</v>
      </c>
      <c r="E54" s="83">
        <f>SUM(C54:D54)</f>
        <v>1282651</v>
      </c>
      <c r="F54" s="83">
        <v>19946</v>
      </c>
      <c r="G54" s="83">
        <v>54</v>
      </c>
      <c r="H54" s="183">
        <f>SUM(F54:G54)</f>
        <v>20000</v>
      </c>
      <c r="I54" s="179">
        <f t="shared" ref="I54:I57" si="77">(F54+G54)/(C54+D54+F54+G54)*100</f>
        <v>1.535330644969374</v>
      </c>
      <c r="J54" s="89">
        <f t="shared" ref="J54:J57" si="78">(D54)/(C54+D54)*100</f>
        <v>0.1041592763736979</v>
      </c>
      <c r="K54" s="89">
        <f t="shared" ref="K54:K57" si="79">(G54)/(F54+G54)*100</f>
        <v>0.27</v>
      </c>
      <c r="L54" s="89">
        <f t="shared" ref="L54:L57" si="80">G54/(SUM(F54:G54)/1000)</f>
        <v>2.7</v>
      </c>
      <c r="M54" s="199">
        <f t="shared" ref="M54:M57" si="81">D54/(SUM(C54:D54)/1000)</f>
        <v>1.0415927637369791</v>
      </c>
      <c r="N54" s="210"/>
      <c r="O54" s="151"/>
    </row>
    <row r="55" spans="1:17" x14ac:dyDescent="0.35">
      <c r="A55" s="127">
        <v>116</v>
      </c>
      <c r="B55" s="83"/>
      <c r="C55" s="83">
        <v>1006807</v>
      </c>
      <c r="D55" s="83">
        <v>914</v>
      </c>
      <c r="E55" s="83">
        <f>SUM(C55:D55)</f>
        <v>1007721</v>
      </c>
      <c r="F55" s="83">
        <v>19965</v>
      </c>
      <c r="G55" s="83">
        <v>35</v>
      </c>
      <c r="H55" s="183">
        <f>SUM(F55:G55)</f>
        <v>20000</v>
      </c>
      <c r="I55" s="179">
        <f t="shared" si="77"/>
        <v>1.9460534522501731</v>
      </c>
      <c r="J55" s="89">
        <f t="shared" si="78"/>
        <v>9.0699707557945111E-2</v>
      </c>
      <c r="K55" s="89">
        <f t="shared" si="79"/>
        <v>0.17500000000000002</v>
      </c>
      <c r="L55" s="89">
        <f t="shared" si="80"/>
        <v>1.75</v>
      </c>
      <c r="M55" s="199">
        <f t="shared" si="81"/>
        <v>0.90699707557945108</v>
      </c>
      <c r="N55" s="210"/>
      <c r="O55" s="151"/>
    </row>
    <row r="56" spans="1:17" x14ac:dyDescent="0.35">
      <c r="A56" s="127">
        <v>117</v>
      </c>
      <c r="B56" s="83"/>
      <c r="C56" s="83">
        <v>1089962</v>
      </c>
      <c r="D56" s="83">
        <v>1026</v>
      </c>
      <c r="E56" s="83">
        <f t="shared" ref="E56:E57" si="82">SUM(C56:D56)</f>
        <v>1090988</v>
      </c>
      <c r="F56" s="83">
        <v>19951</v>
      </c>
      <c r="G56" s="83">
        <v>49</v>
      </c>
      <c r="H56" s="183">
        <f t="shared" ref="H56:H57" si="83">SUM(F56:G56)</f>
        <v>20000</v>
      </c>
      <c r="I56" s="179">
        <f t="shared" si="77"/>
        <v>1.8001994621004009</v>
      </c>
      <c r="J56" s="89">
        <f t="shared" si="78"/>
        <v>9.404319754204446E-2</v>
      </c>
      <c r="K56" s="89">
        <f t="shared" si="79"/>
        <v>0.245</v>
      </c>
      <c r="L56" s="89">
        <f t="shared" si="80"/>
        <v>2.4500000000000002</v>
      </c>
      <c r="M56" s="199">
        <f t="shared" si="81"/>
        <v>0.94043197542044454</v>
      </c>
      <c r="N56" s="210"/>
      <c r="O56" s="151"/>
    </row>
    <row r="57" spans="1:17" ht="15" thickBot="1" x14ac:dyDescent="0.4">
      <c r="A57" s="128">
        <v>118</v>
      </c>
      <c r="B57" s="87"/>
      <c r="C57" s="87">
        <v>1090833</v>
      </c>
      <c r="D57" s="87">
        <v>1055</v>
      </c>
      <c r="E57" s="87">
        <f t="shared" si="82"/>
        <v>1091888</v>
      </c>
      <c r="F57" s="87">
        <v>19961</v>
      </c>
      <c r="G57" s="87">
        <v>39</v>
      </c>
      <c r="H57" s="184">
        <f t="shared" si="83"/>
        <v>20000</v>
      </c>
      <c r="I57" s="180">
        <f t="shared" si="77"/>
        <v>1.7987423193702963</v>
      </c>
      <c r="J57" s="92">
        <f t="shared" si="78"/>
        <v>9.6621631522647008E-2</v>
      </c>
      <c r="K57" s="92">
        <f t="shared" si="79"/>
        <v>0.19499999999999998</v>
      </c>
      <c r="L57" s="92">
        <f t="shared" si="80"/>
        <v>1.95</v>
      </c>
      <c r="M57" s="201">
        <f t="shared" si="81"/>
        <v>0.96621631522647022</v>
      </c>
      <c r="N57" s="211"/>
      <c r="O57" s="152"/>
    </row>
    <row r="58" spans="1:17" x14ac:dyDescent="0.35">
      <c r="A58" s="49"/>
      <c r="B58" s="50"/>
      <c r="C58" s="51"/>
      <c r="D58" s="51"/>
      <c r="E58" s="51"/>
      <c r="F58" s="51"/>
      <c r="G58" s="48"/>
      <c r="H58" s="187" t="s">
        <v>159</v>
      </c>
      <c r="I58" s="178">
        <f>AVERAGE(I53:I57)</f>
        <v>2.0102422405033491</v>
      </c>
      <c r="J58" s="90">
        <f t="shared" ref="J58" si="84">AVERAGE(J53:J57)</f>
        <v>9.8170286175506938E-2</v>
      </c>
      <c r="K58" s="90">
        <f t="shared" ref="K58" si="85">AVERAGE(K53:K57)</f>
        <v>0.22700000000000001</v>
      </c>
      <c r="L58" s="90">
        <f t="shared" ref="L58" si="86">AVERAGE(L53:L57)</f>
        <v>2.27</v>
      </c>
      <c r="M58" s="203">
        <f t="shared" ref="M58" si="87">AVERAGE(M53:M57)</f>
        <v>0.9817028617550696</v>
      </c>
      <c r="N58" s="204" t="e">
        <f t="shared" ref="N58:O58" si="88">AVERAGE(N53:N57)</f>
        <v>#DIV/0!</v>
      </c>
      <c r="O58" s="177" t="e">
        <f t="shared" si="88"/>
        <v>#DIV/0!</v>
      </c>
    </row>
    <row r="59" spans="1:17" x14ac:dyDescent="0.35">
      <c r="A59" s="49"/>
      <c r="B59" s="50"/>
      <c r="C59" s="51"/>
      <c r="D59" s="51"/>
      <c r="E59" s="51"/>
      <c r="F59" s="51"/>
      <c r="G59" s="48"/>
      <c r="H59" s="188" t="s">
        <v>160</v>
      </c>
      <c r="I59" s="179">
        <f>STDEV(I53:I57)</f>
        <v>0.5570786620947622</v>
      </c>
      <c r="J59" s="89">
        <f t="shared" ref="J59:M59" si="89">STDEV(J53:J57)</f>
        <v>6.3705599723023181E-3</v>
      </c>
      <c r="K59" s="89">
        <f t="shared" si="89"/>
        <v>4.0093640393458883E-2</v>
      </c>
      <c r="L59" s="89">
        <f t="shared" si="89"/>
        <v>0.40093640393458935</v>
      </c>
      <c r="M59" s="199">
        <f t="shared" si="89"/>
        <v>6.3705599723023171E-2</v>
      </c>
      <c r="N59" s="205" t="e">
        <f t="shared" ref="N59" si="90">STDEV(N53:N57)</f>
        <v>#DIV/0!</v>
      </c>
      <c r="O59" s="175" t="e">
        <f>STDEV(O53:O57)</f>
        <v>#DIV/0!</v>
      </c>
    </row>
    <row r="60" spans="1:17" ht="15" thickBot="1" x14ac:dyDescent="0.4">
      <c r="A60" s="49"/>
      <c r="B60" s="50"/>
      <c r="C60" s="51"/>
      <c r="D60" s="51"/>
      <c r="E60" s="51"/>
      <c r="F60" s="51"/>
      <c r="G60" s="48"/>
      <c r="H60" s="189" t="s">
        <v>147</v>
      </c>
      <c r="I60" s="180">
        <f>STDEV(I53:I57)/SQRT(COUNT(I53:I57))</f>
        <v>0.24913315145170473</v>
      </c>
      <c r="J60" s="92">
        <f t="shared" ref="J60:M60" si="91">STDEV(J53:J57)/SQRT(COUNT(J53:J57))</f>
        <v>2.8490010305614322E-3</v>
      </c>
      <c r="K60" s="92">
        <f t="shared" si="91"/>
        <v>1.7930421077041094E-2</v>
      </c>
      <c r="L60" s="92">
        <f t="shared" si="91"/>
        <v>0.17930421077041117</v>
      </c>
      <c r="M60" s="201">
        <f t="shared" si="91"/>
        <v>2.8490010305614315E-2</v>
      </c>
      <c r="N60" s="206" t="e">
        <f t="shared" ref="N60" si="92">STDEV(N53:N57)/SQRT(COUNT(N53:N57))</f>
        <v>#DIV/0!</v>
      </c>
      <c r="O60" s="176" t="e">
        <f>STDEV(O53:O57)/SQRT(COUNT(O53:O57))</f>
        <v>#DIV/0!</v>
      </c>
    </row>
    <row r="61" spans="1:17" x14ac:dyDescent="0.35">
      <c r="A61" s="49"/>
      <c r="B61" s="50"/>
      <c r="C61" s="51"/>
      <c r="D61" s="51"/>
      <c r="E61" s="51"/>
      <c r="F61" s="51"/>
      <c r="G61" s="48"/>
      <c r="H61" s="52"/>
      <c r="I61" s="53"/>
      <c r="J61" s="55"/>
      <c r="K61" s="53"/>
      <c r="L61" s="53"/>
      <c r="M61" s="53"/>
      <c r="N61" s="181"/>
      <c r="O61" s="181"/>
    </row>
    <row r="62" spans="1:17" ht="15" thickBot="1" x14ac:dyDescent="0.4">
      <c r="A62" s="57"/>
      <c r="B62" s="58"/>
      <c r="C62" s="58"/>
      <c r="D62" s="58"/>
      <c r="E62" s="58"/>
      <c r="F62" s="58"/>
      <c r="G62" s="58"/>
      <c r="H62" s="58"/>
      <c r="I62" s="53"/>
      <c r="J62" s="53"/>
      <c r="K62" s="53"/>
      <c r="L62" s="53"/>
      <c r="M62" s="48"/>
    </row>
    <row r="63" spans="1:17" ht="29.5" thickBot="1" x14ac:dyDescent="0.4">
      <c r="A63" s="48"/>
      <c r="B63" s="78" t="str">
        <f>B7</f>
        <v>Dose mg/kg/day</v>
      </c>
      <c r="C63" s="79" t="s">
        <v>142</v>
      </c>
      <c r="D63" s="80" t="s">
        <v>147</v>
      </c>
      <c r="E63" s="79" t="s">
        <v>144</v>
      </c>
      <c r="F63" s="81" t="s">
        <v>147</v>
      </c>
      <c r="G63" s="79" t="s">
        <v>145</v>
      </c>
      <c r="H63" s="81" t="s">
        <v>147</v>
      </c>
      <c r="I63" s="79" t="s">
        <v>143</v>
      </c>
      <c r="J63" s="81" t="s">
        <v>147</v>
      </c>
      <c r="K63" s="79" t="s">
        <v>146</v>
      </c>
      <c r="L63" s="82" t="s">
        <v>147</v>
      </c>
      <c r="M63" s="48"/>
    </row>
    <row r="64" spans="1:17" x14ac:dyDescent="0.35">
      <c r="A64" s="48"/>
      <c r="B64" s="93">
        <f>B8</f>
        <v>0</v>
      </c>
      <c r="C64" s="94">
        <f>I13</f>
        <v>1.6626951994902952</v>
      </c>
      <c r="D64" s="95">
        <f>I15</f>
        <v>0.28322845238593125</v>
      </c>
      <c r="E64" s="94">
        <f>K13</f>
        <v>0.14899999999999999</v>
      </c>
      <c r="F64" s="95">
        <f>K15</f>
        <v>1.9710403344427019E-2</v>
      </c>
      <c r="G64" s="94">
        <f>L13</f>
        <v>1.49</v>
      </c>
      <c r="H64" s="95">
        <f>L15</f>
        <v>0.19710403344427013</v>
      </c>
      <c r="I64" s="94">
        <f>J13</f>
        <v>9.9196698115838325E-2</v>
      </c>
      <c r="J64" s="95">
        <f>J15</f>
        <v>1.3888041859271665E-3</v>
      </c>
      <c r="K64" s="94">
        <f>M13</f>
        <v>0.991966981158383</v>
      </c>
      <c r="L64" s="96">
        <f>M15</f>
        <v>1.3888041859271685E-2</v>
      </c>
      <c r="M64" s="48"/>
    </row>
    <row r="65" spans="1:19" x14ac:dyDescent="0.35">
      <c r="A65" s="48"/>
      <c r="B65" s="97">
        <f>B17</f>
        <v>125</v>
      </c>
      <c r="C65" s="98">
        <f>I22</f>
        <v>1.8148190020213626</v>
      </c>
      <c r="D65" s="99">
        <f>I24</f>
        <v>0.16389510818939992</v>
      </c>
      <c r="E65" s="98">
        <f>K22</f>
        <v>0.19800000000000001</v>
      </c>
      <c r="F65" s="99">
        <f>K24</f>
        <v>2.2056745000112763E-2</v>
      </c>
      <c r="G65" s="98">
        <f>L22</f>
        <v>1.9799999999999998</v>
      </c>
      <c r="H65" s="99">
        <f>L24</f>
        <v>0.22056745000112804</v>
      </c>
      <c r="I65" s="98">
        <f>J22</f>
        <v>0.10334732036356065</v>
      </c>
      <c r="J65" s="99">
        <f>J24</f>
        <v>6.2140827774565914E-3</v>
      </c>
      <c r="K65" s="98">
        <f>M22</f>
        <v>1.0334732036356065</v>
      </c>
      <c r="L65" s="100">
        <f>M24</f>
        <v>6.2140827774565713E-2</v>
      </c>
      <c r="M65" s="48"/>
    </row>
    <row r="66" spans="1:19" x14ac:dyDescent="0.35">
      <c r="A66" s="48"/>
      <c r="B66" s="97">
        <f>B26</f>
        <v>250</v>
      </c>
      <c r="C66" s="98">
        <f>I31</f>
        <v>2.3609093915974606</v>
      </c>
      <c r="D66" s="99">
        <f>I33</f>
        <v>0.61813780028553633</v>
      </c>
      <c r="E66" s="98">
        <f>K31</f>
        <v>0.186</v>
      </c>
      <c r="F66" s="99">
        <f>K33</f>
        <v>2.6095976701399799E-2</v>
      </c>
      <c r="G66" s="98">
        <f>L31</f>
        <v>1.86</v>
      </c>
      <c r="H66" s="99">
        <f>L33</f>
        <v>0.26095976701399759</v>
      </c>
      <c r="I66" s="98">
        <f>J31</f>
        <v>9.9514242545554493E-2</v>
      </c>
      <c r="J66" s="99">
        <f>J33</f>
        <v>3.9321202152413724E-3</v>
      </c>
      <c r="K66" s="98">
        <f>M31</f>
        <v>0.99514242545554477</v>
      </c>
      <c r="L66" s="100">
        <f>M33</f>
        <v>3.9321202152413741E-2</v>
      </c>
      <c r="M66" s="48"/>
    </row>
    <row r="67" spans="1:19" x14ac:dyDescent="0.35">
      <c r="A67" s="48"/>
      <c r="B67" s="101">
        <f>B35</f>
        <v>500</v>
      </c>
      <c r="C67" s="102">
        <f>I40</f>
        <v>1.9484563763235911</v>
      </c>
      <c r="D67" s="103">
        <f>I42</f>
        <v>0.24299602895324957</v>
      </c>
      <c r="E67" s="102">
        <f>K40</f>
        <v>0.2048922424544774</v>
      </c>
      <c r="F67" s="103">
        <f>K42</f>
        <v>1.0398358266667533E-2</v>
      </c>
      <c r="G67" s="102">
        <f>L40</f>
        <v>2.0489224245447746</v>
      </c>
      <c r="H67" s="103">
        <f>L42</f>
        <v>0.10398358266667339</v>
      </c>
      <c r="I67" s="102">
        <f>J40</f>
        <v>0.10294262394268364</v>
      </c>
      <c r="J67" s="103">
        <f>J42</f>
        <v>1.7381568081379904E-3</v>
      </c>
      <c r="K67" s="102">
        <f>M40</f>
        <v>1.0294262394268365</v>
      </c>
      <c r="L67" s="104">
        <f>M42</f>
        <v>1.7381568081379896E-2</v>
      </c>
      <c r="M67" s="48"/>
    </row>
    <row r="68" spans="1:19" x14ac:dyDescent="0.35">
      <c r="A68" s="48"/>
      <c r="B68" s="101">
        <f>B44</f>
        <v>1000</v>
      </c>
      <c r="C68" s="102">
        <f>I49</f>
        <v>2.2871098211214251</v>
      </c>
      <c r="D68" s="103">
        <f>I51</f>
        <v>0.33284768901994222</v>
      </c>
      <c r="E68" s="102">
        <f>K49</f>
        <v>0.21200000000000002</v>
      </c>
      <c r="F68" s="103">
        <f>K51</f>
        <v>1.7649362594722731E-2</v>
      </c>
      <c r="G68" s="102">
        <f>L49</f>
        <v>2.12</v>
      </c>
      <c r="H68" s="103">
        <f>L51</f>
        <v>0.17649362594722703</v>
      </c>
      <c r="I68" s="102">
        <f>J49</f>
        <v>0.10214254939050864</v>
      </c>
      <c r="J68" s="103">
        <f>J51</f>
        <v>1.124706478087667E-3</v>
      </c>
      <c r="K68" s="102">
        <f>M49</f>
        <v>1.0214254939050866</v>
      </c>
      <c r="L68" s="104">
        <f>M51</f>
        <v>1.124706478087667E-2</v>
      </c>
      <c r="M68" s="48"/>
    </row>
    <row r="69" spans="1:19" ht="15" thickBot="1" x14ac:dyDescent="0.4">
      <c r="A69" s="48"/>
      <c r="B69" s="105">
        <f>B53</f>
        <v>2000</v>
      </c>
      <c r="C69" s="106">
        <f>I58</f>
        <v>2.0102422405033491</v>
      </c>
      <c r="D69" s="107">
        <f>I60</f>
        <v>0.24913315145170473</v>
      </c>
      <c r="E69" s="106">
        <f>K58</f>
        <v>0.22700000000000001</v>
      </c>
      <c r="F69" s="107">
        <f>K60</f>
        <v>1.7930421077041094E-2</v>
      </c>
      <c r="G69" s="106">
        <f>L58</f>
        <v>2.27</v>
      </c>
      <c r="H69" s="107">
        <f>L60</f>
        <v>0.17930421077041117</v>
      </c>
      <c r="I69" s="106">
        <f>J58</f>
        <v>9.8170286175506938E-2</v>
      </c>
      <c r="J69" s="107">
        <f>J60</f>
        <v>2.8490010305614322E-3</v>
      </c>
      <c r="K69" s="106">
        <f>M58</f>
        <v>0.9817028617550696</v>
      </c>
      <c r="L69" s="108">
        <f>M60</f>
        <v>2.8490010305614315E-2</v>
      </c>
      <c r="M69" s="48"/>
    </row>
    <row r="70" spans="1:19" x14ac:dyDescent="0.35">
      <c r="A70" s="48"/>
      <c r="B70" s="48"/>
      <c r="C70" s="48"/>
      <c r="D70" s="48"/>
      <c r="E70" s="48"/>
      <c r="F70" s="48"/>
      <c r="G70" s="48"/>
      <c r="H70" s="48"/>
      <c r="I70" s="48"/>
      <c r="J70" s="58"/>
      <c r="K70" s="48"/>
      <c r="L70" s="48"/>
      <c r="M70" s="48"/>
    </row>
    <row r="71" spans="1:19" x14ac:dyDescent="0.3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15"/>
      <c r="S71" s="15"/>
    </row>
    <row r="72" spans="1:19" x14ac:dyDescent="0.3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59"/>
      <c r="N72" s="48"/>
      <c r="O72" s="48"/>
      <c r="P72" s="48"/>
      <c r="Q72" s="48"/>
      <c r="R72" s="15"/>
      <c r="S72" s="15"/>
    </row>
    <row r="73" spans="1:19" x14ac:dyDescent="0.3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59"/>
      <c r="N73" s="48"/>
      <c r="O73" s="48"/>
      <c r="P73" s="48"/>
      <c r="Q73" s="48"/>
      <c r="R73" s="15"/>
      <c r="S73" s="15"/>
    </row>
    <row r="74" spans="1:19" x14ac:dyDescent="0.3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59"/>
      <c r="N74" s="48"/>
      <c r="O74" s="48"/>
      <c r="P74" s="48"/>
      <c r="Q74" s="48"/>
      <c r="R74" s="15"/>
      <c r="S74" s="15"/>
    </row>
    <row r="75" spans="1:19" x14ac:dyDescent="0.3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59"/>
      <c r="N75" s="48"/>
      <c r="O75" s="48"/>
      <c r="P75" s="48"/>
      <c r="Q75" s="48"/>
      <c r="R75" s="15"/>
      <c r="S75" s="15"/>
    </row>
    <row r="76" spans="1:19" x14ac:dyDescent="0.3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59"/>
      <c r="N76" s="48"/>
      <c r="O76" s="48"/>
      <c r="P76" s="48"/>
      <c r="Q76" s="48"/>
      <c r="R76" s="15"/>
      <c r="S76" s="15"/>
    </row>
    <row r="77" spans="1:19" x14ac:dyDescent="0.3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59"/>
      <c r="N77" s="48"/>
      <c r="O77" s="48"/>
      <c r="P77" s="48"/>
      <c r="Q77" s="48"/>
      <c r="R77" s="15"/>
      <c r="S77" s="15"/>
    </row>
    <row r="78" spans="1:19" x14ac:dyDescent="0.3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59"/>
      <c r="N78" s="48"/>
      <c r="O78" s="48"/>
      <c r="P78" s="48"/>
      <c r="Q78" s="48"/>
      <c r="R78" s="15"/>
      <c r="S78" s="15"/>
    </row>
    <row r="79" spans="1:19" x14ac:dyDescent="0.3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59"/>
      <c r="N79" s="48"/>
      <c r="O79" s="48"/>
      <c r="P79" s="48"/>
      <c r="Q79" s="48"/>
      <c r="R79" s="15"/>
      <c r="S79" s="15"/>
    </row>
    <row r="80" spans="1:19" x14ac:dyDescent="0.3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59"/>
      <c r="N80" s="48"/>
      <c r="O80" s="48"/>
      <c r="P80" s="48"/>
      <c r="Q80" s="48"/>
      <c r="R80" s="15"/>
      <c r="S80" s="15"/>
    </row>
    <row r="81" spans="1:19" x14ac:dyDescent="0.3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59"/>
      <c r="N81" s="48"/>
      <c r="O81" s="48"/>
      <c r="P81" s="48"/>
      <c r="Q81" s="48"/>
      <c r="R81" s="15"/>
      <c r="S81" s="15"/>
    </row>
    <row r="82" spans="1:19" x14ac:dyDescent="0.3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59"/>
      <c r="N82" s="48"/>
      <c r="O82" s="48"/>
      <c r="P82" s="48"/>
      <c r="Q82" s="48"/>
      <c r="R82" s="15"/>
      <c r="S82" s="15"/>
    </row>
    <row r="83" spans="1:19" x14ac:dyDescent="0.3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59"/>
      <c r="N83" s="48"/>
      <c r="O83" s="48"/>
      <c r="P83" s="48"/>
      <c r="Q83" s="48"/>
      <c r="R83" s="15"/>
      <c r="S83" s="15"/>
    </row>
    <row r="84" spans="1:19" x14ac:dyDescent="0.3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59"/>
      <c r="N84" s="48"/>
      <c r="O84" s="48"/>
      <c r="P84" s="48"/>
      <c r="Q84" s="48"/>
      <c r="R84" s="15"/>
      <c r="S84" s="15"/>
    </row>
    <row r="85" spans="1:19" x14ac:dyDescent="0.3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59"/>
      <c r="N85" s="48"/>
      <c r="O85" s="48"/>
      <c r="P85" s="48"/>
      <c r="Q85" s="48"/>
      <c r="R85" s="15"/>
      <c r="S85" s="15"/>
    </row>
    <row r="86" spans="1:19" x14ac:dyDescent="0.3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59"/>
      <c r="N86" s="48"/>
      <c r="O86" s="48"/>
      <c r="P86" s="48"/>
      <c r="Q86" s="48"/>
      <c r="R86" s="15"/>
      <c r="S86" s="15"/>
    </row>
    <row r="87" spans="1:19" x14ac:dyDescent="0.3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59"/>
      <c r="N87" s="48"/>
      <c r="O87" s="48"/>
      <c r="P87" s="48"/>
      <c r="Q87" s="48"/>
      <c r="R87" s="15"/>
      <c r="S87" s="15"/>
    </row>
    <row r="88" spans="1:19" x14ac:dyDescent="0.3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59"/>
      <c r="N88" s="48"/>
      <c r="O88" s="48"/>
      <c r="P88" s="48"/>
      <c r="Q88" s="48"/>
      <c r="R88" s="15"/>
      <c r="S88" s="15"/>
    </row>
    <row r="89" spans="1:19" x14ac:dyDescent="0.3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59"/>
      <c r="N89" s="48"/>
      <c r="O89" s="48"/>
      <c r="P89" s="48"/>
      <c r="Q89" s="48"/>
      <c r="R89" s="15"/>
      <c r="S89" s="15"/>
    </row>
    <row r="90" spans="1:19" x14ac:dyDescent="0.3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59"/>
      <c r="N90" s="48"/>
      <c r="O90" s="48"/>
      <c r="P90" s="48"/>
      <c r="Q90" s="48"/>
      <c r="R90" s="15"/>
      <c r="S90" s="15"/>
    </row>
    <row r="91" spans="1:19" x14ac:dyDescent="0.3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59"/>
      <c r="N91" s="48"/>
      <c r="O91" s="48"/>
      <c r="P91" s="48"/>
      <c r="Q91" s="48"/>
      <c r="R91" s="15"/>
      <c r="S91" s="15"/>
    </row>
    <row r="92" spans="1:19" x14ac:dyDescent="0.3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59"/>
      <c r="N92" s="48"/>
      <c r="O92" s="48"/>
      <c r="P92" s="48"/>
      <c r="Q92" s="48"/>
      <c r="R92" s="15"/>
      <c r="S92" s="15"/>
    </row>
    <row r="93" spans="1:19" x14ac:dyDescent="0.3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59"/>
      <c r="N93" s="48"/>
      <c r="O93" s="48"/>
      <c r="P93" s="48"/>
      <c r="Q93" s="48"/>
      <c r="R93" s="15"/>
      <c r="S93" s="15"/>
    </row>
    <row r="94" spans="1:19" x14ac:dyDescent="0.3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59"/>
      <c r="N94" s="48"/>
      <c r="O94" s="48"/>
      <c r="P94" s="48"/>
      <c r="Q94" s="48"/>
      <c r="R94" s="15"/>
      <c r="S94" s="15"/>
    </row>
    <row r="95" spans="1:19" x14ac:dyDescent="0.3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59"/>
      <c r="N95" s="48"/>
      <c r="O95" s="48"/>
      <c r="P95" s="48"/>
      <c r="Q95" s="48"/>
      <c r="R95" s="15"/>
      <c r="S95" s="15"/>
    </row>
    <row r="96" spans="1:19" x14ac:dyDescent="0.3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59"/>
      <c r="N96" s="48"/>
      <c r="O96" s="48"/>
      <c r="P96" s="48"/>
      <c r="Q96" s="48"/>
      <c r="R96" s="15"/>
      <c r="S96" s="15"/>
    </row>
    <row r="97" spans="1:19" x14ac:dyDescent="0.3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59"/>
      <c r="N97" s="48"/>
      <c r="O97" s="48"/>
      <c r="P97" s="48"/>
      <c r="Q97" s="48"/>
      <c r="R97" s="15"/>
      <c r="S97" s="15"/>
    </row>
    <row r="98" spans="1:19" x14ac:dyDescent="0.3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59"/>
      <c r="N98" s="48"/>
      <c r="O98" s="48"/>
      <c r="P98" s="48"/>
      <c r="Q98" s="48"/>
      <c r="R98" s="15"/>
      <c r="S98" s="15"/>
    </row>
    <row r="99" spans="1:19" x14ac:dyDescent="0.3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59"/>
      <c r="N99" s="48"/>
      <c r="O99" s="48"/>
      <c r="P99" s="48"/>
      <c r="Q99" s="48"/>
      <c r="R99" s="15"/>
      <c r="S99" s="15"/>
    </row>
    <row r="100" spans="1:19" x14ac:dyDescent="0.3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59"/>
      <c r="N100" s="48"/>
      <c r="O100" s="48"/>
      <c r="P100" s="48"/>
      <c r="Q100" s="48"/>
      <c r="R100" s="15"/>
      <c r="S100" s="15"/>
    </row>
    <row r="101" spans="1:19" x14ac:dyDescent="0.3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59"/>
      <c r="N101" s="48"/>
      <c r="O101" s="48"/>
      <c r="P101" s="48"/>
      <c r="Q101" s="48"/>
      <c r="R101" s="15"/>
      <c r="S101" s="15"/>
    </row>
    <row r="102" spans="1:19" x14ac:dyDescent="0.3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59"/>
      <c r="N102" s="48"/>
      <c r="O102" s="48"/>
      <c r="P102" s="48"/>
      <c r="Q102" s="48"/>
      <c r="R102" s="15"/>
      <c r="S102" s="15"/>
    </row>
    <row r="103" spans="1:19" x14ac:dyDescent="0.3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59"/>
      <c r="N103" s="48"/>
      <c r="O103" s="48"/>
      <c r="P103" s="48"/>
      <c r="Q103" s="48"/>
      <c r="R103" s="15"/>
      <c r="S103" s="15"/>
    </row>
    <row r="104" spans="1:19" x14ac:dyDescent="0.3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59"/>
      <c r="N104" s="48"/>
      <c r="O104" s="48"/>
      <c r="P104" s="48"/>
      <c r="Q104" s="48"/>
      <c r="R104" s="15"/>
      <c r="S104" s="15"/>
    </row>
    <row r="105" spans="1:19" x14ac:dyDescent="0.3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59"/>
      <c r="N105" s="48"/>
      <c r="O105" s="48"/>
      <c r="P105" s="48"/>
      <c r="Q105" s="48"/>
      <c r="R105" s="15"/>
      <c r="S105" s="15"/>
    </row>
    <row r="106" spans="1:19" x14ac:dyDescent="0.3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59"/>
      <c r="N106" s="48"/>
      <c r="O106" s="48"/>
      <c r="P106" s="48"/>
      <c r="Q106" s="48"/>
      <c r="R106" s="15"/>
      <c r="S106" s="15"/>
    </row>
    <row r="107" spans="1:19" x14ac:dyDescent="0.3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59"/>
      <c r="N107" s="48"/>
      <c r="O107" s="48"/>
      <c r="P107" s="48"/>
      <c r="Q107" s="48"/>
      <c r="R107" s="15"/>
      <c r="S107" s="15"/>
    </row>
    <row r="108" spans="1:19" x14ac:dyDescent="0.3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59"/>
      <c r="N108" s="48"/>
      <c r="O108" s="48"/>
      <c r="P108" s="48"/>
      <c r="Q108" s="48"/>
      <c r="R108" s="15"/>
      <c r="S108" s="15"/>
    </row>
    <row r="109" spans="1:19" x14ac:dyDescent="0.3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59"/>
      <c r="N109" s="48"/>
      <c r="O109" s="48"/>
      <c r="P109" s="48"/>
      <c r="Q109" s="48"/>
      <c r="R109" s="15"/>
      <c r="S109" s="15"/>
    </row>
    <row r="110" spans="1:19" x14ac:dyDescent="0.3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59"/>
      <c r="N110" s="48"/>
      <c r="O110" s="48"/>
      <c r="P110" s="48"/>
      <c r="Q110" s="48"/>
      <c r="R110" s="15"/>
      <c r="S110" s="15"/>
    </row>
    <row r="111" spans="1:19" x14ac:dyDescent="0.3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59"/>
      <c r="N111" s="48"/>
      <c r="O111" s="48"/>
      <c r="P111" s="48"/>
      <c r="Q111" s="48"/>
      <c r="R111" s="15"/>
      <c r="S111" s="15"/>
    </row>
    <row r="112" spans="1:19" x14ac:dyDescent="0.3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59"/>
      <c r="N112" s="48"/>
      <c r="O112" s="48"/>
      <c r="P112" s="48"/>
      <c r="Q112" s="48"/>
      <c r="R112" s="15"/>
      <c r="S112" s="15"/>
    </row>
    <row r="113" spans="1:19" x14ac:dyDescent="0.3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59"/>
      <c r="N113" s="48"/>
      <c r="O113" s="48"/>
      <c r="P113" s="48"/>
      <c r="Q113" s="48"/>
      <c r="R113" s="15"/>
      <c r="S113" s="15"/>
    </row>
    <row r="114" spans="1:19" x14ac:dyDescent="0.3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59"/>
      <c r="N114" s="48"/>
      <c r="O114" s="48"/>
      <c r="P114" s="48"/>
      <c r="Q114" s="48"/>
      <c r="R114" s="15"/>
      <c r="S114" s="15"/>
    </row>
    <row r="115" spans="1:19" x14ac:dyDescent="0.3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59"/>
      <c r="N115" s="48"/>
      <c r="O115" s="48"/>
      <c r="P115" s="48"/>
      <c r="Q115" s="48"/>
      <c r="R115" s="15"/>
      <c r="S115" s="15"/>
    </row>
    <row r="116" spans="1:19" x14ac:dyDescent="0.3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59"/>
      <c r="N116" s="48"/>
      <c r="O116" s="48"/>
      <c r="P116" s="48"/>
      <c r="Q116" s="48"/>
      <c r="R116" s="15"/>
      <c r="S116" s="15"/>
    </row>
    <row r="117" spans="1:19" x14ac:dyDescent="0.3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59"/>
      <c r="N117" s="48"/>
      <c r="O117" s="48"/>
      <c r="P117" s="48"/>
      <c r="Q117" s="48"/>
      <c r="R117" s="15"/>
      <c r="S117" s="15"/>
    </row>
    <row r="118" spans="1:19" x14ac:dyDescent="0.3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59"/>
      <c r="N118" s="48"/>
      <c r="O118" s="48"/>
      <c r="P118" s="48"/>
      <c r="Q118" s="48"/>
      <c r="R118" s="15"/>
      <c r="S118" s="15"/>
    </row>
    <row r="119" spans="1:19" x14ac:dyDescent="0.3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59"/>
      <c r="N119" s="48"/>
      <c r="O119" s="48"/>
      <c r="P119" s="48"/>
      <c r="Q119" s="48"/>
      <c r="R119" s="15"/>
      <c r="S119" s="15"/>
    </row>
    <row r="120" spans="1:19" x14ac:dyDescent="0.3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59"/>
      <c r="N120" s="48"/>
      <c r="O120" s="48"/>
      <c r="P120" s="48"/>
      <c r="Q120" s="48"/>
      <c r="R120" s="15"/>
      <c r="S120" s="15"/>
    </row>
    <row r="121" spans="1:19" x14ac:dyDescent="0.3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59"/>
      <c r="N121" s="48"/>
      <c r="O121" s="48"/>
      <c r="P121" s="48"/>
      <c r="Q121" s="48"/>
      <c r="R121" s="15"/>
      <c r="S121" s="15"/>
    </row>
    <row r="122" spans="1:19" x14ac:dyDescent="0.3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59"/>
      <c r="N122" s="48"/>
      <c r="O122" s="48"/>
      <c r="P122" s="48"/>
      <c r="Q122" s="48"/>
      <c r="R122" s="15"/>
      <c r="S122" s="15"/>
    </row>
    <row r="123" spans="1:19" x14ac:dyDescent="0.3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59"/>
      <c r="N123" s="48"/>
      <c r="O123" s="48"/>
      <c r="P123" s="48"/>
      <c r="Q123" s="48"/>
      <c r="R123" s="15"/>
      <c r="S123" s="15"/>
    </row>
    <row r="124" spans="1:19" x14ac:dyDescent="0.3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59"/>
      <c r="N124" s="48"/>
      <c r="O124" s="48"/>
      <c r="P124" s="48"/>
      <c r="Q124" s="48"/>
      <c r="R124" s="15"/>
      <c r="S124" s="15"/>
    </row>
    <row r="125" spans="1:19" x14ac:dyDescent="0.3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59"/>
      <c r="N125" s="48"/>
      <c r="O125" s="48"/>
      <c r="P125" s="48"/>
      <c r="Q125" s="48"/>
      <c r="R125" s="15"/>
      <c r="S125" s="15"/>
    </row>
    <row r="126" spans="1:19" x14ac:dyDescent="0.3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59"/>
      <c r="N126" s="48"/>
      <c r="O126" s="48"/>
      <c r="P126" s="48"/>
      <c r="Q126" s="48"/>
      <c r="R126" s="15"/>
      <c r="S126" s="15"/>
    </row>
    <row r="127" spans="1:19" x14ac:dyDescent="0.3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59"/>
      <c r="N127" s="48"/>
      <c r="O127" s="48"/>
      <c r="P127" s="48"/>
      <c r="Q127" s="48"/>
      <c r="R127" s="15"/>
      <c r="S127" s="15"/>
    </row>
    <row r="128" spans="1:19" x14ac:dyDescent="0.3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59"/>
      <c r="N128" s="48"/>
      <c r="O128" s="48"/>
      <c r="P128" s="48"/>
      <c r="Q128" s="48"/>
      <c r="R128" s="15"/>
      <c r="S128" s="15"/>
    </row>
    <row r="129" spans="1:19" x14ac:dyDescent="0.3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59"/>
      <c r="N129" s="48"/>
      <c r="O129" s="48"/>
      <c r="P129" s="48"/>
      <c r="Q129" s="48"/>
      <c r="R129" s="15"/>
      <c r="S129" s="15"/>
    </row>
    <row r="130" spans="1:19" x14ac:dyDescent="0.3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59"/>
      <c r="N130" s="48"/>
      <c r="O130" s="48"/>
      <c r="P130" s="48"/>
      <c r="Q130" s="48"/>
      <c r="R130" s="15"/>
      <c r="S130" s="15"/>
    </row>
    <row r="131" spans="1:19" x14ac:dyDescent="0.3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59"/>
      <c r="N131" s="48"/>
      <c r="O131" s="48"/>
      <c r="P131" s="48"/>
      <c r="Q131" s="48"/>
      <c r="R131" s="15"/>
      <c r="S131" s="15"/>
    </row>
    <row r="132" spans="1:19" x14ac:dyDescent="0.3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59"/>
      <c r="N132" s="48"/>
      <c r="O132" s="48"/>
      <c r="P132" s="48"/>
      <c r="Q132" s="48"/>
      <c r="R132" s="15"/>
      <c r="S132" s="15"/>
    </row>
    <row r="133" spans="1:19" x14ac:dyDescent="0.3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59"/>
      <c r="N133" s="48"/>
      <c r="O133" s="48"/>
      <c r="P133" s="48"/>
      <c r="Q133" s="48"/>
      <c r="R133" s="15"/>
      <c r="S133" s="15"/>
    </row>
    <row r="134" spans="1:19" x14ac:dyDescent="0.3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59"/>
      <c r="N134" s="48"/>
      <c r="O134" s="48"/>
      <c r="P134" s="48"/>
      <c r="Q134" s="48"/>
      <c r="R134" s="15"/>
      <c r="S134" s="15"/>
    </row>
    <row r="135" spans="1:19" x14ac:dyDescent="0.3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59"/>
      <c r="N135" s="48"/>
      <c r="O135" s="48"/>
      <c r="P135" s="48"/>
      <c r="Q135" s="48"/>
      <c r="R135" s="15"/>
      <c r="S135" s="15"/>
    </row>
    <row r="136" spans="1:19" x14ac:dyDescent="0.3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59"/>
      <c r="N136" s="48"/>
      <c r="O136" s="48"/>
      <c r="P136" s="48"/>
      <c r="Q136" s="48"/>
      <c r="R136" s="15"/>
      <c r="S136" s="15"/>
    </row>
    <row r="137" spans="1:19" x14ac:dyDescent="0.3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59"/>
      <c r="N137" s="48"/>
      <c r="O137" s="48"/>
      <c r="P137" s="48"/>
      <c r="Q137" s="48"/>
      <c r="R137" s="15"/>
      <c r="S137" s="15"/>
    </row>
    <row r="138" spans="1:19" x14ac:dyDescent="0.3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59"/>
      <c r="N138" s="48"/>
      <c r="O138" s="48"/>
      <c r="P138" s="48"/>
      <c r="Q138" s="48"/>
      <c r="R138" s="15"/>
      <c r="S138" s="15"/>
    </row>
    <row r="139" spans="1:19" x14ac:dyDescent="0.3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59"/>
      <c r="N139" s="48"/>
      <c r="O139" s="48"/>
      <c r="P139" s="48"/>
      <c r="Q139" s="48"/>
      <c r="R139" s="15"/>
      <c r="S139" s="15"/>
    </row>
    <row r="140" spans="1:19" x14ac:dyDescent="0.3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59"/>
      <c r="N140" s="48"/>
      <c r="O140" s="48"/>
      <c r="P140" s="48"/>
      <c r="Q140" s="48"/>
      <c r="R140" s="15"/>
      <c r="S140" s="15"/>
    </row>
    <row r="141" spans="1:19" x14ac:dyDescent="0.3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59"/>
      <c r="N141" s="48"/>
      <c r="O141" s="48"/>
      <c r="P141" s="48"/>
      <c r="Q141" s="48"/>
      <c r="R141" s="15"/>
      <c r="S141" s="15"/>
    </row>
    <row r="142" spans="1:19" x14ac:dyDescent="0.3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59"/>
      <c r="N142" s="48"/>
      <c r="O142" s="48"/>
      <c r="P142" s="48"/>
      <c r="Q142" s="48"/>
      <c r="R142" s="15"/>
      <c r="S142" s="15"/>
    </row>
    <row r="143" spans="1:19" x14ac:dyDescent="0.3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59"/>
      <c r="N143" s="48"/>
      <c r="O143" s="48"/>
      <c r="P143" s="48"/>
      <c r="Q143" s="48"/>
      <c r="R143" s="15"/>
      <c r="S143" s="15"/>
    </row>
    <row r="144" spans="1:19" x14ac:dyDescent="0.3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59"/>
      <c r="N144" s="48"/>
      <c r="O144" s="48"/>
      <c r="P144" s="48"/>
      <c r="Q144" s="48"/>
      <c r="R144" s="15"/>
      <c r="S144" s="15"/>
    </row>
    <row r="145" spans="1:19" x14ac:dyDescent="0.3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59"/>
      <c r="N145" s="48"/>
      <c r="O145" s="48"/>
      <c r="P145" s="48"/>
      <c r="Q145" s="48"/>
      <c r="R145" s="15"/>
      <c r="S145" s="15"/>
    </row>
    <row r="146" spans="1:19" x14ac:dyDescent="0.3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59"/>
      <c r="N146" s="48"/>
      <c r="O146" s="48"/>
      <c r="P146" s="48"/>
      <c r="Q146" s="48"/>
      <c r="R146" s="15"/>
      <c r="S146" s="15"/>
    </row>
    <row r="147" spans="1:19" x14ac:dyDescent="0.3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59"/>
      <c r="N147" s="48"/>
      <c r="O147" s="48"/>
      <c r="P147" s="48"/>
      <c r="Q147" s="48"/>
      <c r="R147" s="15"/>
      <c r="S147" s="15"/>
    </row>
    <row r="148" spans="1:19" x14ac:dyDescent="0.3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59"/>
      <c r="N148" s="48"/>
      <c r="O148" s="48"/>
      <c r="P148" s="48"/>
      <c r="Q148" s="48"/>
      <c r="R148" s="15"/>
      <c r="S148" s="15"/>
    </row>
    <row r="149" spans="1:19" x14ac:dyDescent="0.3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59"/>
      <c r="N149" s="48"/>
      <c r="O149" s="48"/>
      <c r="P149" s="48"/>
      <c r="Q149" s="48"/>
      <c r="R149" s="15"/>
      <c r="S149" s="15"/>
    </row>
    <row r="150" spans="1:19" x14ac:dyDescent="0.3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59"/>
      <c r="N150" s="48"/>
      <c r="O150" s="48"/>
      <c r="P150" s="48"/>
      <c r="Q150" s="48"/>
      <c r="R150" s="15"/>
      <c r="S150" s="15"/>
    </row>
    <row r="151" spans="1:19" x14ac:dyDescent="0.3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59"/>
      <c r="N151" s="48"/>
      <c r="O151" s="48"/>
      <c r="P151" s="48"/>
      <c r="Q151" s="48"/>
      <c r="R151" s="15"/>
      <c r="S151" s="15"/>
    </row>
    <row r="152" spans="1:19" x14ac:dyDescent="0.3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59"/>
      <c r="N152" s="48"/>
      <c r="O152" s="48"/>
      <c r="P152" s="48"/>
      <c r="Q152" s="48"/>
      <c r="R152" s="15"/>
      <c r="S152" s="15"/>
    </row>
    <row r="153" spans="1:19" x14ac:dyDescent="0.3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59"/>
      <c r="N153" s="48"/>
      <c r="O153" s="48"/>
      <c r="P153" s="48"/>
      <c r="Q153" s="48"/>
      <c r="R153" s="15"/>
      <c r="S153" s="15"/>
    </row>
    <row r="154" spans="1:19" x14ac:dyDescent="0.3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59"/>
      <c r="N154" s="48"/>
      <c r="O154" s="48"/>
      <c r="P154" s="48"/>
      <c r="Q154" s="48"/>
      <c r="R154" s="15"/>
      <c r="S154" s="15"/>
    </row>
    <row r="155" spans="1:19" x14ac:dyDescent="0.3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59"/>
      <c r="N155" s="48"/>
      <c r="O155" s="48"/>
      <c r="P155" s="48"/>
      <c r="Q155" s="48"/>
      <c r="R155" s="15"/>
      <c r="S155" s="15"/>
    </row>
    <row r="156" spans="1:19" x14ac:dyDescent="0.3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59"/>
      <c r="N156" s="48"/>
      <c r="O156" s="48"/>
      <c r="P156" s="48"/>
      <c r="Q156" s="48"/>
      <c r="R156" s="15"/>
      <c r="S156" s="15"/>
    </row>
    <row r="157" spans="1:19" x14ac:dyDescent="0.3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59"/>
      <c r="N157" s="48"/>
      <c r="O157" s="48"/>
      <c r="P157" s="48"/>
      <c r="Q157" s="48"/>
      <c r="R157" s="15"/>
      <c r="S157" s="15"/>
    </row>
    <row r="158" spans="1:19" x14ac:dyDescent="0.3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59"/>
      <c r="N158" s="48"/>
      <c r="O158" s="48"/>
      <c r="P158" s="48"/>
      <c r="Q158" s="48"/>
      <c r="R158" s="15"/>
      <c r="S158" s="15"/>
    </row>
    <row r="159" spans="1:19" x14ac:dyDescent="0.3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59"/>
      <c r="N159" s="48"/>
      <c r="O159" s="48"/>
      <c r="P159" s="48"/>
      <c r="Q159" s="48"/>
      <c r="R159" s="15"/>
      <c r="S159" s="15"/>
    </row>
    <row r="160" spans="1:19" x14ac:dyDescent="0.3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59"/>
      <c r="N160" s="48"/>
      <c r="O160" s="48"/>
      <c r="P160" s="48"/>
      <c r="Q160" s="48"/>
      <c r="R160" s="15"/>
      <c r="S160" s="15"/>
    </row>
    <row r="161" spans="1:19" x14ac:dyDescent="0.3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59"/>
      <c r="N161" s="48"/>
      <c r="O161" s="48"/>
      <c r="P161" s="48"/>
      <c r="Q161" s="48"/>
      <c r="R161" s="15"/>
      <c r="S161" s="15"/>
    </row>
    <row r="162" spans="1:19" x14ac:dyDescent="0.3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59"/>
      <c r="N162" s="48"/>
      <c r="O162" s="48"/>
      <c r="P162" s="48"/>
      <c r="Q162" s="48"/>
      <c r="R162" s="15"/>
      <c r="S162" s="15"/>
    </row>
    <row r="163" spans="1:19" x14ac:dyDescent="0.3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59"/>
      <c r="N163" s="48"/>
      <c r="O163" s="48"/>
      <c r="P163" s="48"/>
      <c r="Q163" s="48"/>
      <c r="R163" s="15"/>
      <c r="S163" s="15"/>
    </row>
    <row r="164" spans="1:19" x14ac:dyDescent="0.3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59"/>
      <c r="N164" s="48"/>
      <c r="O164" s="48"/>
      <c r="P164" s="48"/>
      <c r="Q164" s="48"/>
      <c r="R164" s="15"/>
      <c r="S164" s="15"/>
    </row>
    <row r="165" spans="1:19" x14ac:dyDescent="0.3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59"/>
      <c r="N165" s="48"/>
      <c r="O165" s="48"/>
      <c r="P165" s="48"/>
      <c r="Q165" s="48"/>
      <c r="R165" s="15"/>
      <c r="S165" s="15"/>
    </row>
    <row r="166" spans="1:19" x14ac:dyDescent="0.3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59"/>
      <c r="N166" s="48"/>
      <c r="O166" s="48"/>
      <c r="P166" s="48"/>
      <c r="Q166" s="48"/>
      <c r="R166" s="15"/>
      <c r="S166" s="15"/>
    </row>
    <row r="167" spans="1:19" x14ac:dyDescent="0.3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59"/>
      <c r="N167" s="48"/>
      <c r="O167" s="48"/>
      <c r="P167" s="48"/>
      <c r="Q167" s="48"/>
      <c r="R167" s="15"/>
      <c r="S167" s="15"/>
    </row>
    <row r="168" spans="1:19" x14ac:dyDescent="0.3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59"/>
      <c r="N168" s="48"/>
      <c r="O168" s="48"/>
      <c r="P168" s="48"/>
      <c r="Q168" s="48"/>
      <c r="R168" s="15"/>
      <c r="S168" s="15"/>
    </row>
    <row r="169" spans="1:19" x14ac:dyDescent="0.3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59"/>
      <c r="N169" s="48"/>
      <c r="O169" s="48"/>
      <c r="P169" s="48"/>
      <c r="Q169" s="48"/>
      <c r="R169" s="15"/>
      <c r="S169" s="15"/>
    </row>
    <row r="170" spans="1:19" x14ac:dyDescent="0.3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59"/>
      <c r="N170" s="48"/>
      <c r="O170" s="48"/>
      <c r="P170" s="48"/>
      <c r="Q170" s="48"/>
      <c r="R170" s="15"/>
      <c r="S170" s="15"/>
    </row>
    <row r="171" spans="1:19" x14ac:dyDescent="0.3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59"/>
      <c r="N171" s="48"/>
      <c r="O171" s="48"/>
      <c r="P171" s="48"/>
      <c r="Q171" s="48"/>
      <c r="R171" s="15"/>
      <c r="S171" s="15"/>
    </row>
    <row r="172" spans="1:19" x14ac:dyDescent="0.3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59"/>
      <c r="N172" s="48"/>
      <c r="O172" s="48"/>
      <c r="P172" s="48"/>
      <c r="Q172" s="48"/>
      <c r="R172" s="15"/>
      <c r="S172" s="15"/>
    </row>
    <row r="173" spans="1:19" x14ac:dyDescent="0.3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59"/>
      <c r="N173" s="48"/>
      <c r="O173" s="48"/>
      <c r="P173" s="48"/>
      <c r="Q173" s="48"/>
      <c r="R173" s="15"/>
      <c r="S173" s="15"/>
    </row>
    <row r="174" spans="1:19" x14ac:dyDescent="0.3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59"/>
      <c r="N174" s="48"/>
      <c r="O174" s="48"/>
      <c r="P174" s="48"/>
      <c r="Q174" s="48"/>
      <c r="R174" s="15"/>
      <c r="S174" s="15"/>
    </row>
    <row r="175" spans="1:19" x14ac:dyDescent="0.3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59"/>
      <c r="N175" s="48"/>
      <c r="O175" s="48"/>
      <c r="P175" s="48"/>
      <c r="Q175" s="48"/>
      <c r="R175" s="15"/>
      <c r="S175" s="15"/>
    </row>
    <row r="176" spans="1:19" x14ac:dyDescent="0.3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59"/>
      <c r="N176" s="48"/>
      <c r="O176" s="48"/>
      <c r="P176" s="48"/>
      <c r="Q176" s="48"/>
      <c r="R176" s="15"/>
      <c r="S176" s="15"/>
    </row>
    <row r="177" spans="1:19" x14ac:dyDescent="0.3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59"/>
      <c r="N177" s="48"/>
      <c r="O177" s="48"/>
      <c r="P177" s="48"/>
      <c r="Q177" s="48"/>
      <c r="R177" s="15"/>
      <c r="S177" s="15"/>
    </row>
    <row r="178" spans="1:19" x14ac:dyDescent="0.3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59"/>
      <c r="N178" s="48"/>
      <c r="O178" s="48"/>
      <c r="P178" s="48"/>
      <c r="Q178" s="48"/>
      <c r="R178" s="15"/>
      <c r="S178" s="15"/>
    </row>
    <row r="179" spans="1:19" x14ac:dyDescent="0.3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59"/>
      <c r="N179" s="48"/>
      <c r="O179" s="48"/>
      <c r="P179" s="48"/>
      <c r="Q179" s="48"/>
      <c r="R179" s="15"/>
      <c r="S179" s="15"/>
    </row>
    <row r="180" spans="1:19" x14ac:dyDescent="0.3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59"/>
      <c r="N180" s="48"/>
      <c r="O180" s="48"/>
      <c r="P180" s="48"/>
      <c r="Q180" s="48"/>
      <c r="R180" s="15"/>
      <c r="S180" s="15"/>
    </row>
    <row r="181" spans="1:19" x14ac:dyDescent="0.3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59"/>
      <c r="N181" s="48"/>
      <c r="O181" s="48"/>
      <c r="P181" s="48"/>
      <c r="Q181" s="48"/>
      <c r="R181" s="15"/>
      <c r="S181" s="15"/>
    </row>
  </sheetData>
  <sheetProtection password="C8FD" sheet="1" objects="1" scenarios="1"/>
  <mergeCells count="3">
    <mergeCell ref="K3:M3"/>
    <mergeCell ref="E3:H3"/>
    <mergeCell ref="E2:H2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PROTOCOL</vt:lpstr>
      <vt:lpstr>DropListDef</vt:lpstr>
      <vt:lpstr>Male Calculated</vt:lpstr>
      <vt:lpstr>Female Calculated</vt:lpstr>
      <vt:lpstr>TrtGrpTypes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Fawcett, Emily (NIH/NIEHS) [C]</cp:lastModifiedBy>
  <cp:lastPrinted>2015-12-21T20:17:05Z</cp:lastPrinted>
  <dcterms:created xsi:type="dcterms:W3CDTF">2012-07-31T17:21:24Z</dcterms:created>
  <dcterms:modified xsi:type="dcterms:W3CDTF">2023-04-17T18:08:08Z</dcterms:modified>
</cp:coreProperties>
</file>