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omments3.xml" ContentType="application/vnd.openxmlformats-officedocument.spreadsheetml.comment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omments4.xml" ContentType="application/vnd.openxmlformats-officedocument.spreadsheetml.comment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omments5.xml" ContentType="application/vnd.openxmlformats-officedocument.spreadsheetml.comment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trlProps/ctrlProp12.xml" ContentType="application/vnd.ms-excel.controlproperties+xml"/>
  <Override PartName="/xl/ctrlProps/ctrlProp13.xml" ContentType="application/vnd.ms-excel.controlproperties+xml"/>
  <Override PartName="/xl/comments6.xml" ContentType="application/vnd.openxmlformats-officedocument.spreadsheetml.comment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trlProps/ctrlProp14.xml" ContentType="application/vnd.ms-excel.controlproperties+xml"/>
  <Override PartName="/xl/ctrlProps/ctrlProp15.xml" ContentType="application/vnd.ms-excel.controlproperties+xml"/>
  <Override PartName="/xl/comments7.xml" ContentType="application/vnd.openxmlformats-officedocument.spreadsheetml.comments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trlProps/ctrlProp16.xml" ContentType="application/vnd.ms-excel.controlproperties+xml"/>
  <Override PartName="/xl/ctrlProps/ctrlProp17.xml" ContentType="application/vnd.ms-excel.controlproperties+xml"/>
  <Override PartName="/xl/comments8.xml" ContentType="application/vnd.openxmlformats-officedocument.spreadsheetml.comments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trlProps/ctrlProp18.xml" ContentType="application/vnd.ms-excel.controlproperties+xml"/>
  <Override PartName="/xl/ctrlProps/ctrlProp19.xml" ContentType="application/vnd.ms-excel.controlproperties+xml"/>
  <Override PartName="/xl/comments9.xml" ContentType="application/vnd.openxmlformats-officedocument.spreadsheetml.comments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trlProps/ctrlProp20.xml" ContentType="application/vnd.ms-excel.controlproperties+xml"/>
  <Override PartName="/xl/ctrlProps/ctrlProp21.xml" ContentType="application/vnd.ms-excel.controlproperties+xml"/>
  <Override PartName="/xl/comments10.xml" ContentType="application/vnd.openxmlformats-officedocument.spreadsheetml.comments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trlProps/ctrlProp22.xml" ContentType="application/vnd.ms-excel.controlproperties+xml"/>
  <Override PartName="/xl/ctrlProps/ctrlProp23.xml" ContentType="application/vnd.ms-excel.controlproperties+xml"/>
  <Override PartName="/xl/comments11.xml" ContentType="application/vnd.openxmlformats-officedocument.spreadsheetml.comments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trlProps/ctrlProp24.xml" ContentType="application/vnd.ms-excel.controlproperties+xml"/>
  <Override PartName="/xl/ctrlProps/ctrlProp25.xml" ContentType="application/vnd.ms-excel.controlproperties+xml"/>
  <Override PartName="/xl/comments12.xml" ContentType="application/vnd.openxmlformats-officedocument.spreadsheetml.comments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parham\Desktop\BMDS312\"/>
    </mc:Choice>
  </mc:AlternateContent>
  <xr:revisionPtr revIDLastSave="0" documentId="8_{C201ABCC-D73A-4B8D-AFDE-AC4D0B1E18E0}" xr6:coauthVersionLast="41" xr6:coauthVersionMax="41" xr10:uidLastSave="{00000000-0000-0000-0000-000000000000}"/>
  <bookViews>
    <workbookView xWindow="11865" yWindow="1545" windowWidth="14400" windowHeight="15270" firstSheet="1" activeTab="1" xr2:uid="{00000000-000D-0000-FFFF-FFFF00000000}"/>
  </bookViews>
  <sheets>
    <sheet name="Hidden" sheetId="1" state="veryHidden" r:id="rId1"/>
    <sheet name="Summary" sheetId="2" r:id="rId2"/>
    <sheet name="Abbreviations" sheetId="8" r:id="rId3"/>
    <sheet name="freq-dhl-rest-opt1" sheetId="11" r:id="rId4"/>
    <sheet name="freq-gam-rest-opt1" sheetId="12" r:id="rId5"/>
    <sheet name="freq-lnl-rest-opt1" sheetId="13" r:id="rId6"/>
    <sheet name="freq-mst4-rest-opt1" sheetId="14" r:id="rId7"/>
    <sheet name="freq-mst3-rest-opt1" sheetId="15" r:id="rId8"/>
    <sheet name="freq-mst2-rest-opt1" sheetId="16" r:id="rId9"/>
    <sheet name="freq-mst1-rest-opt1" sheetId="17" r:id="rId10"/>
    <sheet name="freq-wei-rest-opt1" sheetId="18" r:id="rId11"/>
    <sheet name="freq-log-unrest-opt1" sheetId="19" r:id="rId12"/>
    <sheet name="freq-lnp-unrest-opt1" sheetId="20" r:id="rId13"/>
    <sheet name="freq-pro-unrest-opt1" sheetId="21" r:id="rId14"/>
  </sheets>
  <definedNames>
    <definedName name="LOCAL_MYSQL_DATE_FORMAT" localSheetId="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5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9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8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7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6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" i="21" l="1"/>
  <c r="F2" i="20"/>
  <c r="F2" i="19"/>
  <c r="F2" i="18"/>
  <c r="F2" i="17"/>
  <c r="F2" i="16"/>
  <c r="F2" i="15"/>
  <c r="F2" i="14"/>
  <c r="F2" i="13"/>
  <c r="F2" i="12"/>
  <c r="F2" i="11"/>
  <c r="S65" i="1"/>
  <c r="S64" i="1"/>
  <c r="S63" i="1"/>
  <c r="S62" i="1"/>
  <c r="S61" i="1"/>
  <c r="S60" i="1"/>
  <c r="S59" i="1"/>
  <c r="S58" i="1"/>
  <c r="S56" i="1"/>
  <c r="S55" i="1"/>
  <c r="S54" i="1"/>
  <c r="S53" i="1"/>
  <c r="S52" i="1"/>
  <c r="S51" i="1"/>
  <c r="S50" i="1"/>
  <c r="F2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Parham, Fred (NIH/NIEHS) [E]</author>
  </authors>
  <commentList>
    <comment ref="B6" authorId="0" shapeId="0" xr:uid="{68D0C9E3-D204-4A27-8739-B1A3FD234B0B}">
      <text>
        <r>
          <rPr>
            <sz val="9"/>
            <color indexed="81"/>
            <rFont val="Tahoma"/>
            <family val="2"/>
          </rPr>
          <t>Cells in dark gray are not editable.  Custom column names can be entered in the blue cells below.</t>
        </r>
      </text>
    </comment>
    <comment ref="B15" authorId="0" shapeId="0" xr:uid="{A01161C9-9A57-4441-8BC0-B3DC470143D9}">
      <text>
        <r>
          <rPr>
            <sz val="9"/>
            <color indexed="81"/>
            <rFont val="Tahoma"/>
            <family val="2"/>
          </rPr>
          <t xml:space="preserve">Option Set #1_x000D_
Risk Type: Extra Risk_x000D_
BMR: 0.1_x000D_
Confidence Level: 0.95_x000D_
Background: Estimated_x000D_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Simmons, Cody</author>
  </authors>
  <commentList>
    <comment ref="H13" authorId="0" shapeId="0" xr:uid="{24941DEA-F721-4FB2-88A1-42DCB8FA7B00}">
      <text>
        <r>
          <rPr>
            <sz val="9"/>
            <color indexed="81"/>
            <rFont val="Tahoma"/>
            <family val="2"/>
          </rPr>
          <t>Overall p-value is derived from the overall scaled residual for the associated overall Chi</t>
        </r>
        <r>
          <rPr>
            <vertAlign val="superscript"/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Tahoma"/>
            <family val="2"/>
          </rPr>
          <t xml:space="preserve"> and degrees of freedom (D.O.F.) shown.  EPA generally requires an overall p-value &gt; 0.1 for the model to be considered appropriate, though this can be relaxed to a p-value &gt; 0.05 when there is an </t>
        </r>
        <r>
          <rPr>
            <i/>
            <sz val="9"/>
            <color indexed="81"/>
            <rFont val="Tahoma"/>
            <family val="2"/>
          </rPr>
          <t>a priori</t>
        </r>
        <r>
          <rPr>
            <sz val="9"/>
            <color indexed="81"/>
            <rFont val="Tahoma"/>
            <family val="2"/>
          </rPr>
          <t xml:space="preserve"> reason to prefer a specific model(s) such as the Multistage model when it is applied to cancer data {U.S. EPA, 2012, 1239433}.
</t>
        </r>
      </text>
    </comment>
    <comment ref="H14" authorId="0" shapeId="0" xr:uid="{33336D0E-8099-4D52-891B-E1C2E47BBAEB}">
      <text>
        <r>
          <rPr>
            <sz val="9"/>
            <color indexed="81"/>
            <rFont val="Tahoma"/>
            <family val="2"/>
          </rPr>
          <t>Overall degrees of freedom</t>
        </r>
      </text>
    </comment>
    <comment ref="H15" authorId="0" shapeId="0" xr:uid="{72C6BAA8-69B1-4C74-AE7B-1E229BD2AACA}">
      <text>
        <r>
          <rPr>
            <sz val="9"/>
            <color indexed="81"/>
            <rFont val="Tahoma"/>
            <family val="2"/>
          </rPr>
          <t>Overall Chi-square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Simmons, Cody</author>
  </authors>
  <commentList>
    <comment ref="H13" authorId="0" shapeId="0" xr:uid="{5DA47DE6-15EF-46C8-BF57-3A99544B63FA}">
      <text>
        <r>
          <rPr>
            <sz val="9"/>
            <color indexed="81"/>
            <rFont val="Tahoma"/>
            <family val="2"/>
          </rPr>
          <t>Overall p-value is derived from the overall scaled residual for the associated overall Chi</t>
        </r>
        <r>
          <rPr>
            <vertAlign val="superscript"/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Tahoma"/>
            <family val="2"/>
          </rPr>
          <t xml:space="preserve"> and degrees of freedom (D.O.F.) shown.  EPA generally requires an overall p-value &gt; 0.1 for the model to be considered appropriate, though this can be relaxed to a p-value &gt; 0.05 when there is an </t>
        </r>
        <r>
          <rPr>
            <i/>
            <sz val="9"/>
            <color indexed="81"/>
            <rFont val="Tahoma"/>
            <family val="2"/>
          </rPr>
          <t>a priori</t>
        </r>
        <r>
          <rPr>
            <sz val="9"/>
            <color indexed="81"/>
            <rFont val="Tahoma"/>
            <family val="2"/>
          </rPr>
          <t xml:space="preserve"> reason to prefer a specific model(s) such as the Multistage model when it is applied to cancer data {U.S. EPA, 2012, 1239433}.
</t>
        </r>
      </text>
    </comment>
    <comment ref="H14" authorId="0" shapeId="0" xr:uid="{F5059E51-0424-4FF3-8E38-6CD8CCC51C94}">
      <text>
        <r>
          <rPr>
            <sz val="9"/>
            <color indexed="81"/>
            <rFont val="Tahoma"/>
            <family val="2"/>
          </rPr>
          <t>Overall degrees of freedom</t>
        </r>
      </text>
    </comment>
    <comment ref="H15" authorId="0" shapeId="0" xr:uid="{A7B09A99-7ABE-4040-AA8A-38F6FD51CCD3}">
      <text>
        <r>
          <rPr>
            <sz val="9"/>
            <color indexed="81"/>
            <rFont val="Tahoma"/>
            <family val="2"/>
          </rPr>
          <t>Overall Chi-square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Simmons, Cody</author>
  </authors>
  <commentList>
    <comment ref="H13" authorId="0" shapeId="0" xr:uid="{06B22E2D-845C-45A7-BCA3-BE5A8CF7C534}">
      <text>
        <r>
          <rPr>
            <sz val="9"/>
            <color indexed="81"/>
            <rFont val="Tahoma"/>
            <family val="2"/>
          </rPr>
          <t>Overall p-value is derived from the overall scaled residual for the associated overall Chi</t>
        </r>
        <r>
          <rPr>
            <vertAlign val="superscript"/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Tahoma"/>
            <family val="2"/>
          </rPr>
          <t xml:space="preserve"> and degrees of freedom (D.O.F.) shown.  EPA generally requires an overall p-value &gt; 0.1 for the model to be considered appropriate, though this can be relaxed to a p-value &gt; 0.05 when there is an </t>
        </r>
        <r>
          <rPr>
            <i/>
            <sz val="9"/>
            <color indexed="81"/>
            <rFont val="Tahoma"/>
            <family val="2"/>
          </rPr>
          <t>a priori</t>
        </r>
        <r>
          <rPr>
            <sz val="9"/>
            <color indexed="81"/>
            <rFont val="Tahoma"/>
            <family val="2"/>
          </rPr>
          <t xml:space="preserve"> reason to prefer a specific model(s) such as the Multistage model when it is applied to cancer data {U.S. EPA, 2012, 1239433}.
</t>
        </r>
      </text>
    </comment>
    <comment ref="H14" authorId="0" shapeId="0" xr:uid="{1C65BBC2-1054-4C00-9E32-63D015D3E91A}">
      <text>
        <r>
          <rPr>
            <sz val="9"/>
            <color indexed="81"/>
            <rFont val="Tahoma"/>
            <family val="2"/>
          </rPr>
          <t>Overall degrees of freedom</t>
        </r>
      </text>
    </comment>
    <comment ref="H15" authorId="0" shapeId="0" xr:uid="{670B082C-C99B-42E5-8A5C-A5CB46F99BD3}">
      <text>
        <r>
          <rPr>
            <sz val="9"/>
            <color indexed="81"/>
            <rFont val="Tahoma"/>
            <family val="2"/>
          </rPr>
          <t>Overall Chi-square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Simmons, Cody</author>
    <author>Parham, Fred (NIH/NIEHS) [E]</author>
  </authors>
  <commentList>
    <comment ref="H13" authorId="0" shapeId="0" xr:uid="{9F1D3C8D-F1F9-4175-8400-212101C4D3EA}">
      <text>
        <r>
          <rPr>
            <sz val="9"/>
            <color indexed="81"/>
            <rFont val="Tahoma"/>
            <family val="2"/>
          </rPr>
          <t>Overall p-value is derived from the overall scaled residual for the associated overall Chi</t>
        </r>
        <r>
          <rPr>
            <vertAlign val="superscript"/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Tahoma"/>
            <family val="2"/>
          </rPr>
          <t xml:space="preserve"> and degrees of freedom (D.O.F.) shown.  EPA generally requires an overall p-value &gt; 0.1 for the model to be considered appropriate, though this can be relaxed to a p-value &gt; 0.05 when there is an </t>
        </r>
        <r>
          <rPr>
            <i/>
            <sz val="9"/>
            <color indexed="81"/>
            <rFont val="Tahoma"/>
            <family val="2"/>
          </rPr>
          <t>a priori</t>
        </r>
        <r>
          <rPr>
            <sz val="9"/>
            <color indexed="81"/>
            <rFont val="Tahoma"/>
            <family val="2"/>
          </rPr>
          <t xml:space="preserve"> reason to prefer a specific model(s) such as the Multistage model when it is applied to cancer data {U.S. EPA, 2012, 1239433}.
</t>
        </r>
      </text>
    </comment>
    <comment ref="H14" authorId="0" shapeId="0" xr:uid="{8D5DBE02-E5D0-47D9-9F4C-653E4E28ACEB}">
      <text>
        <r>
          <rPr>
            <sz val="9"/>
            <color indexed="81"/>
            <rFont val="Tahoma"/>
            <family val="2"/>
          </rPr>
          <t>Overall degrees of freedom</t>
        </r>
      </text>
    </comment>
    <comment ref="H15" authorId="0" shapeId="0" xr:uid="{BD1D94B1-827F-460C-A4EE-581366BD6502}">
      <text>
        <r>
          <rPr>
            <sz val="9"/>
            <color indexed="81"/>
            <rFont val="Tahoma"/>
            <family val="2"/>
          </rPr>
          <t>Overall Chi-square</t>
        </r>
      </text>
    </comment>
    <comment ref="I20" authorId="1" shapeId="0" xr:uid="{5A6F5D50-B7E1-4F0B-889A-AE363A41DF60}">
      <text>
        <r>
          <rPr>
            <sz val="9"/>
            <color indexed="81"/>
            <rFont val="Tahoma"/>
            <family val="2"/>
          </rPr>
          <t>The value of this parameter, 1.52299795127603E-08,_x000D_
is within the tolerance of the bound_x000D_
(see user guide for tolerance limits)</t>
        </r>
      </text>
    </comment>
    <comment ref="I22" authorId="1" shapeId="0" xr:uid="{3AC29993-4B5B-43F7-BDAE-F278E7CD5D75}">
      <text>
        <r>
          <rPr>
            <sz val="9"/>
            <color indexed="81"/>
            <rFont val="Tahoma"/>
            <family val="2"/>
          </rPr>
          <t>The value of this parameter, -46.8451833725194,_x000D_
is within the tolerance of the bound_x000D_
(see user guide for tolerance limits)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Simmons, Cody</author>
    <author>Parham, Fred (NIH/NIEHS) [E]</author>
  </authors>
  <commentList>
    <comment ref="H13" authorId="0" shapeId="0" xr:uid="{F996E006-CFF6-4E7D-8866-1C1308D23B6E}">
      <text>
        <r>
          <rPr>
            <sz val="9"/>
            <color indexed="81"/>
            <rFont val="Tahoma"/>
            <family val="2"/>
          </rPr>
          <t>Overall p-value is derived from the overall scaled residual for the associated overall Chi</t>
        </r>
        <r>
          <rPr>
            <vertAlign val="superscript"/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Tahoma"/>
            <family val="2"/>
          </rPr>
          <t xml:space="preserve"> and degrees of freedom (D.O.F.) shown.  EPA generally requires an overall p-value &gt; 0.1 for the model to be considered appropriate, though this can be relaxed to a p-value &gt; 0.05 when there is an </t>
        </r>
        <r>
          <rPr>
            <i/>
            <sz val="9"/>
            <color indexed="81"/>
            <rFont val="Tahoma"/>
            <family val="2"/>
          </rPr>
          <t>a priori</t>
        </r>
        <r>
          <rPr>
            <sz val="9"/>
            <color indexed="81"/>
            <rFont val="Tahoma"/>
            <family val="2"/>
          </rPr>
          <t xml:space="preserve"> reason to prefer a specific model(s) such as the Multistage model when it is applied to cancer data {U.S. EPA, 2012, 1239433}.
</t>
        </r>
      </text>
    </comment>
    <comment ref="H14" authorId="0" shapeId="0" xr:uid="{6734C200-7014-4D24-BC6B-1D30B0DE0837}">
      <text>
        <r>
          <rPr>
            <sz val="9"/>
            <color indexed="81"/>
            <rFont val="Tahoma"/>
            <family val="2"/>
          </rPr>
          <t>Overall degrees of freedom</t>
        </r>
      </text>
    </comment>
    <comment ref="H15" authorId="0" shapeId="0" xr:uid="{8520126F-CC1B-4A04-BF1A-BE219BD0107C}">
      <text>
        <r>
          <rPr>
            <sz val="9"/>
            <color indexed="81"/>
            <rFont val="Tahoma"/>
            <family val="2"/>
          </rPr>
          <t>Overall Chi-square</t>
        </r>
      </text>
    </comment>
    <comment ref="I20" authorId="1" shapeId="0" xr:uid="{91271A9B-2846-4073-8134-F88AF9983A59}">
      <text>
        <r>
          <rPr>
            <sz val="9"/>
            <color indexed="81"/>
            <rFont val="Tahoma"/>
            <family val="2"/>
          </rPr>
          <t>The value of this parameter, 1.52299795127603E-08,_x000D_
is within the tolerance of the bound_x000D_
(see user guide for tolerance limits)</t>
        </r>
      </text>
    </comment>
    <comment ref="I21" authorId="1" shapeId="0" xr:uid="{B561348A-028D-49EB-BC57-6CF72F2B57EE}">
      <text>
        <r>
          <rPr>
            <sz val="9"/>
            <color indexed="81"/>
            <rFont val="Tahoma"/>
            <family val="2"/>
          </rPr>
          <t>The value of this parameter, 1,_x000D_
is within the tolerance of the bound_x000D_
(see user guide for tolerance limits)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Simmons, Cody</author>
    <author>Parham, Fred (NIH/NIEHS) [E]</author>
  </authors>
  <commentList>
    <comment ref="H13" authorId="0" shapeId="0" xr:uid="{DE90FACC-B165-4AA4-A763-184DE84DE7A5}">
      <text>
        <r>
          <rPr>
            <sz val="9"/>
            <color indexed="81"/>
            <rFont val="Tahoma"/>
            <family val="2"/>
          </rPr>
          <t>Overall p-value is derived from the overall scaled residual for the associated overall Chi</t>
        </r>
        <r>
          <rPr>
            <vertAlign val="superscript"/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Tahoma"/>
            <family val="2"/>
          </rPr>
          <t xml:space="preserve"> and degrees of freedom (D.O.F.) shown.  EPA generally requires an overall p-value &gt; 0.1 for the model to be considered appropriate, though this can be relaxed to a p-value &gt; 0.05 when there is an </t>
        </r>
        <r>
          <rPr>
            <i/>
            <sz val="9"/>
            <color indexed="81"/>
            <rFont val="Tahoma"/>
            <family val="2"/>
          </rPr>
          <t>a priori</t>
        </r>
        <r>
          <rPr>
            <sz val="9"/>
            <color indexed="81"/>
            <rFont val="Tahoma"/>
            <family val="2"/>
          </rPr>
          <t xml:space="preserve"> reason to prefer a specific model(s) such as the Multistage model when it is applied to cancer data {U.S. EPA, 2012, 1239433}.
</t>
        </r>
      </text>
    </comment>
    <comment ref="H14" authorId="0" shapeId="0" xr:uid="{3A5F75F8-102A-44A2-8A7C-C73F8CCE4689}">
      <text>
        <r>
          <rPr>
            <sz val="9"/>
            <color indexed="81"/>
            <rFont val="Tahoma"/>
            <family val="2"/>
          </rPr>
          <t>Overall degrees of freedom</t>
        </r>
      </text>
    </comment>
    <comment ref="H15" authorId="0" shapeId="0" xr:uid="{486B67EC-0E86-4330-AFEE-7766423D1973}">
      <text>
        <r>
          <rPr>
            <sz val="9"/>
            <color indexed="81"/>
            <rFont val="Tahoma"/>
            <family val="2"/>
          </rPr>
          <t>Overall Chi-square</t>
        </r>
      </text>
    </comment>
    <comment ref="I20" authorId="1" shapeId="0" xr:uid="{18276CBB-374F-4AAB-81C1-51D301EBC0C3}">
      <text>
        <r>
          <rPr>
            <sz val="9"/>
            <color indexed="81"/>
            <rFont val="Tahoma"/>
            <family val="2"/>
          </rPr>
          <t>The value of this parameter, 1.52299795127603E-08,_x000D_
is within the tolerance of the bound_x000D_
(see user guide for tolerance limits)</t>
        </r>
      </text>
    </comment>
    <comment ref="I22" authorId="1" shapeId="0" xr:uid="{86ACAB98-60EF-4EB3-AED2-262BD51F3CD2}">
      <text>
        <r>
          <rPr>
            <sz val="9"/>
            <color indexed="81"/>
            <rFont val="Tahoma"/>
            <family val="2"/>
          </rPr>
          <t>The value of this parameter, 1,_x000D_
is within the tolerance of the bound_x000D_
(see user guide for tolerance limits)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Simmons, Cody</author>
    <author>Parham, Fred (NIH/NIEHS) [E]</author>
  </authors>
  <commentList>
    <comment ref="H13" authorId="0" shapeId="0" xr:uid="{E91A205F-C190-403B-8993-65FD8C38C7F1}">
      <text>
        <r>
          <rPr>
            <sz val="9"/>
            <color indexed="81"/>
            <rFont val="Tahoma"/>
            <family val="2"/>
          </rPr>
          <t>Overall p-value is derived from the overall scaled residual for the associated overall Chi</t>
        </r>
        <r>
          <rPr>
            <vertAlign val="superscript"/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Tahoma"/>
            <family val="2"/>
          </rPr>
          <t xml:space="preserve"> and degrees of freedom (D.O.F.) shown.  EPA generally requires an overall p-value &gt; 0.1 for the model to be considered appropriate, though this can be relaxed to a p-value &gt; 0.05 when there is an </t>
        </r>
        <r>
          <rPr>
            <i/>
            <sz val="9"/>
            <color indexed="81"/>
            <rFont val="Tahoma"/>
            <family val="2"/>
          </rPr>
          <t>a priori</t>
        </r>
        <r>
          <rPr>
            <sz val="9"/>
            <color indexed="81"/>
            <rFont val="Tahoma"/>
            <family val="2"/>
          </rPr>
          <t xml:space="preserve"> reason to prefer a specific model(s) such as the Multistage model when it is applied to cancer data {U.S. EPA, 2012, 1239433}.
</t>
        </r>
      </text>
    </comment>
    <comment ref="H14" authorId="0" shapeId="0" xr:uid="{5D6C21FA-7AC4-431C-9F21-75D7B04188F3}">
      <text>
        <r>
          <rPr>
            <sz val="9"/>
            <color indexed="81"/>
            <rFont val="Tahoma"/>
            <family val="2"/>
          </rPr>
          <t>Overall degrees of freedom</t>
        </r>
      </text>
    </comment>
    <comment ref="H15" authorId="0" shapeId="0" xr:uid="{F3D031E6-BD75-47B3-88ED-0A34FFF1CFAC}">
      <text>
        <r>
          <rPr>
            <sz val="9"/>
            <color indexed="81"/>
            <rFont val="Tahoma"/>
            <family val="2"/>
          </rPr>
          <t>Overall Chi-square</t>
        </r>
      </text>
    </comment>
    <comment ref="H16" authorId="0" shapeId="0" xr:uid="{35F9736E-EFCB-4744-9455-934ACDDF2DE6}">
      <text>
        <r>
          <rPr>
            <sz val="9"/>
            <color indexed="81"/>
            <rFont val="Tahoma"/>
            <family val="2"/>
          </rPr>
          <t xml:space="preserve">If dose units are in milligrams or kilograms per day, this equals the oral slope factor (OSF) as defined by IRIS.  If the dose units are µg/m3, this equals the inhalation unit risk (IUR) as defined by IRIS.
</t>
        </r>
      </text>
    </comment>
    <comment ref="I21" authorId="1" shapeId="0" xr:uid="{B2D8D9ED-D5B6-4F25-93F7-8DF0C6D15483}">
      <text>
        <r>
          <rPr>
            <sz val="9"/>
            <color indexed="81"/>
            <rFont val="Tahoma"/>
            <family val="2"/>
          </rPr>
          <t>The value of this parameter, 1.52299795127603E-08,_x000D_
is within the tolerance of the bound_x000D_
(see user guide for tolerance limits)</t>
        </r>
      </text>
    </comment>
    <comment ref="I23" authorId="1" shapeId="0" xr:uid="{81F1FEE1-B766-47DD-9EA2-1F5C0977F551}">
      <text>
        <r>
          <rPr>
            <sz val="9"/>
            <color indexed="81"/>
            <rFont val="Tahoma"/>
            <family val="2"/>
          </rPr>
          <t>The value of this parameter, 0,_x000D_
is within the tolerance of the bound_x000D_
(see user guide for tolerance limits)</t>
        </r>
      </text>
    </comment>
    <comment ref="I24" authorId="1" shapeId="0" xr:uid="{2F9CF7A4-DB35-44CE-A454-E646ABE2275C}">
      <text>
        <r>
          <rPr>
            <sz val="9"/>
            <color indexed="81"/>
            <rFont val="Tahoma"/>
            <family val="2"/>
          </rPr>
          <t>The value of this parameter, 0,_x000D_
is within the tolerance of the bound_x000D_
(see user guide for tolerance limits)</t>
        </r>
      </text>
    </comment>
    <comment ref="I25" authorId="1" shapeId="0" xr:uid="{A32BD076-0DAB-4A30-B287-9105F7211AC1}">
      <text>
        <r>
          <rPr>
            <sz val="9"/>
            <color indexed="81"/>
            <rFont val="Tahoma"/>
            <family val="2"/>
          </rPr>
          <t>The value of this parameter, 0,_x000D_
is within the tolerance of the bound_x000D_
(see user guide for tolerance limits)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Simmons, Cody</author>
    <author>Parham, Fred (NIH/NIEHS) [E]</author>
  </authors>
  <commentList>
    <comment ref="H13" authorId="0" shapeId="0" xr:uid="{B63E7FB8-209B-4514-A0CD-D73C227700DB}">
      <text>
        <r>
          <rPr>
            <sz val="9"/>
            <color indexed="81"/>
            <rFont val="Tahoma"/>
            <family val="2"/>
          </rPr>
          <t>Overall p-value is derived from the overall scaled residual for the associated overall Chi</t>
        </r>
        <r>
          <rPr>
            <vertAlign val="superscript"/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Tahoma"/>
            <family val="2"/>
          </rPr>
          <t xml:space="preserve"> and degrees of freedom (D.O.F.) shown.  EPA generally requires an overall p-value &gt; 0.1 for the model to be considered appropriate, though this can be relaxed to a p-value &gt; 0.05 when there is an </t>
        </r>
        <r>
          <rPr>
            <i/>
            <sz val="9"/>
            <color indexed="81"/>
            <rFont val="Tahoma"/>
            <family val="2"/>
          </rPr>
          <t>a priori</t>
        </r>
        <r>
          <rPr>
            <sz val="9"/>
            <color indexed="81"/>
            <rFont val="Tahoma"/>
            <family val="2"/>
          </rPr>
          <t xml:space="preserve"> reason to prefer a specific model(s) such as the Multistage model when it is applied to cancer data {U.S. EPA, 2012, 1239433}.
</t>
        </r>
      </text>
    </comment>
    <comment ref="H14" authorId="0" shapeId="0" xr:uid="{3C69619A-5877-4581-B68C-B19701EB209B}">
      <text>
        <r>
          <rPr>
            <sz val="9"/>
            <color indexed="81"/>
            <rFont val="Tahoma"/>
            <family val="2"/>
          </rPr>
          <t>Overall degrees of freedom</t>
        </r>
      </text>
    </comment>
    <comment ref="H15" authorId="0" shapeId="0" xr:uid="{EBB16F7F-DE20-472C-BDCB-63C67CE7EC9E}">
      <text>
        <r>
          <rPr>
            <sz val="9"/>
            <color indexed="81"/>
            <rFont val="Tahoma"/>
            <family val="2"/>
          </rPr>
          <t>Overall Chi-square</t>
        </r>
      </text>
    </comment>
    <comment ref="H16" authorId="0" shapeId="0" xr:uid="{EAF4C038-96D4-4800-9B7C-C2A6436B07C0}">
      <text>
        <r>
          <rPr>
            <sz val="9"/>
            <color indexed="81"/>
            <rFont val="Tahoma"/>
            <family val="2"/>
          </rPr>
          <t xml:space="preserve">If dose units are in milligrams or kilograms per day, this equals the oral slope factor (OSF) as defined by IRIS.  If the dose units are µg/m3, this equals the inhalation unit risk (IUR) as defined by IRIS.
</t>
        </r>
      </text>
    </comment>
    <comment ref="I21" authorId="1" shapeId="0" xr:uid="{8B1E322C-A320-4F60-8401-37A611CDD95A}">
      <text>
        <r>
          <rPr>
            <sz val="9"/>
            <color indexed="81"/>
            <rFont val="Tahoma"/>
            <family val="2"/>
          </rPr>
          <t>The value of this parameter, 1.52299795127603E-08,_x000D_
is within the tolerance of the bound_x000D_
(see user guide for tolerance limits)</t>
        </r>
      </text>
    </comment>
    <comment ref="I23" authorId="1" shapeId="0" xr:uid="{3EE855FE-2646-44B4-BBF9-C5CB000DA2C3}">
      <text>
        <r>
          <rPr>
            <sz val="9"/>
            <color indexed="81"/>
            <rFont val="Tahoma"/>
            <family val="2"/>
          </rPr>
          <t>The value of this parameter, 0,_x000D_
is within the tolerance of the bound_x000D_
(see user guide for tolerance limits)</t>
        </r>
      </text>
    </comment>
    <comment ref="I24" authorId="1" shapeId="0" xr:uid="{BAC7BFC2-8AF1-42D5-A951-DBE78E023498}">
      <text>
        <r>
          <rPr>
            <sz val="9"/>
            <color indexed="81"/>
            <rFont val="Tahoma"/>
            <family val="2"/>
          </rPr>
          <t>The value of this parameter, 0,_x000D_
is within the tolerance of the bound_x000D_
(see user guide for tolerance limits)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Simmons, Cody</author>
    <author>Parham, Fred (NIH/NIEHS) [E]</author>
  </authors>
  <commentList>
    <comment ref="H13" authorId="0" shapeId="0" xr:uid="{C7E7AFE4-8789-4CBA-B401-C42F6876C3B3}">
      <text>
        <r>
          <rPr>
            <sz val="9"/>
            <color indexed="81"/>
            <rFont val="Tahoma"/>
            <family val="2"/>
          </rPr>
          <t>Overall p-value is derived from the overall scaled residual for the associated overall Chi</t>
        </r>
        <r>
          <rPr>
            <vertAlign val="superscript"/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Tahoma"/>
            <family val="2"/>
          </rPr>
          <t xml:space="preserve"> and degrees of freedom (D.O.F.) shown.  EPA generally requires an overall p-value &gt; 0.1 for the model to be considered appropriate, though this can be relaxed to a p-value &gt; 0.05 when there is an </t>
        </r>
        <r>
          <rPr>
            <i/>
            <sz val="9"/>
            <color indexed="81"/>
            <rFont val="Tahoma"/>
            <family val="2"/>
          </rPr>
          <t>a priori</t>
        </r>
        <r>
          <rPr>
            <sz val="9"/>
            <color indexed="81"/>
            <rFont val="Tahoma"/>
            <family val="2"/>
          </rPr>
          <t xml:space="preserve"> reason to prefer a specific model(s) such as the Multistage model when it is applied to cancer data {U.S. EPA, 2012, 1239433}.
</t>
        </r>
      </text>
    </comment>
    <comment ref="H14" authorId="0" shapeId="0" xr:uid="{5D3CBB0E-F53E-4ADD-AA4D-695638003C7A}">
      <text>
        <r>
          <rPr>
            <sz val="9"/>
            <color indexed="81"/>
            <rFont val="Tahoma"/>
            <family val="2"/>
          </rPr>
          <t>Overall degrees of freedom</t>
        </r>
      </text>
    </comment>
    <comment ref="H15" authorId="0" shapeId="0" xr:uid="{EE7DE58F-AE61-4B02-96B2-DE68875FA5CA}">
      <text>
        <r>
          <rPr>
            <sz val="9"/>
            <color indexed="81"/>
            <rFont val="Tahoma"/>
            <family val="2"/>
          </rPr>
          <t>Overall Chi-square</t>
        </r>
      </text>
    </comment>
    <comment ref="H16" authorId="0" shapeId="0" xr:uid="{0CFA4A26-25A9-43FE-98F4-3E54C0A8E132}">
      <text>
        <r>
          <rPr>
            <sz val="9"/>
            <color indexed="81"/>
            <rFont val="Tahoma"/>
            <family val="2"/>
          </rPr>
          <t xml:space="preserve">If dose units are in milligrams or kilograms per day, this equals the oral slope factor (OSF) as defined by IRIS.  If the dose units are µg/m3, this equals the inhalation unit risk (IUR) as defined by IRIS.
</t>
        </r>
      </text>
    </comment>
    <comment ref="I21" authorId="1" shapeId="0" xr:uid="{A2609295-60E4-4962-A28D-3B9FF88B901D}">
      <text>
        <r>
          <rPr>
            <sz val="9"/>
            <color indexed="81"/>
            <rFont val="Tahoma"/>
            <family val="2"/>
          </rPr>
          <t>The value of this parameter, 1.52299795127603E-08,_x000D_
is within the tolerance of the bound_x000D_
(see user guide for tolerance limits)</t>
        </r>
      </text>
    </comment>
    <comment ref="I23" authorId="1" shapeId="0" xr:uid="{7478240C-72BD-41D4-A365-C0F9F87DC54A}">
      <text>
        <r>
          <rPr>
            <sz val="9"/>
            <color indexed="81"/>
            <rFont val="Tahoma"/>
            <family val="2"/>
          </rPr>
          <t>The value of this parameter, 0,_x000D_
is within the tolerance of the bound_x000D_
(see user guide for tolerance limits)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Simmons, Cody</author>
    <author>Parham, Fred (NIH/NIEHS) [E]</author>
  </authors>
  <commentList>
    <comment ref="H13" authorId="0" shapeId="0" xr:uid="{3FC66746-58ED-494A-B966-C98E91834CCB}">
      <text>
        <r>
          <rPr>
            <sz val="9"/>
            <color indexed="81"/>
            <rFont val="Tahoma"/>
            <family val="2"/>
          </rPr>
          <t>Overall p-value is derived from the overall scaled residual for the associated overall Chi</t>
        </r>
        <r>
          <rPr>
            <vertAlign val="superscript"/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Tahoma"/>
            <family val="2"/>
          </rPr>
          <t xml:space="preserve"> and degrees of freedom (D.O.F.) shown.  EPA generally requires an overall p-value &gt; 0.1 for the model to be considered appropriate, though this can be relaxed to a p-value &gt; 0.05 when there is an </t>
        </r>
        <r>
          <rPr>
            <i/>
            <sz val="9"/>
            <color indexed="81"/>
            <rFont val="Tahoma"/>
            <family val="2"/>
          </rPr>
          <t>a priori</t>
        </r>
        <r>
          <rPr>
            <sz val="9"/>
            <color indexed="81"/>
            <rFont val="Tahoma"/>
            <family val="2"/>
          </rPr>
          <t xml:space="preserve"> reason to prefer a specific model(s) such as the Multistage model when it is applied to cancer data {U.S. EPA, 2012, 1239433}.
</t>
        </r>
      </text>
    </comment>
    <comment ref="H14" authorId="0" shapeId="0" xr:uid="{96FE4F4E-9D2D-4787-8278-727EFFBC1552}">
      <text>
        <r>
          <rPr>
            <sz val="9"/>
            <color indexed="81"/>
            <rFont val="Tahoma"/>
            <family val="2"/>
          </rPr>
          <t>Overall degrees of freedom</t>
        </r>
      </text>
    </comment>
    <comment ref="H15" authorId="0" shapeId="0" xr:uid="{A0EA6239-728F-464D-92F4-CB53EEB3600A}">
      <text>
        <r>
          <rPr>
            <sz val="9"/>
            <color indexed="81"/>
            <rFont val="Tahoma"/>
            <family val="2"/>
          </rPr>
          <t>Overall Chi-square</t>
        </r>
      </text>
    </comment>
    <comment ref="H16" authorId="0" shapeId="0" xr:uid="{2811188D-9BE0-4821-BC74-3E40317F717D}">
      <text>
        <r>
          <rPr>
            <sz val="9"/>
            <color indexed="81"/>
            <rFont val="Tahoma"/>
            <family val="2"/>
          </rPr>
          <t xml:space="preserve">If dose units are in milligrams or kilograms per day, this equals the oral slope factor (OSF) as defined by IRIS.  If the dose units are µg/m3, this equals the inhalation unit risk (IUR) as defined by IRIS.
</t>
        </r>
      </text>
    </comment>
    <comment ref="I21" authorId="1" shapeId="0" xr:uid="{FAA83065-1959-4F93-AD9F-BB7087912337}">
      <text>
        <r>
          <rPr>
            <sz val="9"/>
            <color indexed="81"/>
            <rFont val="Tahoma"/>
            <family val="2"/>
          </rPr>
          <t>The value of this parameter, 1.52299795127603E-08,_x000D_
is within the tolerance of the bound_x000D_
(see user guide for tolerance limits)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Simmons, Cody</author>
    <author>Parham, Fred (NIH/NIEHS) [E]</author>
  </authors>
  <commentList>
    <comment ref="H13" authorId="0" shapeId="0" xr:uid="{216B7503-B17F-4814-818B-8880A7332531}">
      <text>
        <r>
          <rPr>
            <sz val="9"/>
            <color indexed="81"/>
            <rFont val="Tahoma"/>
            <family val="2"/>
          </rPr>
          <t>Overall p-value is derived from the overall scaled residual for the associated overall Chi</t>
        </r>
        <r>
          <rPr>
            <vertAlign val="superscript"/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Tahoma"/>
            <family val="2"/>
          </rPr>
          <t xml:space="preserve"> and degrees of freedom (D.O.F.) shown.  EPA generally requires an overall p-value &gt; 0.1 for the model to be considered appropriate, though this can be relaxed to a p-value &gt; 0.05 when there is an </t>
        </r>
        <r>
          <rPr>
            <i/>
            <sz val="9"/>
            <color indexed="81"/>
            <rFont val="Tahoma"/>
            <family val="2"/>
          </rPr>
          <t>a priori</t>
        </r>
        <r>
          <rPr>
            <sz val="9"/>
            <color indexed="81"/>
            <rFont val="Tahoma"/>
            <family val="2"/>
          </rPr>
          <t xml:space="preserve"> reason to prefer a specific model(s) such as the Multistage model when it is applied to cancer data {U.S. EPA, 2012, 1239433}.
</t>
        </r>
      </text>
    </comment>
    <comment ref="H14" authorId="0" shapeId="0" xr:uid="{CA09D16B-6CC9-46A7-8ADD-1BE4C6BCA92C}">
      <text>
        <r>
          <rPr>
            <sz val="9"/>
            <color indexed="81"/>
            <rFont val="Tahoma"/>
            <family val="2"/>
          </rPr>
          <t>Overall degrees of freedom</t>
        </r>
      </text>
    </comment>
    <comment ref="H15" authorId="0" shapeId="0" xr:uid="{5EEC402C-7295-4436-A93B-6D7F5F0CD3FD}">
      <text>
        <r>
          <rPr>
            <sz val="9"/>
            <color indexed="81"/>
            <rFont val="Tahoma"/>
            <family val="2"/>
          </rPr>
          <t>Overall Chi-square</t>
        </r>
      </text>
    </comment>
    <comment ref="I21" authorId="1" shapeId="0" xr:uid="{C8A85E45-C637-4E96-90B2-AEB849E601D4}">
      <text>
        <r>
          <rPr>
            <sz val="9"/>
            <color indexed="81"/>
            <rFont val="Tahoma"/>
            <family val="2"/>
          </rPr>
          <t>The value of this parameter, 1,_x000D_
is within the tolerance of the bound_x000D_
(see user guide for tolerance limits)</t>
        </r>
      </text>
    </comment>
  </commentList>
</comments>
</file>

<file path=xl/sharedStrings.xml><?xml version="1.0" encoding="utf-8"?>
<sst xmlns="http://schemas.openxmlformats.org/spreadsheetml/2006/main" count="1104" uniqueCount="232">
  <si>
    <t>Analysis Name</t>
  </si>
  <si>
    <t>Analysis Description</t>
  </si>
  <si>
    <t>Chosen Model Type</t>
  </si>
  <si>
    <t>Cont MA</t>
  </si>
  <si>
    <t>Dicho Bayesian</t>
  </si>
  <si>
    <t>Cont Bayesian</t>
  </si>
  <si>
    <t>Nested</t>
  </si>
  <si>
    <t>name</t>
  </si>
  <si>
    <t>dType</t>
  </si>
  <si>
    <t>enable</t>
  </si>
  <si>
    <t>range</t>
  </si>
  <si>
    <t>Models</t>
  </si>
  <si>
    <t>DataSets</t>
  </si>
  <si>
    <t>Dicho MA</t>
  </si>
  <si>
    <t>OptionSets</t>
  </si>
  <si>
    <t>Continuous</t>
  </si>
  <si>
    <t>BMRType</t>
  </si>
  <si>
    <t>BMRF</t>
  </si>
  <si>
    <t>Background</t>
  </si>
  <si>
    <t>ConfLevel</t>
  </si>
  <si>
    <t>Dist</t>
  </si>
  <si>
    <t>Variance</t>
  </si>
  <si>
    <t>Dichotomous</t>
  </si>
  <si>
    <t>RiskType</t>
  </si>
  <si>
    <t>BMR</t>
  </si>
  <si>
    <t>MSCombo</t>
  </si>
  <si>
    <t>LSC</t>
  </si>
  <si>
    <t>Cont MA Wts</t>
  </si>
  <si>
    <t>Dicho MA Wts</t>
  </si>
  <si>
    <t>mscomboBg</t>
  </si>
  <si>
    <t>Tail Prob</t>
  </si>
  <si>
    <t>Model</t>
  </si>
  <si>
    <t>Risk Type</t>
  </si>
  <si>
    <t>Confidence Level</t>
  </si>
  <si>
    <t>BMD</t>
  </si>
  <si>
    <t>BMDL</t>
  </si>
  <si>
    <t>BMDU</t>
  </si>
  <si>
    <t>Variable</t>
  </si>
  <si>
    <t>Estimate</t>
  </si>
  <si>
    <t>Dependent Variable</t>
  </si>
  <si>
    <t>Independent Variable</t>
  </si>
  <si>
    <t>Dose</t>
  </si>
  <si>
    <t>AIC</t>
  </si>
  <si>
    <t>Expected</t>
  </si>
  <si>
    <t>Observed</t>
  </si>
  <si>
    <t>Size</t>
  </si>
  <si>
    <t>Scaled Residual</t>
  </si>
  <si>
    <t>Estimated Probability</t>
  </si>
  <si>
    <t>Dataset Name</t>
  </si>
  <si>
    <t>User notes</t>
  </si>
  <si>
    <t>Info</t>
  </si>
  <si>
    <t>Total # of Observations</t>
  </si>
  <si>
    <t># of Parameters</t>
  </si>
  <si>
    <t>Goodness of Fit</t>
  </si>
  <si>
    <t>Model Parameters</t>
  </si>
  <si>
    <t>Benchmark Dose</t>
  </si>
  <si>
    <t>Model Data</t>
  </si>
  <si>
    <t>Model Options</t>
  </si>
  <si>
    <t>Scaled Residual for Dose Group near BMD</t>
  </si>
  <si>
    <t>Scaled Residual for Control Dose Group</t>
  </si>
  <si>
    <t>Analysis Type</t>
  </si>
  <si>
    <t>BMDS Recommendation</t>
  </si>
  <si>
    <t>BMDS Recommendation Notes</t>
  </si>
  <si>
    <t>BackgroundType</t>
  </si>
  <si>
    <t>User Input</t>
  </si>
  <si>
    <t>Model Results</t>
  </si>
  <si>
    <t>App Location</t>
  </si>
  <si>
    <t>Dichotomous Results</t>
  </si>
  <si>
    <t>Logic Settings</t>
  </si>
  <si>
    <t>Dichotomous Models</t>
  </si>
  <si>
    <t>Model Name</t>
  </si>
  <si>
    <t>Dichotomous Hill</t>
  </si>
  <si>
    <t>Gamma</t>
  </si>
  <si>
    <t>Logistic</t>
  </si>
  <si>
    <t>Log-Logistic</t>
  </si>
  <si>
    <t>Log-Probit</t>
  </si>
  <si>
    <t>Multistage</t>
  </si>
  <si>
    <t>Probit</t>
  </si>
  <si>
    <t>Quantal Linear</t>
  </si>
  <si>
    <t>Weibull</t>
  </si>
  <si>
    <t>dhl</t>
  </si>
  <si>
    <t>gam</t>
  </si>
  <si>
    <t>log</t>
  </si>
  <si>
    <t>pro</t>
  </si>
  <si>
    <t>wei</t>
  </si>
  <si>
    <t>lnl</t>
  </si>
  <si>
    <t>lnp</t>
  </si>
  <si>
    <t>mst</t>
  </si>
  <si>
    <t>qln</t>
  </si>
  <si>
    <t>Abbreviation</t>
  </si>
  <si>
    <t>Log Likelihood</t>
  </si>
  <si>
    <t>Deviance</t>
  </si>
  <si>
    <t>Test d.f.</t>
  </si>
  <si>
    <t>P Value</t>
  </si>
  <si>
    <t>Cont Rest Frequentist</t>
  </si>
  <si>
    <t>Cont Unrest Frequentist</t>
  </si>
  <si>
    <t>Dicho Rest Frequentist</t>
  </si>
  <si>
    <t>Dicho Unrest Frequentist</t>
  </si>
  <si>
    <t>contAdvDir</t>
  </si>
  <si>
    <t>mscomboDeg</t>
  </si>
  <si>
    <t>PolyRest</t>
  </si>
  <si>
    <t>Nested Rest</t>
  </si>
  <si>
    <t>Nested Unrest</t>
  </si>
  <si>
    <t>Iterations</t>
  </si>
  <si>
    <t>Seed</t>
  </si>
  <si>
    <t>SeedType</t>
  </si>
  <si>
    <t>mscomboBgType</t>
  </si>
  <si>
    <t>Unnormalized Log Posterior Probability</t>
  </si>
  <si>
    <t>P-value</t>
  </si>
  <si>
    <r>
      <t>Chi</t>
    </r>
    <r>
      <rPr>
        <vertAlign val="superscript"/>
        <sz val="11"/>
        <color theme="1"/>
        <rFont val="Calibri"/>
        <family val="2"/>
        <scheme val="minor"/>
      </rPr>
      <t>2</t>
    </r>
  </si>
  <si>
    <t>D.O.F.</t>
  </si>
  <si>
    <t>Analysis of Deviance</t>
  </si>
  <si>
    <t>Report Settings</t>
  </si>
  <si>
    <t>Continuous Input</t>
  </si>
  <si>
    <t>Continuous Output</t>
  </si>
  <si>
    <t>Dichotomous Input</t>
  </si>
  <si>
    <t>Dichotomous Output</t>
  </si>
  <si>
    <t>MSCombo Input</t>
  </si>
  <si>
    <t>MSCombo Output</t>
  </si>
  <si>
    <t>Nested Input</t>
  </si>
  <si>
    <t>Nested Output</t>
  </si>
  <si>
    <t>Print Data Page</t>
  </si>
  <si>
    <t>Print Info Page</t>
  </si>
  <si>
    <t>Print Summary Results</t>
  </si>
  <si>
    <t>Print Summary Chart</t>
  </si>
  <si>
    <t>Print Model Result</t>
  </si>
  <si>
    <t>Print Model Chart</t>
  </si>
  <si>
    <t>Print All Models</t>
  </si>
  <si>
    <t>Restriction</t>
  </si>
  <si>
    <t>Return to Summary</t>
  </si>
  <si>
    <t>Output Dir</t>
  </si>
  <si>
    <t>Dose-Response Model</t>
  </si>
  <si>
    <t>Template Version</t>
  </si>
  <si>
    <t>BMDS Version</t>
  </si>
  <si>
    <t>Scroll right to see summary plot -&gt;</t>
  </si>
  <si>
    <t>Percentiles</t>
  </si>
  <si>
    <t>CDF</t>
  </si>
  <si>
    <t>Slope Factor</t>
  </si>
  <si>
    <r>
      <t xml:space="preserve">Scroll down to see Dose Response Plot </t>
    </r>
    <r>
      <rPr>
        <sz val="11"/>
        <color theme="1"/>
        <rFont val="Calibri"/>
        <family val="2"/>
      </rPr>
      <t>↓</t>
    </r>
  </si>
  <si>
    <r>
      <t xml:space="preserve">Scroll right to see BMD Cumulative Distribution Function (CDF) table </t>
    </r>
    <r>
      <rPr>
        <sz val="11"/>
        <color theme="1"/>
        <rFont val="Calibri"/>
        <family val="2"/>
      </rPr>
      <t>→</t>
    </r>
  </si>
  <si>
    <t>BMDS 3.1.2</t>
  </si>
  <si>
    <t>DEHP</t>
  </si>
  <si>
    <t>C:\Users\parham\Desktop\BMDS312\bmds3.xlsm</t>
  </si>
  <si>
    <t>1,1,2,1,1</t>
  </si>
  <si>
    <t>2,0,1,0,0</t>
  </si>
  <si>
    <t>2,2,2,2,2</t>
  </si>
  <si>
    <t>1,1,2,1,0,1,2,2,1</t>
  </si>
  <si>
    <t>0,0,1,0,1,0,1,0,0</t>
  </si>
  <si>
    <t>0,0,0,0,0,0,0,0,0</t>
  </si>
  <si>
    <t>1,2</t>
  </si>
  <si>
    <t>0,2</t>
  </si>
  <si>
    <t>C:\Users\parham\Desktop\BMDS312</t>
  </si>
  <si>
    <t>Perinatal Female Pancreas AdCarc</t>
  </si>
  <si>
    <t>[Add user notes here]</t>
  </si>
  <si>
    <t>N</t>
  </si>
  <si>
    <t>Incidence</t>
  </si>
  <si>
    <t>$B$7:$D$15</t>
  </si>
  <si>
    <t>On</t>
  </si>
  <si>
    <t>N/A</t>
  </si>
  <si>
    <t>Unusable Bin</t>
  </si>
  <si>
    <t>BMD not estimated</t>
  </si>
  <si>
    <t>BMDL not estimated</t>
  </si>
  <si>
    <t>Off</t>
  </si>
  <si>
    <t>No Bin Change (Warning)</t>
  </si>
  <si>
    <t>BMDU not estimated</t>
  </si>
  <si>
    <t>AIC not estimated</t>
  </si>
  <si>
    <t>Questionable Bin</t>
  </si>
  <si>
    <t>BMDS output file included warning</t>
  </si>
  <si>
    <t>NA</t>
  </si>
  <si>
    <t>d.f.=0, saturated model (Goodness of fit test cannot be calculated)</t>
  </si>
  <si>
    <t>1,1,1,1,1,1,1,1,1,1,1,1,1,1,1,1</t>
  </si>
  <si>
    <t>1,1,1,1,1,1,2,1,1,1,1</t>
  </si>
  <si>
    <t>1,1,1,1,1,1,1,1,1,1,1,1</t>
  </si>
  <si>
    <t>1,1,1,1,1,1,1,1,2,1,1,1</t>
  </si>
  <si>
    <t>1,1,1,1,1</t>
  </si>
  <si>
    <t>1,1,1,1</t>
  </si>
  <si>
    <t>1,1,1,1,1,1,1,1,1,1,1,1,1,1</t>
  </si>
  <si>
    <t>1,1,1,1,1,1,1,2,1,1,1,1,1,1,1,1</t>
  </si>
  <si>
    <t>Estimated</t>
  </si>
  <si>
    <t>Extra Risk</t>
  </si>
  <si>
    <t>P[dose] = g +(v-v*g)/[1+exp(-a-b*Log(dose))]</t>
  </si>
  <si>
    <t>frequentist Dichotomous Hill v1.1</t>
  </si>
  <si>
    <t>Full Model</t>
  </si>
  <si>
    <t>-</t>
  </si>
  <si>
    <t>Fitted Model</t>
  </si>
  <si>
    <t>Reduced Model</t>
  </si>
  <si>
    <t>g</t>
  </si>
  <si>
    <t>Bounded</t>
  </si>
  <si>
    <t>v</t>
  </si>
  <si>
    <t>a</t>
  </si>
  <si>
    <t>b</t>
  </si>
  <si>
    <t>Infinity</t>
  </si>
  <si>
    <t>P[dose]= g+(1-g)*CumGamma[b*dose,a]</t>
  </si>
  <si>
    <t>frequentist Gamma v1.1</t>
  </si>
  <si>
    <t>P[dose] = g+(1-g)/[1+exp(-a-b*Log(dose))]</t>
  </si>
  <si>
    <t>frequentist Log-Logistic v1.1</t>
  </si>
  <si>
    <t>P[dose] = g + (1-g)*[1-exp(-b1*dose^1-b2*dose^2 - ...)]</t>
  </si>
  <si>
    <t>frequentist Multistage degree 4 v1.1</t>
  </si>
  <si>
    <t>b1</t>
  </si>
  <si>
    <t>b2</t>
  </si>
  <si>
    <t>b3</t>
  </si>
  <si>
    <t>b4</t>
  </si>
  <si>
    <t>frequentist Multistage degree 3 v1.1</t>
  </si>
  <si>
    <t>frequentist Multistage degree 2 v1.1</t>
  </si>
  <si>
    <t>frequentist Multistage degree 1 v1.1</t>
  </si>
  <si>
    <t>P[dose] = g + (1-g)*[1-exp(-b*dose^a)]</t>
  </si>
  <si>
    <t>frequentist Weibull v1.1</t>
  </si>
  <si>
    <t>P[dose] = 1/[1+exp(-a-b*dose)]</t>
  </si>
  <si>
    <t>frequentist Logistic v1.1</t>
  </si>
  <si>
    <t>P[dose] = g+(1-g) * CumNorm(a+b*Log(Dose))</t>
  </si>
  <si>
    <t>frequentist Log-Probit v1.1</t>
  </si>
  <si>
    <t>P[dose] = CumNorm(a+b*Dose)</t>
  </si>
  <si>
    <t>frequentist Probit v1.1</t>
  </si>
  <si>
    <r>
      <t xml:space="preserve">Option set #1 </t>
    </r>
    <r>
      <rPr>
        <b/>
        <sz val="11"/>
        <color indexed="10"/>
        <rFont val="Calibri"/>
        <family val="2"/>
        <scheme val="minor"/>
      </rPr>
      <t>(Hover for details)</t>
    </r>
  </si>
  <si>
    <t>frequentist</t>
  </si>
  <si>
    <t>Restricted</t>
  </si>
  <si>
    <t>Multistage Degree 4</t>
  </si>
  <si>
    <t>Multistage Degree 3</t>
  </si>
  <si>
    <t>Multistage Degree 2</t>
  </si>
  <si>
    <t>Multistage Degree 1</t>
  </si>
  <si>
    <t>Unrestricted</t>
  </si>
  <si>
    <t>BMD computation failed; lower limit includes zero_x000D_
BMD not estimated_x000D_
BMDL not estimated</t>
  </si>
  <si>
    <t>Unusable</t>
  </si>
  <si>
    <t>_x000D_
BMD higher than maximum dose</t>
  </si>
  <si>
    <t>_x000D_
BMD/BMDL ratio &gt; 3_x000D_
BMD higher than maximum dose</t>
  </si>
  <si>
    <t>Viable - Alternate</t>
  </si>
  <si>
    <t>Viable - Recommended</t>
  </si>
  <si>
    <t>Lowest AIC_x000D_
_x000D_
BMD higher than maximum dose</t>
  </si>
  <si>
    <t>Standard Excel tools can be used to expand or modify graphs</t>
  </si>
  <si>
    <t>Color Key</t>
  </si>
  <si>
    <t>Recommended frequentist model</t>
  </si>
  <si>
    <t>Model averaging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</si>
</sst>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6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48"/>
      <color theme="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vertAlign val="superscript"/>
      <sz val="9"/>
      <color indexed="81"/>
      <name val="Tahoma"/>
      <family val="2"/>
    </font>
    <font>
      <i/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b/>
      <sz val="11"/>
      <color indexed="10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45066682943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30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0" xfId="0" applyFill="1"/>
    <xf numFmtId="0" fontId="1" fillId="3" borderId="0" xfId="0" applyFont="1" applyFill="1"/>
    <xf numFmtId="0" fontId="0" fillId="3" borderId="0" xfId="0" applyFill="1" applyAlignment="1">
      <alignment horizontal="center"/>
    </xf>
    <xf numFmtId="0" fontId="0" fillId="0" borderId="1" xfId="0" applyBorder="1"/>
    <xf numFmtId="0" fontId="2" fillId="4" borderId="1" xfId="0" applyFont="1" applyFill="1" applyBorder="1"/>
    <xf numFmtId="0" fontId="2" fillId="5" borderId="1" xfId="0" applyFont="1" applyFill="1" applyBorder="1"/>
    <xf numFmtId="0" fontId="0" fillId="5" borderId="1" xfId="0" applyFill="1" applyBorder="1"/>
    <xf numFmtId="0" fontId="0" fillId="0" borderId="0" xfId="0" applyFill="1"/>
    <xf numFmtId="0" fontId="0" fillId="0" borderId="1" xfId="0" applyFill="1" applyBorder="1"/>
    <xf numFmtId="0" fontId="2" fillId="4" borderId="0" xfId="0" applyFont="1" applyFill="1" applyBorder="1"/>
    <xf numFmtId="0" fontId="0" fillId="5" borderId="0" xfId="0" applyFill="1" applyBorder="1"/>
    <xf numFmtId="0" fontId="0" fillId="5" borderId="0" xfId="0" applyFill="1"/>
    <xf numFmtId="0" fontId="0" fillId="6" borderId="1" xfId="0" applyFill="1" applyBorder="1"/>
    <xf numFmtId="0" fontId="0" fillId="6" borderId="1" xfId="0" applyFill="1" applyBorder="1" applyAlignment="1">
      <alignment horizontal="center"/>
    </xf>
    <xf numFmtId="0" fontId="0" fillId="7" borderId="1" xfId="0" applyFill="1" applyBorder="1"/>
    <xf numFmtId="0" fontId="0" fillId="7" borderId="1" xfId="0" applyFill="1" applyBorder="1" applyAlignment="1">
      <alignment horizontal="center"/>
    </xf>
    <xf numFmtId="0" fontId="0" fillId="5" borderId="0" xfId="0" applyFill="1" applyAlignment="1">
      <alignment wrapText="1"/>
    </xf>
    <xf numFmtId="0" fontId="0" fillId="5" borderId="0" xfId="0" applyFill="1" applyAlignment="1">
      <alignment textRotation="180"/>
    </xf>
    <xf numFmtId="0" fontId="0" fillId="4" borderId="0" xfId="0" applyFill="1" applyBorder="1"/>
    <xf numFmtId="0" fontId="0" fillId="4" borderId="9" xfId="0" applyFill="1" applyBorder="1"/>
    <xf numFmtId="0" fontId="0" fillId="4" borderId="10" xfId="0" applyFill="1" applyBorder="1"/>
    <xf numFmtId="0" fontId="0" fillId="4" borderId="2" xfId="0" applyFill="1" applyBorder="1"/>
    <xf numFmtId="0" fontId="0" fillId="4" borderId="3" xfId="0" applyFill="1" applyBorder="1"/>
    <xf numFmtId="0" fontId="0" fillId="4" borderId="8" xfId="0" applyFill="1" applyBorder="1"/>
    <xf numFmtId="0" fontId="0" fillId="5" borderId="0" xfId="0" applyFill="1" applyBorder="1" applyAlignment="1">
      <alignment horizontal="center"/>
    </xf>
    <xf numFmtId="0" fontId="0" fillId="5" borderId="0" xfId="0" applyFont="1" applyFill="1" applyBorder="1"/>
    <xf numFmtId="0" fontId="4" fillId="5" borderId="0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0" fillId="4" borderId="11" xfId="0" applyFill="1" applyBorder="1"/>
    <xf numFmtId="0" fontId="0" fillId="4" borderId="12" xfId="0" applyFill="1" applyBorder="1"/>
    <xf numFmtId="0" fontId="0" fillId="4" borderId="13" xfId="0" applyFill="1" applyBorder="1"/>
    <xf numFmtId="0" fontId="0" fillId="4" borderId="4" xfId="0" applyFill="1" applyBorder="1"/>
    <xf numFmtId="0" fontId="0" fillId="5" borderId="0" xfId="0" applyFill="1" applyBorder="1" applyAlignment="1" applyProtection="1">
      <alignment horizontal="center"/>
      <protection locked="0"/>
    </xf>
    <xf numFmtId="0" fontId="0" fillId="4" borderId="3" xfId="0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/>
    </xf>
    <xf numFmtId="0" fontId="0" fillId="4" borderId="0" xfId="0" applyFill="1" applyBorder="1" applyAlignment="1">
      <alignment horizontal="center"/>
    </xf>
    <xf numFmtId="0" fontId="0" fillId="4" borderId="0" xfId="0" applyFill="1" applyBorder="1" applyAlignment="1"/>
    <xf numFmtId="0" fontId="0" fillId="8" borderId="4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left" vertical="center"/>
    </xf>
    <xf numFmtId="0" fontId="0" fillId="5" borderId="12" xfId="0" applyFill="1" applyBorder="1"/>
    <xf numFmtId="0" fontId="0" fillId="5" borderId="12" xfId="0" applyFont="1" applyFill="1" applyBorder="1"/>
    <xf numFmtId="0" fontId="0" fillId="5" borderId="12" xfId="0" applyFill="1" applyBorder="1" applyAlignment="1" applyProtection="1">
      <alignment horizontal="center"/>
      <protection locked="0"/>
    </xf>
    <xf numFmtId="0" fontId="1" fillId="5" borderId="0" xfId="0" applyFont="1" applyFill="1"/>
    <xf numFmtId="0" fontId="0" fillId="5" borderId="0" xfId="0" applyFill="1" applyAlignment="1">
      <alignment horizontal="center"/>
    </xf>
    <xf numFmtId="0" fontId="0" fillId="2" borderId="0" xfId="0" applyFill="1" applyAlignment="1"/>
    <xf numFmtId="0" fontId="0" fillId="8" borderId="1" xfId="0" applyFill="1" applyBorder="1" applyAlignment="1">
      <alignment horizontal="center"/>
    </xf>
    <xf numFmtId="0" fontId="6" fillId="2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0" fillId="7" borderId="0" xfId="0" applyFill="1"/>
    <xf numFmtId="0" fontId="0" fillId="4" borderId="1" xfId="0" applyFill="1" applyBorder="1"/>
    <xf numFmtId="0" fontId="0" fillId="7" borderId="1" xfId="0" applyFill="1" applyBorder="1" applyAlignment="1">
      <alignment horizontal="center" vertical="center"/>
    </xf>
    <xf numFmtId="0" fontId="2" fillId="4" borderId="6" xfId="0" applyFont="1" applyFill="1" applyBorder="1"/>
    <xf numFmtId="0" fontId="0" fillId="5" borderId="0" xfId="0" applyFont="1" applyFill="1"/>
    <xf numFmtId="0" fontId="0" fillId="3" borderId="0" xfId="0" applyFont="1" applyFill="1" applyAlignment="1">
      <alignment horizontal="center"/>
    </xf>
    <xf numFmtId="0" fontId="0" fillId="3" borderId="0" xfId="0" applyFont="1" applyFill="1"/>
    <xf numFmtId="0" fontId="0" fillId="5" borderId="0" xfId="0" applyFont="1" applyFill="1" applyAlignment="1">
      <alignment horizontal="center"/>
    </xf>
    <xf numFmtId="0" fontId="12" fillId="5" borderId="0" xfId="1" applyFill="1"/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0" fontId="2" fillId="8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9" borderId="6" xfId="0" applyFont="1" applyFill="1" applyBorder="1" applyAlignment="1">
      <alignment horizontal="center"/>
    </xf>
    <xf numFmtId="0" fontId="0" fillId="7" borderId="1" xfId="0" applyFill="1" applyBorder="1" applyAlignment="1">
      <alignment horizontal="left" vertical="center"/>
    </xf>
    <xf numFmtId="0" fontId="2" fillId="4" borderId="7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9" borderId="14" xfId="0" applyFont="1" applyFill="1" applyBorder="1" applyAlignment="1">
      <alignment horizontal="center"/>
    </xf>
    <xf numFmtId="0" fontId="2" fillId="9" borderId="5" xfId="0" applyFont="1" applyFill="1" applyBorder="1" applyAlignment="1">
      <alignment horizontal="center"/>
    </xf>
    <xf numFmtId="0" fontId="0" fillId="10" borderId="2" xfId="0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5" fillId="9" borderId="14" xfId="0" applyFont="1" applyFill="1" applyBorder="1" applyAlignment="1">
      <alignment horizontal="center"/>
    </xf>
    <xf numFmtId="0" fontId="5" fillId="9" borderId="15" xfId="0" applyFont="1" applyFill="1" applyBorder="1" applyAlignment="1">
      <alignment horizontal="center"/>
    </xf>
    <xf numFmtId="0" fontId="5" fillId="9" borderId="5" xfId="0" applyFont="1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0" fontId="0" fillId="10" borderId="0" xfId="0" applyFill="1" applyAlignment="1">
      <alignment horizontal="center"/>
    </xf>
    <xf numFmtId="0" fontId="5" fillId="9" borderId="14" xfId="0" applyFont="1" applyFill="1" applyBorder="1" applyAlignment="1">
      <alignment horizontal="center" wrapText="1"/>
    </xf>
    <xf numFmtId="0" fontId="5" fillId="9" borderId="15" xfId="0" applyFont="1" applyFill="1" applyBorder="1" applyAlignment="1">
      <alignment horizontal="center" wrapText="1"/>
    </xf>
    <xf numFmtId="0" fontId="5" fillId="9" borderId="5" xfId="0" applyFont="1" applyFill="1" applyBorder="1" applyAlignment="1">
      <alignment horizontal="center" wrapText="1"/>
    </xf>
    <xf numFmtId="0" fontId="0" fillId="4" borderId="4" xfId="0" applyFill="1" applyBorder="1" applyAlignment="1">
      <alignment horizontal="center"/>
    </xf>
    <xf numFmtId="0" fontId="0" fillId="11" borderId="1" xfId="0" applyFill="1" applyBorder="1"/>
    <xf numFmtId="0" fontId="0" fillId="11" borderId="1" xfId="0" applyFill="1" applyBorder="1" applyAlignment="1">
      <alignment horizont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11" borderId="1" xfId="0" applyFill="1" applyBorder="1" applyAlignment="1">
      <alignment horizontal="left" vertical="center"/>
    </xf>
    <xf numFmtId="0" fontId="0" fillId="11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11" borderId="7" xfId="0" applyFill="1" applyBorder="1"/>
    <xf numFmtId="0" fontId="0" fillId="11" borderId="7" xfId="0" applyFill="1" applyBorder="1" applyAlignment="1">
      <alignment horizontal="center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0" fillId="6" borderId="7" xfId="0" applyFill="1" applyBorder="1" applyAlignment="1">
      <alignment wrapText="1"/>
    </xf>
    <xf numFmtId="0" fontId="0" fillId="4" borderId="0" xfId="0" applyFill="1" applyBorder="1" applyAlignment="1">
      <alignment wrapText="1"/>
    </xf>
    <xf numFmtId="0" fontId="0" fillId="8" borderId="1" xfId="0" applyFill="1" applyBorder="1" applyAlignment="1">
      <alignment horizontal="center" wrapText="1"/>
    </xf>
    <xf numFmtId="0" fontId="12" fillId="0" borderId="1" xfId="1" applyFill="1" applyBorder="1" applyAlignment="1">
      <alignment horizontal="center" wrapText="1"/>
    </xf>
    <xf numFmtId="0" fontId="12" fillId="11" borderId="1" xfId="1" applyFill="1" applyBorder="1" applyAlignment="1">
      <alignment horizontal="center" wrapText="1"/>
    </xf>
    <xf numFmtId="0" fontId="0" fillId="11" borderId="1" xfId="0" applyFill="1" applyBorder="1" applyAlignment="1">
      <alignment horizontal="center" wrapText="1"/>
    </xf>
    <xf numFmtId="0" fontId="15" fillId="12" borderId="1" xfId="1" applyFont="1" applyFill="1" applyBorder="1" applyAlignment="1">
      <alignment horizontal="center" wrapText="1"/>
    </xf>
    <xf numFmtId="0" fontId="2" fillId="12" borderId="1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 wrapText="1"/>
    </xf>
    <xf numFmtId="0" fontId="2" fillId="10" borderId="0" xfId="0" applyFont="1" applyFill="1"/>
    <xf numFmtId="0" fontId="0" fillId="0" borderId="15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7" borderId="14" xfId="0" applyFill="1" applyBorder="1" applyAlignment="1" applyProtection="1">
      <alignment horizontal="center"/>
      <protection locked="0"/>
    </xf>
    <xf numFmtId="0" fontId="0" fillId="8" borderId="1" xfId="0" applyFill="1" applyBorder="1" applyAlignment="1" applyProtection="1">
      <alignment horizontal="center"/>
    </xf>
    <xf numFmtId="0" fontId="0" fillId="4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11" borderId="1" xfId="0" applyFill="1" applyBorder="1" applyAlignment="1" applyProtection="1">
      <alignment horizontal="center"/>
      <protection locked="0"/>
    </xf>
    <xf numFmtId="0" fontId="2" fillId="4" borderId="14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0" fillId="12" borderId="1" xfId="0" applyFont="1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0" fillId="13" borderId="1" xfId="0" applyFont="1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0" fillId="6" borderId="1" xfId="0" applyFont="1" applyFill="1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Model Summary with BMR of 10% Extra Risk for the BMD and 0.95 Lower Confidence Limit for the BMDL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Frequentist Dichotomous Hill Estimated Probability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15.446</c:v>
              </c:pt>
              <c:pt idx="2">
                <c:v>30.891999999999999</c:v>
              </c:pt>
              <c:pt idx="3">
                <c:v>46.338000000000001</c:v>
              </c:pt>
              <c:pt idx="4">
                <c:v>61.783999999999999</c:v>
              </c:pt>
              <c:pt idx="5">
                <c:v>77.23</c:v>
              </c:pt>
              <c:pt idx="6">
                <c:v>92.676000000000002</c:v>
              </c:pt>
              <c:pt idx="7">
                <c:v>108.122</c:v>
              </c:pt>
              <c:pt idx="8">
                <c:v>123.568</c:v>
              </c:pt>
              <c:pt idx="9">
                <c:v>139.01400000000001</c:v>
              </c:pt>
              <c:pt idx="10">
                <c:v>154.46</c:v>
              </c:pt>
              <c:pt idx="11">
                <c:v>169.90600000000001</c:v>
              </c:pt>
              <c:pt idx="12">
                <c:v>185.352</c:v>
              </c:pt>
              <c:pt idx="13">
                <c:v>200.798</c:v>
              </c:pt>
              <c:pt idx="14">
                <c:v>216.244</c:v>
              </c:pt>
              <c:pt idx="15">
                <c:v>231.69</c:v>
              </c:pt>
              <c:pt idx="16">
                <c:v>247.136</c:v>
              </c:pt>
              <c:pt idx="17">
                <c:v>262.58199999999999</c:v>
              </c:pt>
              <c:pt idx="18">
                <c:v>278.02800000000002</c:v>
              </c:pt>
              <c:pt idx="19">
                <c:v>293.47399999999999</c:v>
              </c:pt>
              <c:pt idx="20">
                <c:v>308.92</c:v>
              </c:pt>
              <c:pt idx="21">
                <c:v>324.36599999999999</c:v>
              </c:pt>
              <c:pt idx="22">
                <c:v>339.81200000000001</c:v>
              </c:pt>
              <c:pt idx="23">
                <c:v>355.25799999999998</c:v>
              </c:pt>
              <c:pt idx="24">
                <c:v>370.70400000000001</c:v>
              </c:pt>
              <c:pt idx="25">
                <c:v>386.15</c:v>
              </c:pt>
              <c:pt idx="26">
                <c:v>401.596</c:v>
              </c:pt>
              <c:pt idx="27">
                <c:v>417.04199999999997</c:v>
              </c:pt>
              <c:pt idx="28">
                <c:v>432.488</c:v>
              </c:pt>
              <c:pt idx="29">
                <c:v>447.93399999999997</c:v>
              </c:pt>
              <c:pt idx="30">
                <c:v>463.38</c:v>
              </c:pt>
              <c:pt idx="31">
                <c:v>478.82599999999996</c:v>
              </c:pt>
              <c:pt idx="32">
                <c:v>494.27199999999999</c:v>
              </c:pt>
              <c:pt idx="33">
                <c:v>509.71800000000002</c:v>
              </c:pt>
              <c:pt idx="34">
                <c:v>525.16399999999999</c:v>
              </c:pt>
              <c:pt idx="35">
                <c:v>540.61</c:v>
              </c:pt>
              <c:pt idx="36">
                <c:v>556.05600000000004</c:v>
              </c:pt>
              <c:pt idx="37">
                <c:v>571.50199999999995</c:v>
              </c:pt>
              <c:pt idx="38">
                <c:v>586.94799999999998</c:v>
              </c:pt>
              <c:pt idx="39">
                <c:v>602.39400000000001</c:v>
              </c:pt>
              <c:pt idx="40">
                <c:v>617.84</c:v>
              </c:pt>
              <c:pt idx="41">
                <c:v>633.28599999999994</c:v>
              </c:pt>
              <c:pt idx="42">
                <c:v>648.73199999999997</c:v>
              </c:pt>
              <c:pt idx="43">
                <c:v>664.178</c:v>
              </c:pt>
              <c:pt idx="44">
                <c:v>679.62400000000002</c:v>
              </c:pt>
              <c:pt idx="45">
                <c:v>695.06999999999994</c:v>
              </c:pt>
              <c:pt idx="46">
                <c:v>710.51599999999996</c:v>
              </c:pt>
              <c:pt idx="47">
                <c:v>725.96199999999999</c:v>
              </c:pt>
              <c:pt idx="48">
                <c:v>741.40800000000002</c:v>
              </c:pt>
              <c:pt idx="49">
                <c:v>756.85400000000004</c:v>
              </c:pt>
              <c:pt idx="50">
                <c:v>772.3</c:v>
              </c:pt>
            </c:numLit>
          </c:xVal>
          <c:yVal>
            <c:numLit>
              <c:formatCode>General</c:formatCode>
              <c:ptCount val="51"/>
              <c:pt idx="0">
                <c:v>5.7445620219329548E-10</c:v>
              </c:pt>
              <c:pt idx="1">
                <c:v>6.4134844614048082E-10</c:v>
              </c:pt>
              <c:pt idx="2">
                <c:v>5.8256697333766996E-8</c:v>
              </c:pt>
              <c:pt idx="3">
                <c:v>3.0084736634909284E-6</c:v>
              </c:pt>
              <c:pt idx="4">
                <c:v>4.9675529073639691E-5</c:v>
              </c:pt>
              <c:pt idx="5">
                <c:v>4.332778105331479E-4</c:v>
              </c:pt>
              <c:pt idx="6">
                <c:v>2.4270585351307181E-3</c:v>
              </c:pt>
              <c:pt idx="7">
                <c:v>8.9088183334980336E-3</c:v>
              </c:pt>
              <c:pt idx="8">
                <c:v>2.0069708061283817E-2</c:v>
              </c:pt>
              <c:pt idx="9">
                <c:v>2.9494783841228091E-2</c:v>
              </c:pt>
              <c:pt idx="10">
                <c:v>3.4296201258017224E-2</c:v>
              </c:pt>
              <c:pt idx="11">
                <c:v>3.6289160993911065E-2</c:v>
              </c:pt>
              <c:pt idx="12">
                <c:v>3.7093286262290311E-2</c:v>
              </c:pt>
              <c:pt idx="13">
                <c:v>3.7429616990582823E-2</c:v>
              </c:pt>
              <c:pt idx="14">
                <c:v>3.757785226235575E-2</c:v>
              </c:pt>
              <c:pt idx="15">
                <c:v>3.7646736158554843E-2</c:v>
              </c:pt>
              <c:pt idx="16">
                <c:v>3.7680350772725066E-2</c:v>
              </c:pt>
              <c:pt idx="17">
                <c:v>3.7697492534146872E-2</c:v>
              </c:pt>
              <c:pt idx="18">
                <c:v>3.7706584723318989E-2</c:v>
              </c:pt>
              <c:pt idx="19">
                <c:v>3.7711580009490785E-2</c:v>
              </c:pt>
              <c:pt idx="20">
                <c:v>3.7714412451733972E-2</c:v>
              </c:pt>
              <c:pt idx="21">
                <c:v>3.771606484955943E-2</c:v>
              </c:pt>
              <c:pt idx="22">
                <c:v>3.7717053970281383E-2</c:v>
              </c:pt>
              <c:pt idx="23">
                <c:v>3.7717660076773046E-2</c:v>
              </c:pt>
              <c:pt idx="24">
                <c:v>3.7718039503622368E-2</c:v>
              </c:pt>
              <c:pt idx="25">
                <c:v>3.7718281724285964E-2</c:v>
              </c:pt>
              <c:pt idx="26">
                <c:v>3.7718439164514318E-2</c:v>
              </c:pt>
              <c:pt idx="27">
                <c:v>3.7718543213490809E-2</c:v>
              </c:pt>
              <c:pt idx="28">
                <c:v>3.771861304330848E-2</c:v>
              </c:pt>
              <c:pt idx="29">
                <c:v>3.7718660581873412E-2</c:v>
              </c:pt>
              <c:pt idx="30">
                <c:v>3.7718693378114461E-2</c:v>
              </c:pt>
              <c:pt idx="31">
                <c:v>3.7718716286198599E-2</c:v>
              </c:pt>
              <c:pt idx="32">
                <c:v>3.7718732474136339E-2</c:v>
              </c:pt>
              <c:pt idx="33">
                <c:v>3.7718744038360438E-2</c:v>
              </c:pt>
              <c:pt idx="34">
                <c:v>3.7718752384327522E-2</c:v>
              </c:pt>
              <c:pt idx="35">
                <c:v>3.7718758465823461E-2</c:v>
              </c:pt>
              <c:pt idx="36">
                <c:v>3.7718762937585082E-2</c:v>
              </c:pt>
              <c:pt idx="37">
                <c:v>3.7718766253949265E-2</c:v>
              </c:pt>
              <c:pt idx="38">
                <c:v>3.7718768733424855E-2</c:v>
              </c:pt>
              <c:pt idx="39">
                <c:v>3.771877060146471E-2</c:v>
              </c:pt>
              <c:pt idx="40">
                <c:v>3.7718772019118114E-2</c:v>
              </c:pt>
              <c:pt idx="41">
                <c:v>3.7718773102429735E-2</c:v>
              </c:pt>
              <c:pt idx="42">
                <c:v>3.7718773935707071E-2</c:v>
              </c:pt>
              <c:pt idx="43">
                <c:v>3.7718774580681451E-2</c:v>
              </c:pt>
              <c:pt idx="44">
                <c:v>3.771877508289162E-2</c:v>
              </c:pt>
              <c:pt idx="45">
                <c:v>3.7718775476170613E-2</c:v>
              </c:pt>
              <c:pt idx="46">
                <c:v>3.7718775785825658E-2</c:v>
              </c:pt>
              <c:pt idx="47">
                <c:v>3.7718776030909611E-2</c:v>
              </c:pt>
              <c:pt idx="48">
                <c:v>3.7718776225855732E-2</c:v>
              </c:pt>
              <c:pt idx="49">
                <c:v>3.7718776381662787E-2</c:v>
              </c:pt>
              <c:pt idx="50">
                <c:v>3.7718776506760011E-2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1-F0A2-43FD-A78B-14100D1DC683}"/>
            </c:ext>
          </c:extLst>
        </c:ser>
        <c:ser>
          <c:idx val="2"/>
          <c:order val="2"/>
          <c:tx>
            <c:v>Frequentist Gamma Estimated Probability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15.446</c:v>
              </c:pt>
              <c:pt idx="2">
                <c:v>30.891999999999999</c:v>
              </c:pt>
              <c:pt idx="3">
                <c:v>46.338000000000001</c:v>
              </c:pt>
              <c:pt idx="4">
                <c:v>61.783999999999999</c:v>
              </c:pt>
              <c:pt idx="5">
                <c:v>77.23</c:v>
              </c:pt>
              <c:pt idx="6">
                <c:v>92.676000000000002</c:v>
              </c:pt>
              <c:pt idx="7">
                <c:v>108.122</c:v>
              </c:pt>
              <c:pt idx="8">
                <c:v>123.568</c:v>
              </c:pt>
              <c:pt idx="9">
                <c:v>139.01400000000001</c:v>
              </c:pt>
              <c:pt idx="10">
                <c:v>154.46</c:v>
              </c:pt>
              <c:pt idx="11">
                <c:v>169.90600000000001</c:v>
              </c:pt>
              <c:pt idx="12">
                <c:v>185.352</c:v>
              </c:pt>
              <c:pt idx="13">
                <c:v>200.798</c:v>
              </c:pt>
              <c:pt idx="14">
                <c:v>216.244</c:v>
              </c:pt>
              <c:pt idx="15">
                <c:v>231.69</c:v>
              </c:pt>
              <c:pt idx="16">
                <c:v>247.136</c:v>
              </c:pt>
              <c:pt idx="17">
                <c:v>262.58199999999999</c:v>
              </c:pt>
              <c:pt idx="18">
                <c:v>278.02800000000002</c:v>
              </c:pt>
              <c:pt idx="19">
                <c:v>293.47399999999999</c:v>
              </c:pt>
              <c:pt idx="20">
                <c:v>308.92</c:v>
              </c:pt>
              <c:pt idx="21">
                <c:v>324.36599999999999</c:v>
              </c:pt>
              <c:pt idx="22">
                <c:v>339.81200000000001</c:v>
              </c:pt>
              <c:pt idx="23">
                <c:v>355.25799999999998</c:v>
              </c:pt>
              <c:pt idx="24">
                <c:v>370.70400000000001</c:v>
              </c:pt>
              <c:pt idx="25">
                <c:v>386.15</c:v>
              </c:pt>
              <c:pt idx="26">
                <c:v>401.596</c:v>
              </c:pt>
              <c:pt idx="27">
                <c:v>417.04199999999997</c:v>
              </c:pt>
              <c:pt idx="28">
                <c:v>432.488</c:v>
              </c:pt>
              <c:pt idx="29">
                <c:v>447.93399999999997</c:v>
              </c:pt>
              <c:pt idx="30">
                <c:v>463.38</c:v>
              </c:pt>
              <c:pt idx="31">
                <c:v>478.82599999999996</c:v>
              </c:pt>
              <c:pt idx="32">
                <c:v>494.27199999999999</c:v>
              </c:pt>
              <c:pt idx="33">
                <c:v>509.71800000000002</c:v>
              </c:pt>
              <c:pt idx="34">
                <c:v>525.16399999999999</c:v>
              </c:pt>
              <c:pt idx="35">
                <c:v>540.61</c:v>
              </c:pt>
              <c:pt idx="36">
                <c:v>556.05600000000004</c:v>
              </c:pt>
              <c:pt idx="37">
                <c:v>571.50199999999995</c:v>
              </c:pt>
              <c:pt idx="38">
                <c:v>586.94799999999998</c:v>
              </c:pt>
              <c:pt idx="39">
                <c:v>602.39400000000001</c:v>
              </c:pt>
              <c:pt idx="40">
                <c:v>617.84</c:v>
              </c:pt>
              <c:pt idx="41">
                <c:v>633.28599999999994</c:v>
              </c:pt>
              <c:pt idx="42">
                <c:v>648.73199999999997</c:v>
              </c:pt>
              <c:pt idx="43">
                <c:v>664.178</c:v>
              </c:pt>
              <c:pt idx="44">
                <c:v>679.62400000000002</c:v>
              </c:pt>
              <c:pt idx="45">
                <c:v>695.06999999999994</c:v>
              </c:pt>
              <c:pt idx="46">
                <c:v>710.51599999999996</c:v>
              </c:pt>
              <c:pt idx="47">
                <c:v>725.96199999999999</c:v>
              </c:pt>
              <c:pt idx="48">
                <c:v>741.40800000000002</c:v>
              </c:pt>
              <c:pt idx="49">
                <c:v>756.85400000000004</c:v>
              </c:pt>
              <c:pt idx="50">
                <c:v>772.3</c:v>
              </c:pt>
            </c:numLit>
          </c:xVal>
          <c:yVal>
            <c:numLit>
              <c:formatCode>General</c:formatCode>
              <c:ptCount val="51"/>
              <c:pt idx="0">
                <c:v>1.52299795127603E-8</c:v>
              </c:pt>
              <c:pt idx="1">
                <c:v>1.52299795127603E-8</c:v>
              </c:pt>
              <c:pt idx="2">
                <c:v>2.3540551919220246E-3</c:v>
              </c:pt>
              <c:pt idx="3">
                <c:v>3.5289962927799886E-3</c:v>
              </c:pt>
              <c:pt idx="4">
                <c:v>4.7025536496377168E-3</c:v>
              </c:pt>
              <c:pt idx="5">
                <c:v>5.8747288921492087E-3</c:v>
              </c:pt>
              <c:pt idx="6">
                <c:v>7.0455236480491904E-3</c:v>
              </c:pt>
              <c:pt idx="7">
                <c:v>8.2149395431553827E-3</c:v>
              </c:pt>
              <c:pt idx="8">
                <c:v>9.3829782013707674E-3</c:v>
              </c:pt>
              <c:pt idx="9">
                <c:v>1.0549641244685826E-2</c:v>
              </c:pt>
              <c:pt idx="10">
                <c:v>1.1714930293180799E-2</c:v>
              </c:pt>
              <c:pt idx="11">
                <c:v>1.2878846965027946E-2</c:v>
              </c:pt>
              <c:pt idx="12">
                <c:v>1.4041392876493771E-2</c:v>
              </c:pt>
              <c:pt idx="13">
                <c:v>1.5202569641941287E-2</c:v>
              </c:pt>
              <c:pt idx="14">
                <c:v>1.636237887383225E-2</c:v>
              </c:pt>
              <c:pt idx="15">
                <c:v>1.7520822182729396E-2</c:v>
              </c:pt>
              <c:pt idx="16">
                <c:v>1.8677901177298676E-2</c:v>
              </c:pt>
              <c:pt idx="17">
                <c:v>1.9833617464311497E-2</c:v>
              </c:pt>
              <c:pt idx="18">
                <c:v>2.0987972648646956E-2</c:v>
              </c:pt>
              <c:pt idx="19">
                <c:v>2.2140968333294046E-2</c:v>
              </c:pt>
              <c:pt idx="20">
                <c:v>2.329260611935392E-2</c:v>
              </c:pt>
              <c:pt idx="21">
                <c:v>2.4442887606042064E-2</c:v>
              </c:pt>
              <c:pt idx="22">
                <c:v>2.5591814390690582E-2</c:v>
              </c:pt>
              <c:pt idx="23">
                <c:v>2.6739388068750338E-2</c:v>
              </c:pt>
              <c:pt idx="24">
                <c:v>2.7885610233793254E-2</c:v>
              </c:pt>
              <c:pt idx="25">
                <c:v>2.9030482477514444E-2</c:v>
              </c:pt>
              <c:pt idx="26">
                <c:v>3.0174006389734491E-2</c:v>
              </c:pt>
              <c:pt idx="27">
                <c:v>3.13161835584016E-2</c:v>
              </c:pt>
              <c:pt idx="28">
                <c:v>3.2457015569593836E-2</c:v>
              </c:pt>
              <c:pt idx="29">
                <c:v>3.3596504007521344E-2</c:v>
              </c:pt>
              <c:pt idx="30">
                <c:v>3.4734650454528469E-2</c:v>
              </c:pt>
              <c:pt idx="31">
                <c:v>3.5871456491096063E-2</c:v>
              </c:pt>
              <c:pt idx="32">
                <c:v>3.7006923695843588E-2</c:v>
              </c:pt>
              <c:pt idx="33">
                <c:v>3.8141053645531373E-2</c:v>
              </c:pt>
              <c:pt idx="34">
                <c:v>3.9273847915062741E-2</c:v>
              </c:pt>
              <c:pt idx="35">
                <c:v>4.0405308077486254E-2</c:v>
              </c:pt>
              <c:pt idx="36">
                <c:v>4.1535435703997883E-2</c:v>
              </c:pt>
              <c:pt idx="37">
                <c:v>4.2664232363943136E-2</c:v>
              </c:pt>
              <c:pt idx="38">
                <c:v>4.3791699624819339E-2</c:v>
              </c:pt>
              <c:pt idx="39">
                <c:v>4.4917839052277704E-2</c:v>
              </c:pt>
              <c:pt idx="40">
                <c:v>4.6042652210125608E-2</c:v>
              </c:pt>
              <c:pt idx="41">
                <c:v>4.7166140660328641E-2</c:v>
              </c:pt>
              <c:pt idx="42">
                <c:v>4.8288305963012916E-2</c:v>
              </c:pt>
              <c:pt idx="43">
                <c:v>4.9409149676467125E-2</c:v>
              </c:pt>
              <c:pt idx="44">
                <c:v>5.0528673357144754E-2</c:v>
              </c:pt>
              <c:pt idx="45">
                <c:v>5.1646878559666203E-2</c:v>
              </c:pt>
              <c:pt idx="46">
                <c:v>5.2763766836821026E-2</c:v>
              </c:pt>
              <c:pt idx="47">
                <c:v>5.3879339739570008E-2</c:v>
              </c:pt>
              <c:pt idx="48">
                <c:v>5.4993598817047344E-2</c:v>
              </c:pt>
              <c:pt idx="49">
                <c:v>5.6106545616562788E-2</c:v>
              </c:pt>
              <c:pt idx="50">
                <c:v>5.721818168360384E-2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3-F0A2-43FD-A78B-14100D1DC683}"/>
            </c:ext>
          </c:extLst>
        </c:ser>
        <c:ser>
          <c:idx val="3"/>
          <c:order val="3"/>
          <c:tx>
            <c:v>Frequentist Log-Logistic Estimated Probability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15.446</c:v>
              </c:pt>
              <c:pt idx="2">
                <c:v>30.891999999999999</c:v>
              </c:pt>
              <c:pt idx="3">
                <c:v>46.338000000000001</c:v>
              </c:pt>
              <c:pt idx="4">
                <c:v>61.783999999999999</c:v>
              </c:pt>
              <c:pt idx="5">
                <c:v>77.23</c:v>
              </c:pt>
              <c:pt idx="6">
                <c:v>92.676000000000002</c:v>
              </c:pt>
              <c:pt idx="7">
                <c:v>108.122</c:v>
              </c:pt>
              <c:pt idx="8">
                <c:v>123.568</c:v>
              </c:pt>
              <c:pt idx="9">
                <c:v>139.01400000000001</c:v>
              </c:pt>
              <c:pt idx="10">
                <c:v>154.46</c:v>
              </c:pt>
              <c:pt idx="11">
                <c:v>169.90600000000001</c:v>
              </c:pt>
              <c:pt idx="12">
                <c:v>185.352</c:v>
              </c:pt>
              <c:pt idx="13">
                <c:v>200.798</c:v>
              </c:pt>
              <c:pt idx="14">
                <c:v>216.244</c:v>
              </c:pt>
              <c:pt idx="15">
                <c:v>231.69</c:v>
              </c:pt>
              <c:pt idx="16">
                <c:v>247.136</c:v>
              </c:pt>
              <c:pt idx="17">
                <c:v>262.58199999999999</c:v>
              </c:pt>
              <c:pt idx="18">
                <c:v>278.02800000000002</c:v>
              </c:pt>
              <c:pt idx="19">
                <c:v>293.47399999999999</c:v>
              </c:pt>
              <c:pt idx="20">
                <c:v>308.92</c:v>
              </c:pt>
              <c:pt idx="21">
                <c:v>324.36599999999999</c:v>
              </c:pt>
              <c:pt idx="22">
                <c:v>339.81200000000001</c:v>
              </c:pt>
              <c:pt idx="23">
                <c:v>355.25799999999998</c:v>
              </c:pt>
              <c:pt idx="24">
                <c:v>370.70400000000001</c:v>
              </c:pt>
              <c:pt idx="25">
                <c:v>386.15</c:v>
              </c:pt>
              <c:pt idx="26">
                <c:v>401.596</c:v>
              </c:pt>
              <c:pt idx="27">
                <c:v>417.04199999999997</c:v>
              </c:pt>
              <c:pt idx="28">
                <c:v>432.488</c:v>
              </c:pt>
              <c:pt idx="29">
                <c:v>447.93399999999997</c:v>
              </c:pt>
              <c:pt idx="30">
                <c:v>463.38</c:v>
              </c:pt>
              <c:pt idx="31">
                <c:v>478.82599999999996</c:v>
              </c:pt>
              <c:pt idx="32">
                <c:v>494.27199999999999</c:v>
              </c:pt>
              <c:pt idx="33">
                <c:v>509.71800000000002</c:v>
              </c:pt>
              <c:pt idx="34">
                <c:v>525.16399999999999</c:v>
              </c:pt>
              <c:pt idx="35">
                <c:v>540.61</c:v>
              </c:pt>
              <c:pt idx="36">
                <c:v>556.05600000000004</c:v>
              </c:pt>
              <c:pt idx="37">
                <c:v>571.50199999999995</c:v>
              </c:pt>
              <c:pt idx="38">
                <c:v>586.94799999999998</c:v>
              </c:pt>
              <c:pt idx="39">
                <c:v>602.39400000000001</c:v>
              </c:pt>
              <c:pt idx="40">
                <c:v>617.84</c:v>
              </c:pt>
              <c:pt idx="41">
                <c:v>633.28599999999994</c:v>
              </c:pt>
              <c:pt idx="42">
                <c:v>648.73199999999997</c:v>
              </c:pt>
              <c:pt idx="43">
                <c:v>664.178</c:v>
              </c:pt>
              <c:pt idx="44">
                <c:v>679.62400000000002</c:v>
              </c:pt>
              <c:pt idx="45">
                <c:v>695.06999999999994</c:v>
              </c:pt>
              <c:pt idx="46">
                <c:v>710.51599999999996</c:v>
              </c:pt>
              <c:pt idx="47">
                <c:v>725.96199999999999</c:v>
              </c:pt>
              <c:pt idx="48">
                <c:v>741.40800000000002</c:v>
              </c:pt>
              <c:pt idx="49">
                <c:v>756.85400000000004</c:v>
              </c:pt>
              <c:pt idx="50">
                <c:v>772.3</c:v>
              </c:pt>
            </c:numLit>
          </c:xVal>
          <c:yVal>
            <c:numLit>
              <c:formatCode>General</c:formatCode>
              <c:ptCount val="51"/>
              <c:pt idx="0">
                <c:v>1.52299795127603E-8</c:v>
              </c:pt>
              <c:pt idx="1">
                <c:v>1.212801567767245E-3</c:v>
              </c:pt>
              <c:pt idx="2">
                <c:v>2.4226497674417406E-3</c:v>
              </c:pt>
              <c:pt idx="3">
                <c:v>3.6295704931378222E-3</c:v>
              </c:pt>
              <c:pt idx="4">
                <c:v>4.8335743574445689E-3</c:v>
              </c:pt>
              <c:pt idx="5">
                <c:v>6.0346719217164065E-3</c:v>
              </c:pt>
              <c:pt idx="6">
                <c:v>7.2328736963818974E-3</c:v>
              </c:pt>
              <c:pt idx="7">
                <c:v>8.4281901412503468E-3</c:v>
              </c:pt>
              <c:pt idx="8">
                <c:v>9.6206316658161168E-3</c:v>
              </c:pt>
              <c:pt idx="9">
                <c:v>1.0810208629560883E-2</c:v>
              </c:pt>
              <c:pt idx="10">
                <c:v>1.1996931342253551E-2</c:v>
              </c:pt>
              <c:pt idx="11">
                <c:v>1.3180810064248143E-2</c:v>
              </c:pt>
              <c:pt idx="12">
                <c:v>1.4361855006779493E-2</c:v>
              </c:pt>
              <c:pt idx="13">
                <c:v>1.5540076332256852E-2</c:v>
              </c:pt>
              <c:pt idx="14">
                <c:v>1.671548415455533E-2</c:v>
              </c:pt>
              <c:pt idx="15">
                <c:v>1.7888088539305274E-2</c:v>
              </c:pt>
              <c:pt idx="16">
                <c:v>1.9057899504179684E-2</c:v>
              </c:pt>
              <c:pt idx="17">
                <c:v>2.0224927019179408E-2</c:v>
              </c:pt>
              <c:pt idx="18">
                <c:v>2.1389181006916367E-2</c:v>
              </c:pt>
              <c:pt idx="19">
                <c:v>2.2550671342894867E-2</c:v>
              </c:pt>
              <c:pt idx="20">
                <c:v>2.3709407855790735E-2</c:v>
              </c:pt>
              <c:pt idx="21">
                <c:v>2.4865400327728635E-2</c:v>
              </c:pt>
              <c:pt idx="22">
                <c:v>2.6018658494557281E-2</c:v>
              </c:pt>
              <c:pt idx="23">
                <c:v>2.7169192046122739E-2</c:v>
              </c:pt>
              <c:pt idx="24">
                <c:v>2.8317010626539907E-2</c:v>
              </c:pt>
              <c:pt idx="25">
                <c:v>2.9462123834461902E-2</c:v>
              </c:pt>
              <c:pt idx="26">
                <c:v>3.0604541223347697E-2</c:v>
              </c:pt>
              <c:pt idx="27">
                <c:v>3.1744272301727695E-2</c:v>
              </c:pt>
              <c:pt idx="28">
                <c:v>3.2881326533467564E-2</c:v>
              </c:pt>
              <c:pt idx="29">
                <c:v>3.4015713338030336E-2</c:v>
              </c:pt>
              <c:pt idx="30">
                <c:v>3.5147442090736267E-2</c:v>
              </c:pt>
              <c:pt idx="31">
                <c:v>3.6276522123021321E-2</c:v>
              </c:pt>
              <c:pt idx="32">
                <c:v>3.7402962722693479E-2</c:v>
              </c:pt>
              <c:pt idx="33">
                <c:v>3.8526773134187599E-2</c:v>
              </c:pt>
              <c:pt idx="34">
                <c:v>3.9647962558818146E-2</c:v>
              </c:pt>
              <c:pt idx="35">
                <c:v>4.0766540155030298E-2</c:v>
              </c:pt>
              <c:pt idx="36">
                <c:v>4.1882515038649558E-2</c:v>
              </c:pt>
              <c:pt idx="37">
                <c:v>4.299589628312904E-2</c:v>
              </c:pt>
              <c:pt idx="38">
                <c:v>4.4106692919795715E-2</c:v>
              </c:pt>
              <c:pt idx="39">
                <c:v>4.521491393809432E-2</c:v>
              </c:pt>
              <c:pt idx="40">
                <c:v>4.6320568285830026E-2</c:v>
              </c:pt>
              <c:pt idx="41">
                <c:v>4.7423664869409299E-2</c:v>
              </c:pt>
              <c:pt idx="42">
                <c:v>4.8524212554078794E-2</c:v>
              </c:pt>
              <c:pt idx="43">
                <c:v>4.9622220164163171E-2</c:v>
              </c:pt>
              <c:pt idx="44">
                <c:v>5.0717696483300725E-2</c:v>
              </c:pt>
              <c:pt idx="45">
                <c:v>5.1810650254677709E-2</c:v>
              </c:pt>
              <c:pt idx="46">
                <c:v>5.2901090181260831E-2</c:v>
              </c:pt>
              <c:pt idx="47">
                <c:v>5.3989024926028369E-2</c:v>
              </c:pt>
              <c:pt idx="48">
                <c:v>5.5074463112199559E-2</c:v>
              </c:pt>
              <c:pt idx="49">
                <c:v>5.615741332346242E-2</c:v>
              </c:pt>
              <c:pt idx="50">
                <c:v>5.7237884104199853E-2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4-F0A2-43FD-A78B-14100D1DC683}"/>
            </c:ext>
          </c:extLst>
        </c:ser>
        <c:ser>
          <c:idx val="4"/>
          <c:order val="4"/>
          <c:tx>
            <c:v>Frequentist Multistage Degree 4 Estimated Probability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15.446</c:v>
              </c:pt>
              <c:pt idx="2">
                <c:v>30.891999999999999</c:v>
              </c:pt>
              <c:pt idx="3">
                <c:v>46.338000000000001</c:v>
              </c:pt>
              <c:pt idx="4">
                <c:v>61.783999999999999</c:v>
              </c:pt>
              <c:pt idx="5">
                <c:v>77.23</c:v>
              </c:pt>
              <c:pt idx="6">
                <c:v>92.676000000000002</c:v>
              </c:pt>
              <c:pt idx="7">
                <c:v>108.122</c:v>
              </c:pt>
              <c:pt idx="8">
                <c:v>123.568</c:v>
              </c:pt>
              <c:pt idx="9">
                <c:v>139.01400000000001</c:v>
              </c:pt>
              <c:pt idx="10">
                <c:v>154.46</c:v>
              </c:pt>
              <c:pt idx="11">
                <c:v>169.90600000000001</c:v>
              </c:pt>
              <c:pt idx="12">
                <c:v>185.352</c:v>
              </c:pt>
              <c:pt idx="13">
                <c:v>200.798</c:v>
              </c:pt>
              <c:pt idx="14">
                <c:v>216.244</c:v>
              </c:pt>
              <c:pt idx="15">
                <c:v>231.69</c:v>
              </c:pt>
              <c:pt idx="16">
                <c:v>247.136</c:v>
              </c:pt>
              <c:pt idx="17">
                <c:v>262.58199999999999</c:v>
              </c:pt>
              <c:pt idx="18">
                <c:v>278.02800000000002</c:v>
              </c:pt>
              <c:pt idx="19">
                <c:v>293.47399999999999</c:v>
              </c:pt>
              <c:pt idx="20">
                <c:v>308.92</c:v>
              </c:pt>
              <c:pt idx="21">
                <c:v>324.36599999999999</c:v>
              </c:pt>
              <c:pt idx="22">
                <c:v>339.81200000000001</c:v>
              </c:pt>
              <c:pt idx="23">
                <c:v>355.25799999999998</c:v>
              </c:pt>
              <c:pt idx="24">
                <c:v>370.70400000000001</c:v>
              </c:pt>
              <c:pt idx="25">
                <c:v>386.15</c:v>
              </c:pt>
              <c:pt idx="26">
                <c:v>401.596</c:v>
              </c:pt>
              <c:pt idx="27">
                <c:v>417.04199999999997</c:v>
              </c:pt>
              <c:pt idx="28">
                <c:v>432.488</c:v>
              </c:pt>
              <c:pt idx="29">
                <c:v>447.93399999999997</c:v>
              </c:pt>
              <c:pt idx="30">
                <c:v>463.38</c:v>
              </c:pt>
              <c:pt idx="31">
                <c:v>478.82599999999996</c:v>
              </c:pt>
              <c:pt idx="32">
                <c:v>494.27199999999999</c:v>
              </c:pt>
              <c:pt idx="33">
                <c:v>509.71800000000002</c:v>
              </c:pt>
              <c:pt idx="34">
                <c:v>525.16399999999999</c:v>
              </c:pt>
              <c:pt idx="35">
                <c:v>540.61</c:v>
              </c:pt>
              <c:pt idx="36">
                <c:v>556.05600000000004</c:v>
              </c:pt>
              <c:pt idx="37">
                <c:v>571.50199999999995</c:v>
              </c:pt>
              <c:pt idx="38">
                <c:v>586.94799999999998</c:v>
              </c:pt>
              <c:pt idx="39">
                <c:v>602.39400000000001</c:v>
              </c:pt>
              <c:pt idx="40">
                <c:v>617.84</c:v>
              </c:pt>
              <c:pt idx="41">
                <c:v>633.28599999999994</c:v>
              </c:pt>
              <c:pt idx="42">
                <c:v>648.73199999999997</c:v>
              </c:pt>
              <c:pt idx="43">
                <c:v>664.178</c:v>
              </c:pt>
              <c:pt idx="44">
                <c:v>679.62400000000002</c:v>
              </c:pt>
              <c:pt idx="45">
                <c:v>695.06999999999994</c:v>
              </c:pt>
              <c:pt idx="46">
                <c:v>710.51599999999996</c:v>
              </c:pt>
              <c:pt idx="47">
                <c:v>725.96199999999999</c:v>
              </c:pt>
              <c:pt idx="48">
                <c:v>741.40800000000002</c:v>
              </c:pt>
              <c:pt idx="49">
                <c:v>756.85400000000004</c:v>
              </c:pt>
              <c:pt idx="50">
                <c:v>772.3</c:v>
              </c:pt>
            </c:numLit>
          </c:xVal>
          <c:yVal>
            <c:numLit>
              <c:formatCode>General</c:formatCode>
              <c:ptCount val="51"/>
              <c:pt idx="0">
                <c:v>1.52299795127603E-8</c:v>
              </c:pt>
              <c:pt idx="1">
                <c:v>1.1777286379706126E-3</c:v>
              </c:pt>
              <c:pt idx="2">
                <c:v>2.3540550370692252E-3</c:v>
              </c:pt>
              <c:pt idx="3">
                <c:v>3.5289960607744393E-3</c:v>
              </c:pt>
              <c:pt idx="4">
                <c:v>4.7025533406612162E-3</c:v>
              </c:pt>
              <c:pt idx="5">
                <c:v>5.8747285063834986E-3</c:v>
              </c:pt>
              <c:pt idx="6">
                <c:v>7.0455231856755424E-3</c:v>
              </c:pt>
              <c:pt idx="7">
                <c:v>8.2149390043548022E-3</c:v>
              </c:pt>
              <c:pt idx="8">
                <c:v>9.3829775863238235E-3</c:v>
              </c:pt>
              <c:pt idx="9">
                <c:v>1.0549640553572902E-2</c:v>
              </c:pt>
              <c:pt idx="10">
                <c:v>1.1714929526181968E-2</c:v>
              </c:pt>
              <c:pt idx="11">
                <c:v>1.287884612232282E-2</c:v>
              </c:pt>
              <c:pt idx="12">
                <c:v>1.4041391958261774E-2</c:v>
              </c:pt>
              <c:pt idx="13">
                <c:v>1.5202568648361449E-2</c:v>
              </c:pt>
              <c:pt idx="14">
                <c:v>1.6362377805083431E-2</c:v>
              </c:pt>
              <c:pt idx="15">
                <c:v>1.7520821038989932E-2</c:v>
              </c:pt>
              <c:pt idx="16">
                <c:v>1.8677899958746684E-2</c:v>
              </c:pt>
              <c:pt idx="17">
                <c:v>1.9833616171124824E-2</c:v>
              </c:pt>
              <c:pt idx="18">
                <c:v>2.0987971281003114E-2</c:v>
              </c:pt>
              <c:pt idx="19">
                <c:v>2.214096689137016E-2</c:v>
              </c:pt>
              <c:pt idx="20">
                <c:v>2.3292604603326855E-2</c:v>
              </c:pt>
              <c:pt idx="21">
                <c:v>2.4442886016088378E-2</c:v>
              </c:pt>
              <c:pt idx="22">
                <c:v>2.5591812726986421E-2</c:v>
              </c:pt>
              <c:pt idx="23">
                <c:v>2.6739386331471725E-2</c:v>
              </c:pt>
              <c:pt idx="24">
                <c:v>2.7885608423115764E-2</c:v>
              </c:pt>
              <c:pt idx="25">
                <c:v>2.9030480593613295E-2</c:v>
              </c:pt>
              <c:pt idx="26">
                <c:v>3.0174004432784788E-2</c:v>
              </c:pt>
              <c:pt idx="27">
                <c:v>3.1316181528577985E-2</c:v>
              </c:pt>
              <c:pt idx="28">
                <c:v>3.2457013467070701E-2</c:v>
              </c:pt>
              <c:pt idx="29">
                <c:v>3.3596501832472668E-2</c:v>
              </c:pt>
              <c:pt idx="30">
                <c:v>3.4734648207128002E-2</c:v>
              </c:pt>
              <c:pt idx="31">
                <c:v>3.5871454171517318E-2</c:v>
              </c:pt>
              <c:pt idx="32">
                <c:v>3.7006921304259602E-2</c:v>
              </c:pt>
              <c:pt idx="33">
                <c:v>3.8141051182115006E-2</c:v>
              </c:pt>
              <c:pt idx="34">
                <c:v>3.9273845379986488E-2</c:v>
              </c:pt>
              <c:pt idx="35">
                <c:v>4.0405305470922373E-2</c:v>
              </c:pt>
              <c:pt idx="36">
                <c:v>4.1535433026118271E-2</c:v>
              </c:pt>
              <c:pt idx="37">
                <c:v>4.266422961491935E-2</c:v>
              </c:pt>
              <c:pt idx="38">
                <c:v>4.3791696804822623E-2</c:v>
              </c:pt>
              <c:pt idx="39">
                <c:v>4.4917836161479111E-2</c:v>
              </c:pt>
              <c:pt idx="40">
                <c:v>4.6042649248695763E-2</c:v>
              </c:pt>
              <c:pt idx="41">
                <c:v>4.7166137628438E-2</c:v>
              </c:pt>
              <c:pt idx="42">
                <c:v>4.8288302860831502E-2</c:v>
              </c:pt>
              <c:pt idx="43">
                <c:v>4.9409146504164732E-2</c:v>
              </c:pt>
              <c:pt idx="44">
                <c:v>5.0528670114890865E-2</c:v>
              </c:pt>
              <c:pt idx="45">
                <c:v>5.1646875247629856E-2</c:v>
              </c:pt>
              <c:pt idx="46">
                <c:v>5.2763763455171253E-2</c:v>
              </c:pt>
              <c:pt idx="47">
                <c:v>5.3879336288475285E-2</c:v>
              </c:pt>
              <c:pt idx="48">
                <c:v>5.4993595296675954E-2</c:v>
              </c:pt>
              <c:pt idx="49">
                <c:v>5.6106542027082644E-2</c:v>
              </c:pt>
              <c:pt idx="50">
                <c:v>5.7218178025182732E-2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5-F0A2-43FD-A78B-14100D1DC683}"/>
            </c:ext>
          </c:extLst>
        </c:ser>
        <c:ser>
          <c:idx val="5"/>
          <c:order val="5"/>
          <c:tx>
            <c:v>Frequentist Multistage Degree 3 Estimated Probability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15.446</c:v>
              </c:pt>
              <c:pt idx="2">
                <c:v>30.891999999999999</c:v>
              </c:pt>
              <c:pt idx="3">
                <c:v>46.338000000000001</c:v>
              </c:pt>
              <c:pt idx="4">
                <c:v>61.783999999999999</c:v>
              </c:pt>
              <c:pt idx="5">
                <c:v>77.23</c:v>
              </c:pt>
              <c:pt idx="6">
                <c:v>92.676000000000002</c:v>
              </c:pt>
              <c:pt idx="7">
                <c:v>108.122</c:v>
              </c:pt>
              <c:pt idx="8">
                <c:v>123.568</c:v>
              </c:pt>
              <c:pt idx="9">
                <c:v>139.01400000000001</c:v>
              </c:pt>
              <c:pt idx="10">
                <c:v>154.46</c:v>
              </c:pt>
              <c:pt idx="11">
                <c:v>169.90600000000001</c:v>
              </c:pt>
              <c:pt idx="12">
                <c:v>185.352</c:v>
              </c:pt>
              <c:pt idx="13">
                <c:v>200.798</c:v>
              </c:pt>
              <c:pt idx="14">
                <c:v>216.244</c:v>
              </c:pt>
              <c:pt idx="15">
                <c:v>231.69</c:v>
              </c:pt>
              <c:pt idx="16">
                <c:v>247.136</c:v>
              </c:pt>
              <c:pt idx="17">
                <c:v>262.58199999999999</c:v>
              </c:pt>
              <c:pt idx="18">
                <c:v>278.02800000000002</c:v>
              </c:pt>
              <c:pt idx="19">
                <c:v>293.47399999999999</c:v>
              </c:pt>
              <c:pt idx="20">
                <c:v>308.92</c:v>
              </c:pt>
              <c:pt idx="21">
                <c:v>324.36599999999999</c:v>
              </c:pt>
              <c:pt idx="22">
                <c:v>339.81200000000001</c:v>
              </c:pt>
              <c:pt idx="23">
                <c:v>355.25799999999998</c:v>
              </c:pt>
              <c:pt idx="24">
                <c:v>370.70400000000001</c:v>
              </c:pt>
              <c:pt idx="25">
                <c:v>386.15</c:v>
              </c:pt>
              <c:pt idx="26">
                <c:v>401.596</c:v>
              </c:pt>
              <c:pt idx="27">
                <c:v>417.04199999999997</c:v>
              </c:pt>
              <c:pt idx="28">
                <c:v>432.488</c:v>
              </c:pt>
              <c:pt idx="29">
                <c:v>447.93399999999997</c:v>
              </c:pt>
              <c:pt idx="30">
                <c:v>463.38</c:v>
              </c:pt>
              <c:pt idx="31">
                <c:v>478.82599999999996</c:v>
              </c:pt>
              <c:pt idx="32">
                <c:v>494.27199999999999</c:v>
              </c:pt>
              <c:pt idx="33">
                <c:v>509.71800000000002</c:v>
              </c:pt>
              <c:pt idx="34">
                <c:v>525.16399999999999</c:v>
              </c:pt>
              <c:pt idx="35">
                <c:v>540.61</c:v>
              </c:pt>
              <c:pt idx="36">
                <c:v>556.05600000000004</c:v>
              </c:pt>
              <c:pt idx="37">
                <c:v>571.50199999999995</c:v>
              </c:pt>
              <c:pt idx="38">
                <c:v>586.94799999999998</c:v>
              </c:pt>
              <c:pt idx="39">
                <c:v>602.39400000000001</c:v>
              </c:pt>
              <c:pt idx="40">
                <c:v>617.84</c:v>
              </c:pt>
              <c:pt idx="41">
                <c:v>633.28599999999994</c:v>
              </c:pt>
              <c:pt idx="42">
                <c:v>648.73199999999997</c:v>
              </c:pt>
              <c:pt idx="43">
                <c:v>664.178</c:v>
              </c:pt>
              <c:pt idx="44">
                <c:v>679.62400000000002</c:v>
              </c:pt>
              <c:pt idx="45">
                <c:v>695.06999999999994</c:v>
              </c:pt>
              <c:pt idx="46">
                <c:v>710.51599999999996</c:v>
              </c:pt>
              <c:pt idx="47">
                <c:v>725.96199999999999</c:v>
              </c:pt>
              <c:pt idx="48">
                <c:v>741.40800000000002</c:v>
              </c:pt>
              <c:pt idx="49">
                <c:v>756.85400000000004</c:v>
              </c:pt>
              <c:pt idx="50">
                <c:v>772.3</c:v>
              </c:pt>
            </c:numLit>
          </c:xVal>
          <c:yVal>
            <c:numLit>
              <c:formatCode>General</c:formatCode>
              <c:ptCount val="51"/>
              <c:pt idx="0">
                <c:v>1.52299795127603E-8</c:v>
              </c:pt>
              <c:pt idx="1">
                <c:v>1.1777286919455474E-3</c:v>
              </c:pt>
              <c:pt idx="2">
                <c:v>2.3540551448919741E-3</c:v>
              </c:pt>
              <c:pt idx="3">
                <c:v>3.528996222317993E-3</c:v>
              </c:pt>
              <c:pt idx="4">
                <c:v>4.7025535557990092E-3</c:v>
              </c:pt>
              <c:pt idx="5">
                <c:v>5.8747287749890765E-3</c:v>
              </c:pt>
              <c:pt idx="6">
                <c:v>7.0455235076225618E-3</c:v>
              </c:pt>
              <c:pt idx="7">
                <c:v>8.2149393795172537E-3</c:v>
              </c:pt>
              <c:pt idx="8">
                <c:v>9.3829780145760298E-3</c:v>
              </c:pt>
              <c:pt idx="9">
                <c:v>1.0549641034789182E-2</c:v>
              </c:pt>
              <c:pt idx="10">
                <c:v>1.1714930060236982E-2</c:v>
              </c:pt>
              <c:pt idx="11">
                <c:v>1.2878846709091556E-2</c:v>
              </c:pt>
              <c:pt idx="12">
                <c:v>1.4041392597619219E-2</c:v>
              </c:pt>
              <c:pt idx="13">
                <c:v>1.5202569340183039E-2</c:v>
              </c:pt>
              <c:pt idx="14">
                <c:v>1.6362378549244487E-2</c:v>
              </c:pt>
              <c:pt idx="15">
                <c:v>1.7520821835366442E-2</c:v>
              </c:pt>
              <c:pt idx="16">
                <c:v>1.8677900807214525E-2</c:v>
              </c:pt>
              <c:pt idx="17">
                <c:v>1.9833617071560204E-2</c:v>
              </c:pt>
              <c:pt idx="18">
                <c:v>2.0987972233282356E-2</c:v>
              </c:pt>
              <c:pt idx="19">
                <c:v>2.2140967895370029E-2</c:v>
              </c:pt>
              <c:pt idx="20">
                <c:v>2.3292605658924114E-2</c:v>
              </c:pt>
              <c:pt idx="21">
                <c:v>2.4442887123160128E-2</c:v>
              </c:pt>
              <c:pt idx="22">
                <c:v>2.559181388541009E-2</c:v>
              </c:pt>
              <c:pt idx="23">
                <c:v>2.6739387541124638E-2</c:v>
              </c:pt>
              <c:pt idx="24">
                <c:v>2.7885609683875687E-2</c:v>
              </c:pt>
              <c:pt idx="25">
                <c:v>2.903048190535832E-2</c:v>
              </c:pt>
              <c:pt idx="26">
                <c:v>3.0174005795392905E-2</c:v>
              </c:pt>
              <c:pt idx="27">
                <c:v>3.1316182941927624E-2</c:v>
              </c:pt>
              <c:pt idx="28">
                <c:v>3.2457014931040404E-2</c:v>
              </c:pt>
              <c:pt idx="29">
                <c:v>3.3596503346941302E-2</c:v>
              </c:pt>
              <c:pt idx="30">
                <c:v>3.4734649771974671E-2</c:v>
              </c:pt>
              <c:pt idx="31">
                <c:v>3.5871455786621119E-2</c:v>
              </c:pt>
              <c:pt idx="32">
                <c:v>3.7006922969500082E-2</c:v>
              </c:pt>
              <c:pt idx="33">
                <c:v>3.8141052897371699E-2</c:v>
              </c:pt>
              <c:pt idx="34">
                <c:v>3.9273847145139484E-2</c:v>
              </c:pt>
              <c:pt idx="35">
                <c:v>4.0405307285851552E-2</c:v>
              </c:pt>
              <c:pt idx="36">
                <c:v>4.1535434890704062E-2</c:v>
              </c:pt>
              <c:pt idx="37">
                <c:v>4.2664231529042182E-2</c:v>
              </c:pt>
              <c:pt idx="38">
                <c:v>4.379169876836337E-2</c:v>
              </c:pt>
              <c:pt idx="39">
                <c:v>4.4917838174318638E-2</c:v>
              </c:pt>
              <c:pt idx="40">
                <c:v>4.6042651310715284E-2</c:v>
              </c:pt>
              <c:pt idx="41">
                <c:v>4.7166139739518727E-2</c:v>
              </c:pt>
              <c:pt idx="42">
                <c:v>4.8288305020855182E-2</c:v>
              </c:pt>
              <c:pt idx="43">
                <c:v>4.9409148713013024E-2</c:v>
              </c:pt>
              <c:pt idx="44">
                <c:v>5.0528672372445863E-2</c:v>
              </c:pt>
              <c:pt idx="45">
                <c:v>5.1646877553773764E-2</c:v>
              </c:pt>
              <c:pt idx="46">
                <c:v>5.2763765809786388E-2</c:v>
              </c:pt>
              <c:pt idx="47">
                <c:v>5.3879338691444401E-2</c:v>
              </c:pt>
              <c:pt idx="48">
                <c:v>5.4993597747881824E-2</c:v>
              </c:pt>
              <c:pt idx="49">
                <c:v>5.6106544526408467E-2</c:v>
              </c:pt>
              <c:pt idx="50">
                <c:v>5.721818057251149E-2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6-F0A2-43FD-A78B-14100D1DC683}"/>
            </c:ext>
          </c:extLst>
        </c:ser>
        <c:ser>
          <c:idx val="6"/>
          <c:order val="6"/>
          <c:tx>
            <c:v>Frequentist Multistage Degree 2 Estimated Probability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15.446</c:v>
              </c:pt>
              <c:pt idx="2">
                <c:v>30.891999999999999</c:v>
              </c:pt>
              <c:pt idx="3">
                <c:v>46.338000000000001</c:v>
              </c:pt>
              <c:pt idx="4">
                <c:v>61.783999999999999</c:v>
              </c:pt>
              <c:pt idx="5">
                <c:v>77.23</c:v>
              </c:pt>
              <c:pt idx="6">
                <c:v>92.676000000000002</c:v>
              </c:pt>
              <c:pt idx="7">
                <c:v>108.122</c:v>
              </c:pt>
              <c:pt idx="8">
                <c:v>123.568</c:v>
              </c:pt>
              <c:pt idx="9">
                <c:v>139.01400000000001</c:v>
              </c:pt>
              <c:pt idx="10">
                <c:v>154.46</c:v>
              </c:pt>
              <c:pt idx="11">
                <c:v>169.90600000000001</c:v>
              </c:pt>
              <c:pt idx="12">
                <c:v>185.352</c:v>
              </c:pt>
              <c:pt idx="13">
                <c:v>200.798</c:v>
              </c:pt>
              <c:pt idx="14">
                <c:v>216.244</c:v>
              </c:pt>
              <c:pt idx="15">
                <c:v>231.69</c:v>
              </c:pt>
              <c:pt idx="16">
                <c:v>247.136</c:v>
              </c:pt>
              <c:pt idx="17">
                <c:v>262.58199999999999</c:v>
              </c:pt>
              <c:pt idx="18">
                <c:v>278.02800000000002</c:v>
              </c:pt>
              <c:pt idx="19">
                <c:v>293.47399999999999</c:v>
              </c:pt>
              <c:pt idx="20">
                <c:v>308.92</c:v>
              </c:pt>
              <c:pt idx="21">
                <c:v>324.36599999999999</c:v>
              </c:pt>
              <c:pt idx="22">
                <c:v>339.81200000000001</c:v>
              </c:pt>
              <c:pt idx="23">
                <c:v>355.25799999999998</c:v>
              </c:pt>
              <c:pt idx="24">
                <c:v>370.70400000000001</c:v>
              </c:pt>
              <c:pt idx="25">
                <c:v>386.15</c:v>
              </c:pt>
              <c:pt idx="26">
                <c:v>401.596</c:v>
              </c:pt>
              <c:pt idx="27">
                <c:v>417.04199999999997</c:v>
              </c:pt>
              <c:pt idx="28">
                <c:v>432.488</c:v>
              </c:pt>
              <c:pt idx="29">
                <c:v>447.93399999999997</c:v>
              </c:pt>
              <c:pt idx="30">
                <c:v>463.38</c:v>
              </c:pt>
              <c:pt idx="31">
                <c:v>478.82599999999996</c:v>
              </c:pt>
              <c:pt idx="32">
                <c:v>494.27199999999999</c:v>
              </c:pt>
              <c:pt idx="33">
                <c:v>509.71800000000002</c:v>
              </c:pt>
              <c:pt idx="34">
                <c:v>525.16399999999999</c:v>
              </c:pt>
              <c:pt idx="35">
                <c:v>540.61</c:v>
              </c:pt>
              <c:pt idx="36">
                <c:v>556.05600000000004</c:v>
              </c:pt>
              <c:pt idx="37">
                <c:v>571.50199999999995</c:v>
              </c:pt>
              <c:pt idx="38">
                <c:v>586.94799999999998</c:v>
              </c:pt>
              <c:pt idx="39">
                <c:v>602.39400000000001</c:v>
              </c:pt>
              <c:pt idx="40">
                <c:v>617.84</c:v>
              </c:pt>
              <c:pt idx="41">
                <c:v>633.28599999999994</c:v>
              </c:pt>
              <c:pt idx="42">
                <c:v>648.73199999999997</c:v>
              </c:pt>
              <c:pt idx="43">
                <c:v>664.178</c:v>
              </c:pt>
              <c:pt idx="44">
                <c:v>679.62400000000002</c:v>
              </c:pt>
              <c:pt idx="45">
                <c:v>695.06999999999994</c:v>
              </c:pt>
              <c:pt idx="46">
                <c:v>710.51599999999996</c:v>
              </c:pt>
              <c:pt idx="47">
                <c:v>725.96199999999999</c:v>
              </c:pt>
              <c:pt idx="48">
                <c:v>741.40800000000002</c:v>
              </c:pt>
              <c:pt idx="49">
                <c:v>756.85400000000004</c:v>
              </c:pt>
              <c:pt idx="50">
                <c:v>772.3</c:v>
              </c:pt>
            </c:numLit>
          </c:xVal>
          <c:yVal>
            <c:numLit>
              <c:formatCode>General</c:formatCode>
              <c:ptCount val="51"/>
              <c:pt idx="0">
                <c:v>1.52299795127603E-8</c:v>
              </c:pt>
              <c:pt idx="1">
                <c:v>1.177728761193709E-3</c:v>
              </c:pt>
              <c:pt idx="2">
                <c:v>2.3540552832252057E-3</c:v>
              </c:pt>
              <c:pt idx="3">
                <c:v>3.528996429573425E-3</c:v>
              </c:pt>
              <c:pt idx="4">
                <c:v>4.7025538318142155E-3</c:v>
              </c:pt>
              <c:pt idx="5">
                <c:v>5.874729119601632E-3</c:v>
              </c:pt>
              <c:pt idx="6">
                <c:v>7.0455239206707069E-3</c:v>
              </c:pt>
              <c:pt idx="7">
                <c:v>8.214939860839229E-3</c:v>
              </c:pt>
              <c:pt idx="8">
                <c:v>9.382978564010408E-3</c:v>
              </c:pt>
              <c:pt idx="9">
                <c:v>1.0549641652174983E-2</c:v>
              </c:pt>
              <c:pt idx="10">
                <c:v>1.1714930745413221E-2</c:v>
              </c:pt>
              <c:pt idx="11">
                <c:v>1.2878847461897805E-2</c:v>
              </c:pt>
              <c:pt idx="12">
                <c:v>1.4041393417895277E-2</c:v>
              </c:pt>
              <c:pt idx="13">
                <c:v>1.5202570227768808E-2</c:v>
              </c:pt>
              <c:pt idx="14">
                <c:v>1.6362379503980427E-2</c:v>
              </c:pt>
              <c:pt idx="15">
                <c:v>1.7520822857093016E-2</c:v>
              </c:pt>
              <c:pt idx="16">
                <c:v>1.867790189577264E-2</c:v>
              </c:pt>
              <c:pt idx="17">
                <c:v>1.9833618226791097E-2</c:v>
              </c:pt>
              <c:pt idx="18">
                <c:v>2.0987973455027488E-2</c:v>
              </c:pt>
              <c:pt idx="19">
                <c:v>2.2140969183471079E-2</c:v>
              </c:pt>
              <c:pt idx="20">
                <c:v>2.32926070132231E-2</c:v>
              </c:pt>
              <c:pt idx="21">
                <c:v>2.4442888543499287E-2</c:v>
              </c:pt>
              <c:pt idx="22">
                <c:v>2.5591815371632104E-2</c:v>
              </c:pt>
              <c:pt idx="23">
                <c:v>2.6739389093072295E-2</c:v>
              </c:pt>
              <c:pt idx="24">
                <c:v>2.7885611301392117E-2</c:v>
              </c:pt>
              <c:pt idx="25">
                <c:v>2.903048358828687E-2</c:v>
              </c:pt>
              <c:pt idx="26">
                <c:v>3.0174007543577363E-2</c:v>
              </c:pt>
              <c:pt idx="27">
                <c:v>3.1316184755211897E-2</c:v>
              </c:pt>
              <c:pt idx="28">
                <c:v>3.2457016809268727E-2</c:v>
              </c:pt>
              <c:pt idx="29">
                <c:v>3.3596505289958133E-2</c:v>
              </c:pt>
              <c:pt idx="30">
                <c:v>3.4734651779624801E-2</c:v>
              </c:pt>
              <c:pt idx="31">
                <c:v>3.5871457858749671E-2</c:v>
              </c:pt>
              <c:pt idx="32">
                <c:v>3.7006925105952396E-2</c:v>
              </c:pt>
              <c:pt idx="33">
                <c:v>3.8141055097993461E-2</c:v>
              </c:pt>
              <c:pt idx="34">
                <c:v>3.9273849409776483E-2</c:v>
              </c:pt>
              <c:pt idx="35">
                <c:v>4.0405309614350023E-2</c:v>
              </c:pt>
              <c:pt idx="36">
                <c:v>4.1535437282910342E-2</c:v>
              </c:pt>
              <c:pt idx="37">
                <c:v>4.2664233984803075E-2</c:v>
              </c:pt>
              <c:pt idx="38">
                <c:v>4.3791701287525873E-2</c:v>
              </c:pt>
              <c:pt idx="39">
                <c:v>4.4917840756729888E-2</c:v>
              </c:pt>
              <c:pt idx="40">
                <c:v>4.6042653956222944E-2</c:v>
              </c:pt>
              <c:pt idx="41">
                <c:v>4.7166142447970592E-2</c:v>
              </c:pt>
              <c:pt idx="42">
                <c:v>4.8288307792099153E-2</c:v>
              </c:pt>
              <c:pt idx="43">
                <c:v>4.9409151546897664E-2</c:v>
              </c:pt>
              <c:pt idx="44">
                <c:v>5.0528675268819628E-2</c:v>
              </c:pt>
              <c:pt idx="45">
                <c:v>5.1646880512485553E-2</c:v>
              </c:pt>
              <c:pt idx="46">
                <c:v>5.2763768830685433E-2</c:v>
              </c:pt>
              <c:pt idx="47">
                <c:v>5.3879341774380037E-2</c:v>
              </c:pt>
              <c:pt idx="48">
                <c:v>5.4993600892703845E-2</c:v>
              </c:pt>
              <c:pt idx="49">
                <c:v>5.6106547732966659E-2</c:v>
              </c:pt>
              <c:pt idx="50">
                <c:v>5.7218183840656196E-2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7-F0A2-43FD-A78B-14100D1DC683}"/>
            </c:ext>
          </c:extLst>
        </c:ser>
        <c:ser>
          <c:idx val="7"/>
          <c:order val="7"/>
          <c:tx>
            <c:v>Frequentist Multistage Degree 1 Estimated Probability</c:v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15.446</c:v>
              </c:pt>
              <c:pt idx="2">
                <c:v>30.891999999999999</c:v>
              </c:pt>
              <c:pt idx="3">
                <c:v>46.338000000000001</c:v>
              </c:pt>
              <c:pt idx="4">
                <c:v>61.783999999999999</c:v>
              </c:pt>
              <c:pt idx="5">
                <c:v>77.23</c:v>
              </c:pt>
              <c:pt idx="6">
                <c:v>92.676000000000002</c:v>
              </c:pt>
              <c:pt idx="7">
                <c:v>108.122</c:v>
              </c:pt>
              <c:pt idx="8">
                <c:v>123.568</c:v>
              </c:pt>
              <c:pt idx="9">
                <c:v>139.01400000000001</c:v>
              </c:pt>
              <c:pt idx="10">
                <c:v>154.46</c:v>
              </c:pt>
              <c:pt idx="11">
                <c:v>169.90600000000001</c:v>
              </c:pt>
              <c:pt idx="12">
                <c:v>185.352</c:v>
              </c:pt>
              <c:pt idx="13">
                <c:v>200.798</c:v>
              </c:pt>
              <c:pt idx="14">
                <c:v>216.244</c:v>
              </c:pt>
              <c:pt idx="15">
                <c:v>231.69</c:v>
              </c:pt>
              <c:pt idx="16">
                <c:v>247.136</c:v>
              </c:pt>
              <c:pt idx="17">
                <c:v>262.58199999999999</c:v>
              </c:pt>
              <c:pt idx="18">
                <c:v>278.02800000000002</c:v>
              </c:pt>
              <c:pt idx="19">
                <c:v>293.47399999999999</c:v>
              </c:pt>
              <c:pt idx="20">
                <c:v>308.92</c:v>
              </c:pt>
              <c:pt idx="21">
                <c:v>324.36599999999999</c:v>
              </c:pt>
              <c:pt idx="22">
                <c:v>339.81200000000001</c:v>
              </c:pt>
              <c:pt idx="23">
                <c:v>355.25799999999998</c:v>
              </c:pt>
              <c:pt idx="24">
                <c:v>370.70400000000001</c:v>
              </c:pt>
              <c:pt idx="25">
                <c:v>386.15</c:v>
              </c:pt>
              <c:pt idx="26">
                <c:v>401.596</c:v>
              </c:pt>
              <c:pt idx="27">
                <c:v>417.04199999999997</c:v>
              </c:pt>
              <c:pt idx="28">
                <c:v>432.488</c:v>
              </c:pt>
              <c:pt idx="29">
                <c:v>447.93399999999997</c:v>
              </c:pt>
              <c:pt idx="30">
                <c:v>463.38</c:v>
              </c:pt>
              <c:pt idx="31">
                <c:v>478.82599999999996</c:v>
              </c:pt>
              <c:pt idx="32">
                <c:v>494.27199999999999</c:v>
              </c:pt>
              <c:pt idx="33">
                <c:v>509.71800000000002</c:v>
              </c:pt>
              <c:pt idx="34">
                <c:v>525.16399999999999</c:v>
              </c:pt>
              <c:pt idx="35">
                <c:v>540.61</c:v>
              </c:pt>
              <c:pt idx="36">
                <c:v>556.05600000000004</c:v>
              </c:pt>
              <c:pt idx="37">
                <c:v>571.50199999999995</c:v>
              </c:pt>
              <c:pt idx="38">
                <c:v>586.94799999999998</c:v>
              </c:pt>
              <c:pt idx="39">
                <c:v>602.39400000000001</c:v>
              </c:pt>
              <c:pt idx="40">
                <c:v>617.84</c:v>
              </c:pt>
              <c:pt idx="41">
                <c:v>633.28599999999994</c:v>
              </c:pt>
              <c:pt idx="42">
                <c:v>648.73199999999997</c:v>
              </c:pt>
              <c:pt idx="43">
                <c:v>664.178</c:v>
              </c:pt>
              <c:pt idx="44">
                <c:v>679.62400000000002</c:v>
              </c:pt>
              <c:pt idx="45">
                <c:v>695.06999999999994</c:v>
              </c:pt>
              <c:pt idx="46">
                <c:v>710.51599999999996</c:v>
              </c:pt>
              <c:pt idx="47">
                <c:v>725.96199999999999</c:v>
              </c:pt>
              <c:pt idx="48">
                <c:v>741.40800000000002</c:v>
              </c:pt>
              <c:pt idx="49">
                <c:v>756.85400000000004</c:v>
              </c:pt>
              <c:pt idx="50">
                <c:v>772.3</c:v>
              </c:pt>
            </c:numLit>
          </c:xVal>
          <c:yVal>
            <c:numLit>
              <c:formatCode>General</c:formatCode>
              <c:ptCount val="51"/>
              <c:pt idx="0">
                <c:v>1.52299795127603E-8</c:v>
              </c:pt>
              <c:pt idx="1">
                <c:v>1.1777286546177405E-3</c:v>
              </c:pt>
              <c:pt idx="2">
                <c:v>2.3540550703242901E-3</c:v>
              </c:pt>
              <c:pt idx="3">
                <c:v>3.5289961105981391E-3</c:v>
              </c:pt>
              <c:pt idx="4">
                <c:v>4.7025534070146936E-3</c:v>
              </c:pt>
              <c:pt idx="5">
                <c:v>5.8747285892275626E-3</c:v>
              </c:pt>
              <c:pt idx="6">
                <c:v>7.0455232849713344E-3</c:v>
              </c:pt>
              <c:pt idx="7">
                <c:v>8.2149391200633543E-3</c:v>
              </c:pt>
              <c:pt idx="8">
                <c:v>9.3829777184064999E-3</c:v>
              </c:pt>
              <c:pt idx="9">
                <c:v>1.0549640701990954E-2</c:v>
              </c:pt>
              <c:pt idx="10">
                <c:v>1.1714929690896651E-2</c:v>
              </c:pt>
              <c:pt idx="11">
                <c:v>1.2878846303295608E-2</c:v>
              </c:pt>
              <c:pt idx="12">
                <c:v>1.4041392155454144E-2</c:v>
              </c:pt>
              <c:pt idx="13">
                <c:v>1.5202568861734987E-2</c:v>
              </c:pt>
              <c:pt idx="14">
                <c:v>1.6362378034599612E-2</c:v>
              </c:pt>
              <c:pt idx="15">
                <c:v>1.7520821284610563E-2</c:v>
              </c:pt>
              <c:pt idx="16">
                <c:v>1.8677900220433464E-2</c:v>
              </c:pt>
              <c:pt idx="17">
                <c:v>1.9833616448839561E-2</c:v>
              </c:pt>
              <c:pt idx="18">
                <c:v>2.0987971574707616E-2</c:v>
              </c:pt>
              <c:pt idx="19">
                <c:v>2.2140967201026568E-2</c:v>
              </c:pt>
              <c:pt idx="20">
                <c:v>2.3292604928896975E-2</c:v>
              </c:pt>
              <c:pt idx="21">
                <c:v>2.4442886357534468E-2</c:v>
              </c:pt>
              <c:pt idx="22">
                <c:v>2.5591813084270616E-2</c:v>
              </c:pt>
              <c:pt idx="23">
                <c:v>2.6739386704556171E-2</c:v>
              </c:pt>
              <c:pt idx="24">
                <c:v>2.7885608811962826E-2</c:v>
              </c:pt>
              <c:pt idx="25">
                <c:v>2.903048099818533E-2</c:v>
              </c:pt>
              <c:pt idx="26">
                <c:v>3.0174004853044164E-2</c:v>
              </c:pt>
              <c:pt idx="27">
                <c:v>3.1316181964487176E-2</c:v>
              </c:pt>
              <c:pt idx="28">
                <c:v>3.2457013918592181E-2</c:v>
              </c:pt>
              <c:pt idx="29">
                <c:v>3.3596502299569245E-2</c:v>
              </c:pt>
              <c:pt idx="30">
                <c:v>3.4734648689762261E-2</c:v>
              </c:pt>
              <c:pt idx="31">
                <c:v>3.5871454669652067E-2</c:v>
              </c:pt>
              <c:pt idx="32">
                <c:v>3.7006921817857648E-2</c:v>
              </c:pt>
              <c:pt idx="33">
                <c:v>3.8141051711139157E-2</c:v>
              </c:pt>
              <c:pt idx="34">
                <c:v>3.9273845924399767E-2</c:v>
              </c:pt>
              <c:pt idx="35">
                <c:v>4.0405306030687822E-2</c:v>
              </c:pt>
              <c:pt idx="36">
                <c:v>4.1535433601198907E-2</c:v>
              </c:pt>
              <c:pt idx="37">
                <c:v>4.2664230205278326E-2</c:v>
              </c:pt>
              <c:pt idx="38">
                <c:v>4.3791697410423297E-2</c:v>
              </c:pt>
              <c:pt idx="39">
                <c:v>4.4917836782284615E-2</c:v>
              </c:pt>
              <c:pt idx="40">
                <c:v>4.6042649884669468E-2</c:v>
              </c:pt>
              <c:pt idx="41">
                <c:v>4.7166138279543274E-2</c:v>
              </c:pt>
              <c:pt idx="42">
                <c:v>4.8288303527031916E-2</c:v>
              </c:pt>
              <c:pt idx="43">
                <c:v>4.9409147185423774E-2</c:v>
              </c:pt>
              <c:pt idx="44">
                <c:v>5.0528670811172106E-2</c:v>
              </c:pt>
              <c:pt idx="45">
                <c:v>5.1646875958897116E-2</c:v>
              </c:pt>
              <c:pt idx="46">
                <c:v>5.2763764181388111E-2</c:v>
              </c:pt>
              <c:pt idx="47">
                <c:v>5.3879337029605651E-2</c:v>
              </c:pt>
              <c:pt idx="48">
                <c:v>5.4993596052683648E-2</c:v>
              </c:pt>
              <c:pt idx="49">
                <c:v>5.6106542797931577E-2</c:v>
              </c:pt>
              <c:pt idx="50">
                <c:v>5.7218178810836823E-2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8-F0A2-43FD-A78B-14100D1DC683}"/>
            </c:ext>
          </c:extLst>
        </c:ser>
        <c:ser>
          <c:idx val="8"/>
          <c:order val="8"/>
          <c:tx>
            <c:v>Frequentist Weibull Estimated Probability</c:v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15.446</c:v>
              </c:pt>
              <c:pt idx="2">
                <c:v>30.891999999999999</c:v>
              </c:pt>
              <c:pt idx="3">
                <c:v>46.338000000000001</c:v>
              </c:pt>
              <c:pt idx="4">
                <c:v>61.783999999999999</c:v>
              </c:pt>
              <c:pt idx="5">
                <c:v>77.23</c:v>
              </c:pt>
              <c:pt idx="6">
                <c:v>92.676000000000002</c:v>
              </c:pt>
              <c:pt idx="7">
                <c:v>108.122</c:v>
              </c:pt>
              <c:pt idx="8">
                <c:v>123.568</c:v>
              </c:pt>
              <c:pt idx="9">
                <c:v>139.01400000000001</c:v>
              </c:pt>
              <c:pt idx="10">
                <c:v>154.46</c:v>
              </c:pt>
              <c:pt idx="11">
                <c:v>169.90600000000001</c:v>
              </c:pt>
              <c:pt idx="12">
                <c:v>185.352</c:v>
              </c:pt>
              <c:pt idx="13">
                <c:v>200.798</c:v>
              </c:pt>
              <c:pt idx="14">
                <c:v>216.244</c:v>
              </c:pt>
              <c:pt idx="15">
                <c:v>231.69</c:v>
              </c:pt>
              <c:pt idx="16">
                <c:v>247.136</c:v>
              </c:pt>
              <c:pt idx="17">
                <c:v>262.58199999999999</c:v>
              </c:pt>
              <c:pt idx="18">
                <c:v>278.02800000000002</c:v>
              </c:pt>
              <c:pt idx="19">
                <c:v>293.47399999999999</c:v>
              </c:pt>
              <c:pt idx="20">
                <c:v>308.92</c:v>
              </c:pt>
              <c:pt idx="21">
                <c:v>324.36599999999999</c:v>
              </c:pt>
              <c:pt idx="22">
                <c:v>339.81200000000001</c:v>
              </c:pt>
              <c:pt idx="23">
                <c:v>355.25799999999998</c:v>
              </c:pt>
              <c:pt idx="24">
                <c:v>370.70400000000001</c:v>
              </c:pt>
              <c:pt idx="25">
                <c:v>386.15</c:v>
              </c:pt>
              <c:pt idx="26">
                <c:v>401.596</c:v>
              </c:pt>
              <c:pt idx="27">
                <c:v>417.04199999999997</c:v>
              </c:pt>
              <c:pt idx="28">
                <c:v>432.488</c:v>
              </c:pt>
              <c:pt idx="29">
                <c:v>447.93399999999997</c:v>
              </c:pt>
              <c:pt idx="30">
                <c:v>463.38</c:v>
              </c:pt>
              <c:pt idx="31">
                <c:v>478.82599999999996</c:v>
              </c:pt>
              <c:pt idx="32">
                <c:v>494.27199999999999</c:v>
              </c:pt>
              <c:pt idx="33">
                <c:v>509.71800000000002</c:v>
              </c:pt>
              <c:pt idx="34">
                <c:v>525.16399999999999</c:v>
              </c:pt>
              <c:pt idx="35">
                <c:v>540.61</c:v>
              </c:pt>
              <c:pt idx="36">
                <c:v>556.05600000000004</c:v>
              </c:pt>
              <c:pt idx="37">
                <c:v>571.50199999999995</c:v>
              </c:pt>
              <c:pt idx="38">
                <c:v>586.94799999999998</c:v>
              </c:pt>
              <c:pt idx="39">
                <c:v>602.39400000000001</c:v>
              </c:pt>
              <c:pt idx="40">
                <c:v>617.84</c:v>
              </c:pt>
              <c:pt idx="41">
                <c:v>633.28599999999994</c:v>
              </c:pt>
              <c:pt idx="42">
                <c:v>648.73199999999997</c:v>
              </c:pt>
              <c:pt idx="43">
                <c:v>664.178</c:v>
              </c:pt>
              <c:pt idx="44">
                <c:v>679.62400000000002</c:v>
              </c:pt>
              <c:pt idx="45">
                <c:v>695.06999999999994</c:v>
              </c:pt>
              <c:pt idx="46">
                <c:v>710.51599999999996</c:v>
              </c:pt>
              <c:pt idx="47">
                <c:v>725.96199999999999</c:v>
              </c:pt>
              <c:pt idx="48">
                <c:v>741.40800000000002</c:v>
              </c:pt>
              <c:pt idx="49">
                <c:v>756.85400000000004</c:v>
              </c:pt>
              <c:pt idx="50">
                <c:v>772.3</c:v>
              </c:pt>
            </c:numLit>
          </c:xVal>
          <c:yVal>
            <c:numLit>
              <c:formatCode>General</c:formatCode>
              <c:ptCount val="51"/>
              <c:pt idx="0">
                <c:v>1.53665865465687E-8</c:v>
              </c:pt>
              <c:pt idx="1">
                <c:v>1.1777289278909935E-3</c:v>
              </c:pt>
              <c:pt idx="2">
                <c:v>2.354055479941543E-3</c:v>
              </c:pt>
              <c:pt idx="3">
                <c:v>3.5289966562380604E-3</c:v>
              </c:pt>
              <c:pt idx="4">
                <c:v>4.7025540883561734E-3</c:v>
              </c:pt>
              <c:pt idx="5">
                <c:v>5.8747294059503805E-3</c:v>
              </c:pt>
              <c:pt idx="6">
                <c:v>7.0455242367554903E-3</c:v>
              </c:pt>
              <c:pt idx="7">
                <c:v>8.2149402065897371E-3</c:v>
              </c:pt>
              <c:pt idx="8">
                <c:v>9.382978939356329E-3</c:v>
              </c:pt>
              <c:pt idx="9">
                <c:v>1.0549642057046007E-2</c:v>
              </c:pt>
              <c:pt idx="10">
                <c:v>1.171493117973948E-2</c:v>
              </c:pt>
              <c:pt idx="11">
                <c:v>1.287884792560921E-2</c:v>
              </c:pt>
              <c:pt idx="12">
                <c:v>1.404139391092207E-2</c:v>
              </c:pt>
              <c:pt idx="13">
                <c:v>1.5202570750041231E-2</c:v>
              </c:pt>
              <c:pt idx="14">
                <c:v>1.6362380055428945E-2</c:v>
              </c:pt>
              <c:pt idx="15">
                <c:v>1.7520823437648207E-2</c:v>
              </c:pt>
              <c:pt idx="16">
                <c:v>1.8677902505365298E-2</c:v>
              </c:pt>
              <c:pt idx="17">
                <c:v>1.9833618865351801E-2</c:v>
              </c:pt>
              <c:pt idx="18">
                <c:v>2.0987974122487252E-2</c:v>
              </c:pt>
              <c:pt idx="19">
                <c:v>2.2140969879760927E-2</c:v>
              </c:pt>
              <c:pt idx="20">
                <c:v>2.3292607738274271E-2</c:v>
              </c:pt>
              <c:pt idx="21">
                <c:v>2.4442889297243132E-2</c:v>
              </c:pt>
              <c:pt idx="22">
                <c:v>2.5591816153999754E-2</c:v>
              </c:pt>
              <c:pt idx="23">
                <c:v>2.6739389903995544E-2</c:v>
              </c:pt>
              <c:pt idx="24">
                <c:v>2.7885612140802537E-2</c:v>
              </c:pt>
              <c:pt idx="25">
                <c:v>2.9030484456116255E-2</c:v>
              </c:pt>
              <c:pt idx="26">
                <c:v>3.017400843975751E-2</c:v>
              </c:pt>
              <c:pt idx="27">
                <c:v>3.131618567967482E-2</c:v>
              </c:pt>
              <c:pt idx="28">
                <c:v>3.2457017761946663E-2</c:v>
              </c:pt>
              <c:pt idx="29">
                <c:v>3.3596506270783436E-2</c:v>
              </c:pt>
              <c:pt idx="30">
                <c:v>3.4734652788529705E-2</c:v>
              </c:pt>
              <c:pt idx="31">
                <c:v>3.5871458895666744E-2</c:v>
              </c:pt>
              <c:pt idx="32">
                <c:v>3.7006926170814212E-2</c:v>
              </c:pt>
              <c:pt idx="33">
                <c:v>3.8141056190732811E-2</c:v>
              </c:pt>
              <c:pt idx="34">
                <c:v>3.9273850530326053E-2</c:v>
              </c:pt>
              <c:pt idx="35">
                <c:v>4.0405310762642935E-2</c:v>
              </c:pt>
              <c:pt idx="36">
                <c:v>4.153543845887972E-2</c:v>
              </c:pt>
              <c:pt idx="37">
                <c:v>4.2664235188382145E-2</c:v>
              </c:pt>
              <c:pt idx="38">
                <c:v>4.3791702518647883E-2</c:v>
              </c:pt>
              <c:pt idx="39">
                <c:v>4.4917842015328398E-2</c:v>
              </c:pt>
              <c:pt idx="40">
                <c:v>4.6042655242231306E-2</c:v>
              </c:pt>
              <c:pt idx="41">
                <c:v>4.71661437613227E-2</c:v>
              </c:pt>
              <c:pt idx="42">
                <c:v>4.8288309132728802E-2</c:v>
              </c:pt>
              <c:pt idx="43">
                <c:v>4.9409152914738755E-2</c:v>
              </c:pt>
              <c:pt idx="44">
                <c:v>5.0528676663806164E-2</c:v>
              </c:pt>
              <c:pt idx="45">
                <c:v>5.1646881934551886E-2</c:v>
              </c:pt>
              <c:pt idx="46">
                <c:v>5.2763770279765684E-2</c:v>
              </c:pt>
              <c:pt idx="47">
                <c:v>5.3879343250408551E-2</c:v>
              </c:pt>
              <c:pt idx="48">
                <c:v>5.4993602395615182E-2</c:v>
              </c:pt>
              <c:pt idx="49">
                <c:v>5.6106549262695496E-2</c:v>
              </c:pt>
              <c:pt idx="50">
                <c:v>5.7218185397137321E-2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9-F0A2-43FD-A78B-14100D1DC683}"/>
            </c:ext>
          </c:extLst>
        </c:ser>
        <c:ser>
          <c:idx val="9"/>
          <c:order val="9"/>
          <c:tx>
            <c:v>Frequentist Logistic Estimated Probability</c:v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15.446</c:v>
              </c:pt>
              <c:pt idx="2">
                <c:v>30.891999999999999</c:v>
              </c:pt>
              <c:pt idx="3">
                <c:v>46.338000000000001</c:v>
              </c:pt>
              <c:pt idx="4">
                <c:v>61.783999999999999</c:v>
              </c:pt>
              <c:pt idx="5">
                <c:v>77.23</c:v>
              </c:pt>
              <c:pt idx="6">
                <c:v>92.676000000000002</c:v>
              </c:pt>
              <c:pt idx="7">
                <c:v>108.122</c:v>
              </c:pt>
              <c:pt idx="8">
                <c:v>123.568</c:v>
              </c:pt>
              <c:pt idx="9">
                <c:v>139.01400000000001</c:v>
              </c:pt>
              <c:pt idx="10">
                <c:v>154.46</c:v>
              </c:pt>
              <c:pt idx="11">
                <c:v>169.90600000000001</c:v>
              </c:pt>
              <c:pt idx="12">
                <c:v>185.352</c:v>
              </c:pt>
              <c:pt idx="13">
                <c:v>200.798</c:v>
              </c:pt>
              <c:pt idx="14">
                <c:v>216.244</c:v>
              </c:pt>
              <c:pt idx="15">
                <c:v>231.69</c:v>
              </c:pt>
              <c:pt idx="16">
                <c:v>247.136</c:v>
              </c:pt>
              <c:pt idx="17">
                <c:v>262.58199999999999</c:v>
              </c:pt>
              <c:pt idx="18">
                <c:v>278.02800000000002</c:v>
              </c:pt>
              <c:pt idx="19">
                <c:v>293.47399999999999</c:v>
              </c:pt>
              <c:pt idx="20">
                <c:v>308.92</c:v>
              </c:pt>
              <c:pt idx="21">
                <c:v>324.36599999999999</c:v>
              </c:pt>
              <c:pt idx="22">
                <c:v>339.81200000000001</c:v>
              </c:pt>
              <c:pt idx="23">
                <c:v>355.25799999999998</c:v>
              </c:pt>
              <c:pt idx="24">
                <c:v>370.70400000000001</c:v>
              </c:pt>
              <c:pt idx="25">
                <c:v>386.15</c:v>
              </c:pt>
              <c:pt idx="26">
                <c:v>401.596</c:v>
              </c:pt>
              <c:pt idx="27">
                <c:v>417.04199999999997</c:v>
              </c:pt>
              <c:pt idx="28">
                <c:v>432.488</c:v>
              </c:pt>
              <c:pt idx="29">
                <c:v>447.93399999999997</c:v>
              </c:pt>
              <c:pt idx="30">
                <c:v>463.38</c:v>
              </c:pt>
              <c:pt idx="31">
                <c:v>478.82599999999996</c:v>
              </c:pt>
              <c:pt idx="32">
                <c:v>494.27199999999999</c:v>
              </c:pt>
              <c:pt idx="33">
                <c:v>509.71800000000002</c:v>
              </c:pt>
              <c:pt idx="34">
                <c:v>525.16399999999999</c:v>
              </c:pt>
              <c:pt idx="35">
                <c:v>540.61</c:v>
              </c:pt>
              <c:pt idx="36">
                <c:v>556.05600000000004</c:v>
              </c:pt>
              <c:pt idx="37">
                <c:v>571.50199999999995</c:v>
              </c:pt>
              <c:pt idx="38">
                <c:v>586.94799999999998</c:v>
              </c:pt>
              <c:pt idx="39">
                <c:v>602.39400000000001</c:v>
              </c:pt>
              <c:pt idx="40">
                <c:v>617.84</c:v>
              </c:pt>
              <c:pt idx="41">
                <c:v>633.28599999999994</c:v>
              </c:pt>
              <c:pt idx="42">
                <c:v>648.73199999999997</c:v>
              </c:pt>
              <c:pt idx="43">
                <c:v>664.178</c:v>
              </c:pt>
              <c:pt idx="44">
                <c:v>679.62400000000002</c:v>
              </c:pt>
              <c:pt idx="45">
                <c:v>695.06999999999994</c:v>
              </c:pt>
              <c:pt idx="46">
                <c:v>710.51599999999996</c:v>
              </c:pt>
              <c:pt idx="47">
                <c:v>725.96199999999999</c:v>
              </c:pt>
              <c:pt idx="48">
                <c:v>741.40800000000002</c:v>
              </c:pt>
              <c:pt idx="49">
                <c:v>756.85400000000004</c:v>
              </c:pt>
              <c:pt idx="50">
                <c:v>772.3</c:v>
              </c:pt>
            </c:numLit>
          </c:xVal>
          <c:yVal>
            <c:numLit>
              <c:formatCode>General</c:formatCode>
              <c:ptCount val="51"/>
              <c:pt idx="0">
                <c:v>8.5219243724388456E-3</c:v>
              </c:pt>
              <c:pt idx="1">
                <c:v>8.7768753370459016E-3</c:v>
              </c:pt>
              <c:pt idx="2">
                <c:v>9.0393841467407993E-3</c:v>
              </c:pt>
              <c:pt idx="3">
                <c:v>9.3096706283796182E-3</c:v>
              </c:pt>
              <c:pt idx="4">
                <c:v>9.5879607466864709E-3</c:v>
              </c:pt>
              <c:pt idx="5">
                <c:v>9.8744867600331215E-3</c:v>
              </c:pt>
              <c:pt idx="6">
                <c:v>1.0169487379203541E-2</c:v>
              </c:pt>
              <c:pt idx="7">
                <c:v>1.0473207929136013E-2</c:v>
              </c:pt>
              <c:pt idx="8">
                <c:v>1.0785900513630594E-2</c:v>
              </c:pt>
              <c:pt idx="9">
                <c:v>1.1107824183003205E-2</c:v>
              </c:pt>
              <c:pt idx="10">
                <c:v>1.1439245104661971E-2</c:v>
              </c:pt>
              <c:pt idx="11">
                <c:v>1.1780436736574E-2</c:v>
              </c:pt>
              <c:pt idx="12">
                <c:v>1.2131680003584125E-2</c:v>
              </c:pt>
              <c:pt idx="13">
                <c:v>1.2493263476538749E-2</c:v>
              </c:pt>
              <c:pt idx="14">
                <c:v>1.2865483554160168E-2</c:v>
              </c:pt>
              <c:pt idx="15">
                <c:v>1.3248644647607217E-2</c:v>
              </c:pt>
              <c:pt idx="16">
                <c:v>1.364305936764923E-2</c:v>
              </c:pt>
              <c:pt idx="17">
                <c:v>1.4049048714369411E-2</c:v>
              </c:pt>
              <c:pt idx="18">
                <c:v>1.4466942269303687E-2</c:v>
              </c:pt>
              <c:pt idx="19">
                <c:v>1.489707838990882E-2</c:v>
              </c:pt>
              <c:pt idx="20">
                <c:v>1.533980440624208E-2</c:v>
              </c:pt>
              <c:pt idx="21">
                <c:v>1.5795476819721019E-2</c:v>
              </c:pt>
              <c:pt idx="22">
                <c:v>1.6264461503818939E-2</c:v>
              </c:pt>
              <c:pt idx="23">
                <c:v>1.6747133906536184E-2</c:v>
              </c:pt>
              <c:pt idx="24">
                <c:v>1.724387925447278E-2</c:v>
              </c:pt>
              <c:pt idx="25">
                <c:v>1.7755092758310758E-2</c:v>
              </c:pt>
              <c:pt idx="26">
                <c:v>1.8281179819498086E-2</c:v>
              </c:pt>
              <c:pt idx="27">
                <c:v>1.8822556237906993E-2</c:v>
              </c:pt>
              <c:pt idx="28">
                <c:v>1.9379648420221194E-2</c:v>
              </c:pt>
              <c:pt idx="29">
                <c:v>1.9952893588785367E-2</c:v>
              </c:pt>
              <c:pt idx="30">
                <c:v>2.0542739990629687E-2</c:v>
              </c:pt>
              <c:pt idx="31">
                <c:v>2.1149647106359117E-2</c:v>
              </c:pt>
              <c:pt idx="32">
                <c:v>2.1774085858574418E-2</c:v>
              </c:pt>
              <c:pt idx="33">
                <c:v>2.2416538819466141E-2</c:v>
              </c:pt>
              <c:pt idx="34">
                <c:v>2.3077500417198086E-2</c:v>
              </c:pt>
              <c:pt idx="35">
                <c:v>2.3757477140668622E-2</c:v>
              </c:pt>
              <c:pt idx="36">
                <c:v>2.4456987742210619E-2</c:v>
              </c:pt>
              <c:pt idx="37">
                <c:v>2.5176563437760622E-2</c:v>
              </c:pt>
              <c:pt idx="38">
                <c:v>2.5916748103997578E-2</c:v>
              </c:pt>
              <c:pt idx="39">
                <c:v>2.6678098471918387E-2</c:v>
              </c:pt>
              <c:pt idx="40">
                <c:v>2.7461184316285064E-2</c:v>
              </c:pt>
              <c:pt idx="41">
                <c:v>2.8266588640342261E-2</c:v>
              </c:pt>
              <c:pt idx="42">
                <c:v>2.9094907855169005E-2</c:v>
              </c:pt>
              <c:pt idx="43">
                <c:v>2.9946751952989487E-2</c:v>
              </c:pt>
              <c:pt idx="44">
                <c:v>3.0822744673730595E-2</c:v>
              </c:pt>
              <c:pt idx="45">
                <c:v>3.1723523664071787E-2</c:v>
              </c:pt>
              <c:pt idx="46">
                <c:v>3.2649740628193404E-2</c:v>
              </c:pt>
              <c:pt idx="47">
                <c:v>3.3602061469384881E-2</c:v>
              </c:pt>
              <c:pt idx="48">
                <c:v>3.4581166421632108E-2</c:v>
              </c:pt>
              <c:pt idx="49">
                <c:v>3.5587750170256276E-2</c:v>
              </c:pt>
              <c:pt idx="50">
                <c:v>3.6622521960632093E-2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A-F0A2-43FD-A78B-14100D1DC683}"/>
            </c:ext>
          </c:extLst>
        </c:ser>
        <c:ser>
          <c:idx val="10"/>
          <c:order val="10"/>
          <c:tx>
            <c:v>Frequentist Log-Probit Estimated Probability</c:v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15.446</c:v>
              </c:pt>
              <c:pt idx="2">
                <c:v>30.891999999999999</c:v>
              </c:pt>
              <c:pt idx="3">
                <c:v>46.338000000000001</c:v>
              </c:pt>
              <c:pt idx="4">
                <c:v>61.783999999999999</c:v>
              </c:pt>
              <c:pt idx="5">
                <c:v>77.23</c:v>
              </c:pt>
              <c:pt idx="6">
                <c:v>92.676000000000002</c:v>
              </c:pt>
              <c:pt idx="7">
                <c:v>108.122</c:v>
              </c:pt>
              <c:pt idx="8">
                <c:v>123.568</c:v>
              </c:pt>
              <c:pt idx="9">
                <c:v>139.01400000000001</c:v>
              </c:pt>
              <c:pt idx="10">
                <c:v>154.46</c:v>
              </c:pt>
              <c:pt idx="11">
                <c:v>169.90600000000001</c:v>
              </c:pt>
              <c:pt idx="12">
                <c:v>185.352</c:v>
              </c:pt>
              <c:pt idx="13">
                <c:v>200.798</c:v>
              </c:pt>
              <c:pt idx="14">
                <c:v>216.244</c:v>
              </c:pt>
              <c:pt idx="15">
                <c:v>231.69</c:v>
              </c:pt>
              <c:pt idx="16">
                <c:v>247.136</c:v>
              </c:pt>
              <c:pt idx="17">
                <c:v>262.58199999999999</c:v>
              </c:pt>
              <c:pt idx="18">
                <c:v>278.02800000000002</c:v>
              </c:pt>
              <c:pt idx="19">
                <c:v>293.47399999999999</c:v>
              </c:pt>
              <c:pt idx="20">
                <c:v>308.92</c:v>
              </c:pt>
              <c:pt idx="21">
                <c:v>324.36599999999999</c:v>
              </c:pt>
              <c:pt idx="22">
                <c:v>339.81200000000001</c:v>
              </c:pt>
              <c:pt idx="23">
                <c:v>355.25799999999998</c:v>
              </c:pt>
              <c:pt idx="24">
                <c:v>370.70400000000001</c:v>
              </c:pt>
              <c:pt idx="25">
                <c:v>386.15</c:v>
              </c:pt>
              <c:pt idx="26">
                <c:v>401.596</c:v>
              </c:pt>
              <c:pt idx="27">
                <c:v>417.04199999999997</c:v>
              </c:pt>
              <c:pt idx="28">
                <c:v>432.488</c:v>
              </c:pt>
              <c:pt idx="29">
                <c:v>447.93399999999997</c:v>
              </c:pt>
              <c:pt idx="30">
                <c:v>463.38</c:v>
              </c:pt>
              <c:pt idx="31">
                <c:v>478.82599999999996</c:v>
              </c:pt>
              <c:pt idx="32">
                <c:v>494.27199999999999</c:v>
              </c:pt>
              <c:pt idx="33">
                <c:v>509.71800000000002</c:v>
              </c:pt>
              <c:pt idx="34">
                <c:v>525.16399999999999</c:v>
              </c:pt>
              <c:pt idx="35">
                <c:v>540.61</c:v>
              </c:pt>
              <c:pt idx="36">
                <c:v>556.05600000000004</c:v>
              </c:pt>
              <c:pt idx="37">
                <c:v>571.50199999999995</c:v>
              </c:pt>
              <c:pt idx="38">
                <c:v>586.94799999999998</c:v>
              </c:pt>
              <c:pt idx="39">
                <c:v>602.39400000000001</c:v>
              </c:pt>
              <c:pt idx="40">
                <c:v>617.84</c:v>
              </c:pt>
              <c:pt idx="41">
                <c:v>633.28599999999994</c:v>
              </c:pt>
              <c:pt idx="42">
                <c:v>648.73199999999997</c:v>
              </c:pt>
              <c:pt idx="43">
                <c:v>664.178</c:v>
              </c:pt>
              <c:pt idx="44">
                <c:v>679.62400000000002</c:v>
              </c:pt>
              <c:pt idx="45">
                <c:v>695.06999999999994</c:v>
              </c:pt>
              <c:pt idx="46">
                <c:v>710.51599999999996</c:v>
              </c:pt>
              <c:pt idx="47">
                <c:v>725.96199999999999</c:v>
              </c:pt>
              <c:pt idx="48">
                <c:v>741.40800000000002</c:v>
              </c:pt>
              <c:pt idx="49">
                <c:v>756.85400000000004</c:v>
              </c:pt>
              <c:pt idx="50">
                <c:v>772.3</c:v>
              </c:pt>
            </c:numLit>
          </c:xVal>
          <c:yVal>
            <c:numLit>
              <c:formatCode>General</c:formatCode>
              <c:ptCount val="51"/>
              <c:pt idx="0">
                <c:v>1.52304620537636E-8</c:v>
              </c:pt>
              <c:pt idx="1">
                <c:v>2.7210537609006179E-3</c:v>
              </c:pt>
              <c:pt idx="2">
                <c:v>4.8688362203865403E-3</c:v>
              </c:pt>
              <c:pt idx="3">
                <c:v>6.7337383754868894E-3</c:v>
              </c:pt>
              <c:pt idx="4">
                <c:v>8.4153133069513261E-3</c:v>
              </c:pt>
              <c:pt idx="5">
                <c:v>9.9631428445932837E-3</c:v>
              </c:pt>
              <c:pt idx="6">
                <c:v>1.1406826926178832E-2</c:v>
              </c:pt>
              <c:pt idx="7">
                <c:v>1.2765946589021832E-2</c:v>
              </c:pt>
              <c:pt idx="8">
                <c:v>1.4054354799560497E-2</c:v>
              </c:pt>
              <c:pt idx="9">
                <c:v>1.5282330796740956E-2</c:v>
              </c:pt>
              <c:pt idx="10">
                <c:v>1.6457779674206304E-2</c:v>
              </c:pt>
              <c:pt idx="11">
                <c:v>1.7586952514430446E-2</c:v>
              </c:pt>
              <c:pt idx="12">
                <c:v>1.867490425618749E-2</c:v>
              </c:pt>
              <c:pt idx="13">
                <c:v>1.972579833882494E-2</c:v>
              </c:pt>
              <c:pt idx="14">
                <c:v>2.0743117016625942E-2</c:v>
              </c:pt>
              <c:pt idx="15">
                <c:v>2.1729811063187329E-2</c:v>
              </c:pt>
              <c:pt idx="16">
                <c:v>2.2688409119579853E-2</c:v>
              </c:pt>
              <c:pt idx="17">
                <c:v>2.3621099348899239E-2</c:v>
              </c:pt>
              <c:pt idx="18">
                <c:v>2.4529791588024093E-2</c:v>
              </c:pt>
              <c:pt idx="19">
                <c:v>2.5416165452452084E-2</c:v>
              </c:pt>
              <c:pt idx="20">
                <c:v>2.6281708122321203E-2</c:v>
              </c:pt>
              <c:pt idx="21">
                <c:v>2.712774441491933E-2</c:v>
              </c:pt>
              <c:pt idx="22">
                <c:v>2.7955461000912393E-2</c:v>
              </c:pt>
              <c:pt idx="23">
                <c:v>2.8765926111963189E-2</c:v>
              </c:pt>
              <c:pt idx="24">
                <c:v>2.9560105733383229E-2</c:v>
              </c:pt>
              <c:pt idx="25">
                <c:v>3.0338877025066428E-2</c:v>
              </c:pt>
              <c:pt idx="26">
                <c:v>3.1103039533984075E-2</c:v>
              </c:pt>
              <c:pt idx="27">
                <c:v>3.1853324630254129E-2</c:v>
              </c:pt>
              <c:pt idx="28">
                <c:v>3.2590403501768055E-2</c:v>
              </c:pt>
              <c:pt idx="29">
                <c:v>3.3314893969744165E-2</c:v>
              </c:pt>
              <c:pt idx="30">
                <c:v>3.4027366332623536E-2</c:v>
              </c:pt>
              <c:pt idx="31">
                <c:v>3.4728348403691545E-2</c:v>
              </c:pt>
              <c:pt idx="32">
                <c:v>3.5418329875353705E-2</c:v>
              </c:pt>
              <c:pt idx="33">
                <c:v>3.6097766117702067E-2</c:v>
              </c:pt>
              <c:pt idx="34">
                <c:v>3.6767081499137357E-2</c:v>
              </c:pt>
              <c:pt idx="35">
                <c:v>3.7426672301072827E-2</c:v>
              </c:pt>
              <c:pt idx="36">
                <c:v>3.8076909286191847E-2</c:v>
              </c:pt>
              <c:pt idx="37">
                <c:v>3.8718139969644565E-2</c:v>
              </c:pt>
              <c:pt idx="38">
                <c:v>3.935069063441661E-2</c:v>
              </c:pt>
              <c:pt idx="39">
                <c:v>3.9974868125468632E-2</c:v>
              </c:pt>
              <c:pt idx="40">
                <c:v>4.0590961451821221E-2</c:v>
              </c:pt>
              <c:pt idx="41">
                <c:v>4.1199243221293973E-2</c:v>
              </c:pt>
              <c:pt idx="42">
                <c:v>4.1799970928919163E-2</c:v>
              </c:pt>
              <c:pt idx="43">
                <c:v>4.2393388116983247E-2</c:v>
              </c:pt>
              <c:pt idx="44">
                <c:v>4.2979725422089575E-2</c:v>
              </c:pt>
              <c:pt idx="45">
                <c:v>4.3559201522491112E-2</c:v>
              </c:pt>
              <c:pt idx="46">
                <c:v>4.4132023997134374E-2</c:v>
              </c:pt>
              <c:pt idx="47">
                <c:v>4.469839010632904E-2</c:v>
              </c:pt>
              <c:pt idx="48">
                <c:v>4.5258487502662308E-2</c:v>
              </c:pt>
              <c:pt idx="49">
                <c:v>4.5812494879672615E-2</c:v>
              </c:pt>
              <c:pt idx="50">
                <c:v>4.6360582564856069E-2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B-F0A2-43FD-A78B-14100D1DC683}"/>
            </c:ext>
          </c:extLst>
        </c:ser>
        <c:ser>
          <c:idx val="11"/>
          <c:order val="11"/>
          <c:tx>
            <c:v>Frequentist Probit Estimated Probability</c:v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15.446</c:v>
              </c:pt>
              <c:pt idx="2">
                <c:v>30.891999999999999</c:v>
              </c:pt>
              <c:pt idx="3">
                <c:v>46.338000000000001</c:v>
              </c:pt>
              <c:pt idx="4">
                <c:v>61.783999999999999</c:v>
              </c:pt>
              <c:pt idx="5">
                <c:v>77.23</c:v>
              </c:pt>
              <c:pt idx="6">
                <c:v>92.676000000000002</c:v>
              </c:pt>
              <c:pt idx="7">
                <c:v>108.122</c:v>
              </c:pt>
              <c:pt idx="8">
                <c:v>123.568</c:v>
              </c:pt>
              <c:pt idx="9">
                <c:v>139.01400000000001</c:v>
              </c:pt>
              <c:pt idx="10">
                <c:v>154.46</c:v>
              </c:pt>
              <c:pt idx="11">
                <c:v>169.90600000000001</c:v>
              </c:pt>
              <c:pt idx="12">
                <c:v>185.352</c:v>
              </c:pt>
              <c:pt idx="13">
                <c:v>200.798</c:v>
              </c:pt>
              <c:pt idx="14">
                <c:v>216.244</c:v>
              </c:pt>
              <c:pt idx="15">
                <c:v>231.69</c:v>
              </c:pt>
              <c:pt idx="16">
                <c:v>247.136</c:v>
              </c:pt>
              <c:pt idx="17">
                <c:v>262.58199999999999</c:v>
              </c:pt>
              <c:pt idx="18">
                <c:v>278.02800000000002</c:v>
              </c:pt>
              <c:pt idx="19">
                <c:v>293.47399999999999</c:v>
              </c:pt>
              <c:pt idx="20">
                <c:v>308.92</c:v>
              </c:pt>
              <c:pt idx="21">
                <c:v>324.36599999999999</c:v>
              </c:pt>
              <c:pt idx="22">
                <c:v>339.81200000000001</c:v>
              </c:pt>
              <c:pt idx="23">
                <c:v>355.25799999999998</c:v>
              </c:pt>
              <c:pt idx="24">
                <c:v>370.70400000000001</c:v>
              </c:pt>
              <c:pt idx="25">
                <c:v>386.15</c:v>
              </c:pt>
              <c:pt idx="26">
                <c:v>401.596</c:v>
              </c:pt>
              <c:pt idx="27">
                <c:v>417.04199999999997</c:v>
              </c:pt>
              <c:pt idx="28">
                <c:v>432.488</c:v>
              </c:pt>
              <c:pt idx="29">
                <c:v>447.93399999999997</c:v>
              </c:pt>
              <c:pt idx="30">
                <c:v>463.38</c:v>
              </c:pt>
              <c:pt idx="31">
                <c:v>478.82599999999996</c:v>
              </c:pt>
              <c:pt idx="32">
                <c:v>494.27199999999999</c:v>
              </c:pt>
              <c:pt idx="33">
                <c:v>509.71800000000002</c:v>
              </c:pt>
              <c:pt idx="34">
                <c:v>525.16399999999999</c:v>
              </c:pt>
              <c:pt idx="35">
                <c:v>540.61</c:v>
              </c:pt>
              <c:pt idx="36">
                <c:v>556.05600000000004</c:v>
              </c:pt>
              <c:pt idx="37">
                <c:v>571.50199999999995</c:v>
              </c:pt>
              <c:pt idx="38">
                <c:v>586.94799999999998</c:v>
              </c:pt>
              <c:pt idx="39">
                <c:v>602.39400000000001</c:v>
              </c:pt>
              <c:pt idx="40">
                <c:v>617.84</c:v>
              </c:pt>
              <c:pt idx="41">
                <c:v>633.28599999999994</c:v>
              </c:pt>
              <c:pt idx="42">
                <c:v>648.73199999999997</c:v>
              </c:pt>
              <c:pt idx="43">
                <c:v>664.178</c:v>
              </c:pt>
              <c:pt idx="44">
                <c:v>679.62400000000002</c:v>
              </c:pt>
              <c:pt idx="45">
                <c:v>695.06999999999994</c:v>
              </c:pt>
              <c:pt idx="46">
                <c:v>710.51599999999996</c:v>
              </c:pt>
              <c:pt idx="47">
                <c:v>725.96199999999999</c:v>
              </c:pt>
              <c:pt idx="48">
                <c:v>741.40800000000002</c:v>
              </c:pt>
              <c:pt idx="49">
                <c:v>756.85400000000004</c:v>
              </c:pt>
              <c:pt idx="50">
                <c:v>772.3</c:v>
              </c:pt>
            </c:numLit>
          </c:xVal>
          <c:yVal>
            <c:numLit>
              <c:formatCode>General</c:formatCode>
              <c:ptCount val="51"/>
              <c:pt idx="0">
                <c:v>8.0900553936279224E-3</c:v>
              </c:pt>
              <c:pt idx="1">
                <c:v>8.3738578544080705E-3</c:v>
              </c:pt>
              <c:pt idx="2">
                <c:v>8.6663638440792803E-3</c:v>
              </c:pt>
              <c:pt idx="3">
                <c:v>8.9677922128110574E-3</c:v>
              </c:pt>
              <c:pt idx="4">
                <c:v>9.2783655979444477E-3</c:v>
              </c:pt>
              <c:pt idx="5">
                <c:v>9.5983104310987857E-3</c:v>
              </c:pt>
              <c:pt idx="6">
                <c:v>9.9278569430376763E-3</c:v>
              </c:pt>
              <c:pt idx="7">
                <c:v>1.0267239166222811E-2</c:v>
              </c:pt>
              <c:pt idx="8">
                <c:v>1.0616694934983744E-2</c:v>
              </c:pt>
              <c:pt idx="9">
                <c:v>1.0976465883232265E-2</c:v>
              </c:pt>
              <c:pt idx="10">
                <c:v>1.1346797439650051E-2</c:v>
              </c:pt>
              <c:pt idx="11">
                <c:v>1.1727938820278883E-2</c:v>
              </c:pt>
              <c:pt idx="12">
                <c:v>1.2120143018442687E-2</c:v>
              </c:pt>
              <c:pt idx="13">
                <c:v>1.25236667919317E-2</c:v>
              </c:pt>
              <c:pt idx="14">
                <c:v>1.2938770647379402E-2</c:v>
              </c:pt>
              <c:pt idx="15">
                <c:v>1.3365718821763349E-2</c:v>
              </c:pt>
              <c:pt idx="16">
                <c:v>1.3804779260962532E-2</c:v>
              </c:pt>
              <c:pt idx="17">
                <c:v>1.4256223595303963E-2</c:v>
              </c:pt>
              <c:pt idx="18">
                <c:v>1.4720327112032828E-2</c:v>
              </c:pt>
              <c:pt idx="19">
                <c:v>1.5197368724641488E-2</c:v>
              </c:pt>
              <c:pt idx="20">
                <c:v>1.5687630938993492E-2</c:v>
              </c:pt>
              <c:pt idx="21">
                <c:v>1.619139981618074E-2</c:v>
              </c:pt>
              <c:pt idx="22">
                <c:v>1.6708964932052751E-2</c:v>
              </c:pt>
              <c:pt idx="23">
                <c:v>1.7240619333358905E-2</c:v>
              </c:pt>
              <c:pt idx="24">
                <c:v>1.7786659490446145E-2</c:v>
              </c:pt>
              <c:pt idx="25">
                <c:v>1.8347385246456002E-2</c:v>
              </c:pt>
              <c:pt idx="26">
                <c:v>1.8923099762967407E-2</c:v>
              </c:pt>
              <c:pt idx="27">
                <c:v>1.951410946203308E-2</c:v>
              </c:pt>
              <c:pt idx="28">
                <c:v>2.0120723964559488E-2</c:v>
              </c:pt>
              <c:pt idx="29">
                <c:v>2.0743256024983055E-2</c:v>
              </c:pt>
              <c:pt idx="30">
                <c:v>2.1382021462197243E-2</c:v>
              </c:pt>
              <c:pt idx="31">
                <c:v>2.2037339086687029E-2</c:v>
              </c:pt>
              <c:pt idx="32">
                <c:v>2.270953062383144E-2</c:v>
              </c:pt>
              <c:pt idx="33">
                <c:v>2.3398920633335436E-2</c:v>
              </c:pt>
              <c:pt idx="34">
                <c:v>2.4105836424756919E-2</c:v>
              </c:pt>
              <c:pt idx="35">
                <c:v>2.4830607969096641E-2</c:v>
              </c:pt>
              <c:pt idx="36">
                <c:v>2.5573567806421661E-2</c:v>
              </c:pt>
              <c:pt idx="37">
                <c:v>2.633505094949707E-2</c:v>
              </c:pt>
              <c:pt idx="38">
                <c:v>2.711539478340258E-2</c:v>
              </c:pt>
              <c:pt idx="39">
                <c:v>2.7914938961115018E-2</c:v>
              </c:pt>
              <c:pt idx="40">
                <c:v>2.8734025295040551E-2</c:v>
              </c:pt>
              <c:pt idx="41">
                <c:v>2.9572997644484279E-2</c:v>
              </c:pt>
              <c:pt idx="42">
                <c:v>3.0432201799048288E-2</c:v>
              </c:pt>
              <c:pt idx="43">
                <c:v>3.1311985357953175E-2</c:v>
              </c:pt>
              <c:pt idx="44">
                <c:v>3.2212697605281435E-2</c:v>
              </c:pt>
              <c:pt idx="45">
                <c:v>3.3134689381146137E-2</c:v>
              </c:pt>
              <c:pt idx="46">
                <c:v>3.4078312948790421E-2</c:v>
              </c:pt>
              <c:pt idx="47">
                <c:v>3.5043921857629376E-2</c:v>
              </c:pt>
              <c:pt idx="48">
                <c:v>3.6031870802249101E-2</c:v>
              </c:pt>
              <c:pt idx="49">
                <c:v>3.7042515477381917E-2</c:v>
              </c:pt>
              <c:pt idx="50">
                <c:v>3.8076212428881241E-2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C-F0A2-43FD-A78B-14100D1DC6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6807488"/>
        <c:axId val="1547272160"/>
      </c:scatterChart>
      <c:scatterChart>
        <c:scatterStyle val="lineMarker"/>
        <c:varyColors val="0"/>
        <c:ser>
          <c:idx val="1"/>
          <c:order val="1"/>
          <c:tx>
            <c:v>Data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ED7D31"/>
                    </a:solidFill>
                  </a14:hiddenFill>
                </a:ext>
              </a:extLst>
            </c:spPr>
          </c:marker>
          <c:errBars>
            <c:errDir val="y"/>
            <c:errBarType val="both"/>
            <c:errValType val="cust"/>
            <c:noEndCap val="0"/>
            <c:plus>
              <c:numLit>
                <c:formatCode>General</c:formatCode>
                <c:ptCount val="5"/>
                <c:pt idx="0">
                  <c:v>0.10344481275062616</c:v>
                </c:pt>
                <c:pt idx="1">
                  <c:v>0.10591529363940126</c:v>
                </c:pt>
                <c:pt idx="2">
                  <c:v>0.10369115244901118</c:v>
                </c:pt>
                <c:pt idx="3">
                  <c:v>0.12250468339940904</c:v>
                </c:pt>
                <c:pt idx="4">
                  <c:v>0.13331693565341735</c:v>
                </c:pt>
              </c:numLit>
            </c:plus>
            <c:minus>
              <c:numLit>
                <c:formatCode>General</c:formatCode>
                <c:ptCount val="5"/>
                <c:pt idx="0">
                  <c:v>-2.1498096665648198E-3</c:v>
                </c:pt>
                <c:pt idx="1">
                  <c:v>-2.2061668199727406E-3</c:v>
                </c:pt>
                <c:pt idx="2">
                  <c:v>-2.1554177048843039E-3</c:v>
                </c:pt>
                <c:pt idx="3">
                  <c:v>3.7868987728637532E-2</c:v>
                </c:pt>
                <c:pt idx="4">
                  <c:v>2.6115701886733587E-2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Lit>
              <c:formatCode>General</c:formatCode>
              <c:ptCount val="5"/>
              <c:pt idx="0">
                <c:v>0</c:v>
              </c:pt>
              <c:pt idx="1">
                <c:v>17.899999999999999</c:v>
              </c:pt>
              <c:pt idx="2">
                <c:v>61.7</c:v>
              </c:pt>
              <c:pt idx="3">
                <c:v>195.6</c:v>
              </c:pt>
              <c:pt idx="4">
                <c:v>772.3</c:v>
              </c:pt>
            </c:numLit>
          </c:xVal>
          <c:yVal>
            <c:numLit>
              <c:formatCode>General</c:formatCode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4.5850527281063737E-2</c:v>
              </c:pt>
              <c:pt idx="4">
                <c:v>2.755580049600441E-2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F0A2-43FD-A78B-14100D1DC6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6807488"/>
        <c:axId val="1547272160"/>
      </c:scatterChart>
      <c:valAx>
        <c:axId val="836807488"/>
        <c:scaling>
          <c:orientation val="minMax"/>
          <c:max val="772.3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7272160"/>
        <c:crosses val="autoZero"/>
        <c:crossBetween val="midCat"/>
      </c:valAx>
      <c:valAx>
        <c:axId val="1547272160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Response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68074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Frequentist Logistic Model with BMR of 10% Extra Risk for the BMD and 0.95 Lower Confidence Limit for the BMDL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Estimated Probability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15.446</c:v>
              </c:pt>
              <c:pt idx="2">
                <c:v>30.891999999999999</c:v>
              </c:pt>
              <c:pt idx="3">
                <c:v>46.338000000000001</c:v>
              </c:pt>
              <c:pt idx="4">
                <c:v>61.783999999999999</c:v>
              </c:pt>
              <c:pt idx="5">
                <c:v>77.23</c:v>
              </c:pt>
              <c:pt idx="6">
                <c:v>92.676000000000002</c:v>
              </c:pt>
              <c:pt idx="7">
                <c:v>108.122</c:v>
              </c:pt>
              <c:pt idx="8">
                <c:v>123.568</c:v>
              </c:pt>
              <c:pt idx="9">
                <c:v>139.01400000000001</c:v>
              </c:pt>
              <c:pt idx="10">
                <c:v>154.46</c:v>
              </c:pt>
              <c:pt idx="11">
                <c:v>169.90600000000001</c:v>
              </c:pt>
              <c:pt idx="12">
                <c:v>185.352</c:v>
              </c:pt>
              <c:pt idx="13">
                <c:v>200.798</c:v>
              </c:pt>
              <c:pt idx="14">
                <c:v>216.244</c:v>
              </c:pt>
              <c:pt idx="15">
                <c:v>231.69</c:v>
              </c:pt>
              <c:pt idx="16">
                <c:v>247.136</c:v>
              </c:pt>
              <c:pt idx="17">
                <c:v>262.58199999999999</c:v>
              </c:pt>
              <c:pt idx="18">
                <c:v>278.02800000000002</c:v>
              </c:pt>
              <c:pt idx="19">
                <c:v>293.47399999999999</c:v>
              </c:pt>
              <c:pt idx="20">
                <c:v>308.92</c:v>
              </c:pt>
              <c:pt idx="21">
                <c:v>324.36599999999999</c:v>
              </c:pt>
              <c:pt idx="22">
                <c:v>339.81200000000001</c:v>
              </c:pt>
              <c:pt idx="23">
                <c:v>355.25799999999998</c:v>
              </c:pt>
              <c:pt idx="24">
                <c:v>370.70400000000001</c:v>
              </c:pt>
              <c:pt idx="25">
                <c:v>386.15</c:v>
              </c:pt>
              <c:pt idx="26">
                <c:v>401.596</c:v>
              </c:pt>
              <c:pt idx="27">
                <c:v>417.04199999999997</c:v>
              </c:pt>
              <c:pt idx="28">
                <c:v>432.488</c:v>
              </c:pt>
              <c:pt idx="29">
                <c:v>447.93399999999997</c:v>
              </c:pt>
              <c:pt idx="30">
                <c:v>463.38</c:v>
              </c:pt>
              <c:pt idx="31">
                <c:v>478.82599999999996</c:v>
              </c:pt>
              <c:pt idx="32">
                <c:v>494.27199999999999</c:v>
              </c:pt>
              <c:pt idx="33">
                <c:v>509.71800000000002</c:v>
              </c:pt>
              <c:pt idx="34">
                <c:v>525.16399999999999</c:v>
              </c:pt>
              <c:pt idx="35">
                <c:v>540.61</c:v>
              </c:pt>
              <c:pt idx="36">
                <c:v>556.05600000000004</c:v>
              </c:pt>
              <c:pt idx="37">
                <c:v>571.50199999999995</c:v>
              </c:pt>
              <c:pt idx="38">
                <c:v>586.94799999999998</c:v>
              </c:pt>
              <c:pt idx="39">
                <c:v>602.39400000000001</c:v>
              </c:pt>
              <c:pt idx="40">
                <c:v>617.84</c:v>
              </c:pt>
              <c:pt idx="41">
                <c:v>633.28599999999994</c:v>
              </c:pt>
              <c:pt idx="42">
                <c:v>648.73199999999997</c:v>
              </c:pt>
              <c:pt idx="43">
                <c:v>664.178</c:v>
              </c:pt>
              <c:pt idx="44">
                <c:v>679.62400000000002</c:v>
              </c:pt>
              <c:pt idx="45">
                <c:v>695.06999999999994</c:v>
              </c:pt>
              <c:pt idx="46">
                <c:v>710.51599999999996</c:v>
              </c:pt>
              <c:pt idx="47">
                <c:v>725.96199999999999</c:v>
              </c:pt>
              <c:pt idx="48">
                <c:v>741.40800000000002</c:v>
              </c:pt>
              <c:pt idx="49">
                <c:v>756.85400000000004</c:v>
              </c:pt>
              <c:pt idx="50">
                <c:v>772.3</c:v>
              </c:pt>
            </c:numLit>
          </c:xVal>
          <c:yVal>
            <c:numLit>
              <c:formatCode>General</c:formatCode>
              <c:ptCount val="51"/>
              <c:pt idx="0">
                <c:v>8.5219243724388456E-3</c:v>
              </c:pt>
              <c:pt idx="1">
                <c:v>8.7768753370459016E-3</c:v>
              </c:pt>
              <c:pt idx="2">
                <c:v>9.0393841467407993E-3</c:v>
              </c:pt>
              <c:pt idx="3">
                <c:v>9.3096706283796182E-3</c:v>
              </c:pt>
              <c:pt idx="4">
                <c:v>9.5879607466864709E-3</c:v>
              </c:pt>
              <c:pt idx="5">
                <c:v>9.8744867600331215E-3</c:v>
              </c:pt>
              <c:pt idx="6">
                <c:v>1.0169487379203541E-2</c:v>
              </c:pt>
              <c:pt idx="7">
                <c:v>1.0473207929136013E-2</c:v>
              </c:pt>
              <c:pt idx="8">
                <c:v>1.0785900513630594E-2</c:v>
              </c:pt>
              <c:pt idx="9">
                <c:v>1.1107824183003205E-2</c:v>
              </c:pt>
              <c:pt idx="10">
                <c:v>1.1439245104661971E-2</c:v>
              </c:pt>
              <c:pt idx="11">
                <c:v>1.1780436736574E-2</c:v>
              </c:pt>
              <c:pt idx="12">
                <c:v>1.2131680003584125E-2</c:v>
              </c:pt>
              <c:pt idx="13">
                <c:v>1.2493263476538749E-2</c:v>
              </c:pt>
              <c:pt idx="14">
                <c:v>1.2865483554160168E-2</c:v>
              </c:pt>
              <c:pt idx="15">
                <c:v>1.3248644647607217E-2</c:v>
              </c:pt>
              <c:pt idx="16">
                <c:v>1.364305936764923E-2</c:v>
              </c:pt>
              <c:pt idx="17">
                <c:v>1.4049048714369411E-2</c:v>
              </c:pt>
              <c:pt idx="18">
                <c:v>1.4466942269303687E-2</c:v>
              </c:pt>
              <c:pt idx="19">
                <c:v>1.489707838990882E-2</c:v>
              </c:pt>
              <c:pt idx="20">
                <c:v>1.533980440624208E-2</c:v>
              </c:pt>
              <c:pt idx="21">
                <c:v>1.5795476819721019E-2</c:v>
              </c:pt>
              <c:pt idx="22">
                <c:v>1.6264461503818939E-2</c:v>
              </c:pt>
              <c:pt idx="23">
                <c:v>1.6747133906536184E-2</c:v>
              </c:pt>
              <c:pt idx="24">
                <c:v>1.724387925447278E-2</c:v>
              </c:pt>
              <c:pt idx="25">
                <c:v>1.7755092758310758E-2</c:v>
              </c:pt>
              <c:pt idx="26">
                <c:v>1.8281179819498086E-2</c:v>
              </c:pt>
              <c:pt idx="27">
                <c:v>1.8822556237906993E-2</c:v>
              </c:pt>
              <c:pt idx="28">
                <c:v>1.9379648420221194E-2</c:v>
              </c:pt>
              <c:pt idx="29">
                <c:v>1.9952893588785367E-2</c:v>
              </c:pt>
              <c:pt idx="30">
                <c:v>2.0542739990629687E-2</c:v>
              </c:pt>
              <c:pt idx="31">
                <c:v>2.1149647106359117E-2</c:v>
              </c:pt>
              <c:pt idx="32">
                <c:v>2.1774085858574418E-2</c:v>
              </c:pt>
              <c:pt idx="33">
                <c:v>2.2416538819466141E-2</c:v>
              </c:pt>
              <c:pt idx="34">
                <c:v>2.3077500417198086E-2</c:v>
              </c:pt>
              <c:pt idx="35">
                <c:v>2.3757477140668622E-2</c:v>
              </c:pt>
              <c:pt idx="36">
                <c:v>2.4456987742210619E-2</c:v>
              </c:pt>
              <c:pt idx="37">
                <c:v>2.5176563437760622E-2</c:v>
              </c:pt>
              <c:pt idx="38">
                <c:v>2.5916748103997578E-2</c:v>
              </c:pt>
              <c:pt idx="39">
                <c:v>2.6678098471918387E-2</c:v>
              </c:pt>
              <c:pt idx="40">
                <c:v>2.7461184316285064E-2</c:v>
              </c:pt>
              <c:pt idx="41">
                <c:v>2.8266588640342261E-2</c:v>
              </c:pt>
              <c:pt idx="42">
                <c:v>2.9094907855169005E-2</c:v>
              </c:pt>
              <c:pt idx="43">
                <c:v>2.9946751952989487E-2</c:v>
              </c:pt>
              <c:pt idx="44">
                <c:v>3.0822744673730595E-2</c:v>
              </c:pt>
              <c:pt idx="45">
                <c:v>3.1723523664071787E-2</c:v>
              </c:pt>
              <c:pt idx="46">
                <c:v>3.2649740628193404E-2</c:v>
              </c:pt>
              <c:pt idx="47">
                <c:v>3.3602061469384881E-2</c:v>
              </c:pt>
              <c:pt idx="48">
                <c:v>3.4581166421632108E-2</c:v>
              </c:pt>
              <c:pt idx="49">
                <c:v>3.5587750170256276E-2</c:v>
              </c:pt>
              <c:pt idx="50">
                <c:v>3.6622521960632093E-2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5F17-4547-A491-94B2A0577025}"/>
            </c:ext>
          </c:extLst>
        </c:ser>
        <c:ser>
          <c:idx val="2"/>
          <c:order val="2"/>
          <c:tx>
            <c:v>Response at BMD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1372.2688854509368</c:v>
              </c:pt>
            </c:numLit>
          </c:xVal>
          <c:yVal>
            <c:numLit>
              <c:formatCode>General</c:formatCode>
              <c:ptCount val="2"/>
              <c:pt idx="0">
                <c:v>0.10766973193519534</c:v>
              </c:pt>
              <c:pt idx="1">
                <c:v>0.10766973193519534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5F17-4547-A491-94B2A05770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6819488"/>
        <c:axId val="1547275072"/>
      </c:scatterChart>
      <c:scatterChart>
        <c:scatterStyle val="lineMarker"/>
        <c:varyColors val="0"/>
        <c:ser>
          <c:idx val="1"/>
          <c:order val="1"/>
          <c:tx>
            <c:v>Data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ED7D31"/>
                    </a:solidFill>
                  </a14:hiddenFill>
                </a:ext>
              </a:extLst>
            </c:spPr>
          </c:marker>
          <c:errBars>
            <c:errDir val="y"/>
            <c:errBarType val="both"/>
            <c:errValType val="cust"/>
            <c:noEndCap val="0"/>
            <c:plus>
              <c:numLit>
                <c:formatCode>General</c:formatCode>
                <c:ptCount val="5"/>
                <c:pt idx="0">
                  <c:v>0.10344481275062616</c:v>
                </c:pt>
                <c:pt idx="1">
                  <c:v>0.10591529363940126</c:v>
                </c:pt>
                <c:pt idx="2">
                  <c:v>0.10369115244901118</c:v>
                </c:pt>
                <c:pt idx="3">
                  <c:v>0.12250468339940904</c:v>
                </c:pt>
                <c:pt idx="4">
                  <c:v>0.13331693565341735</c:v>
                </c:pt>
              </c:numLit>
            </c:plus>
            <c:minus>
              <c:numLit>
                <c:formatCode>General</c:formatCode>
                <c:ptCount val="5"/>
                <c:pt idx="0">
                  <c:v>-2.1498096665648198E-3</c:v>
                </c:pt>
                <c:pt idx="1">
                  <c:v>-2.2061668199727406E-3</c:v>
                </c:pt>
                <c:pt idx="2">
                  <c:v>-2.1554177048843039E-3</c:v>
                </c:pt>
                <c:pt idx="3">
                  <c:v>3.7868987728637532E-2</c:v>
                </c:pt>
                <c:pt idx="4">
                  <c:v>2.6115701886733587E-2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Lit>
              <c:formatCode>General</c:formatCode>
              <c:ptCount val="5"/>
              <c:pt idx="0">
                <c:v>0</c:v>
              </c:pt>
              <c:pt idx="1">
                <c:v>17.899999999999999</c:v>
              </c:pt>
              <c:pt idx="2">
                <c:v>61.7</c:v>
              </c:pt>
              <c:pt idx="3">
                <c:v>195.6</c:v>
              </c:pt>
              <c:pt idx="4">
                <c:v>772.3</c:v>
              </c:pt>
            </c:numLit>
          </c:xVal>
          <c:yVal>
            <c:numLit>
              <c:formatCode>General</c:formatCode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4.5850527281063737E-2</c:v>
              </c:pt>
              <c:pt idx="4">
                <c:v>2.755580049600441E-2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5F17-4547-A491-94B2A0577025}"/>
            </c:ext>
          </c:extLst>
        </c:ser>
        <c:ser>
          <c:idx val="3"/>
          <c:order val="3"/>
          <c:tx>
            <c:v>BMD</c:v>
          </c:tx>
          <c:spPr>
            <a:ln w="254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0.10766973193519534</c:v>
                </c:pt>
                <c:pt idx="1">
                  <c:v>0.10766973193519534</c:v>
                </c:pt>
              </c:numLit>
            </c:minus>
            <c:spPr>
              <a:noFill/>
              <a:ln w="25400" cap="flat" cmpd="sng" algn="ctr">
                <a:solidFill>
                  <a:srgbClr val="70AD47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1372.2688854509368</c:v>
              </c:pt>
            </c:numLit>
          </c:xVal>
          <c:yVal>
            <c:numLit>
              <c:formatCode>General</c:formatCode>
              <c:ptCount val="2"/>
              <c:pt idx="0">
                <c:v>0.10766973193519534</c:v>
              </c:pt>
              <c:pt idx="1">
                <c:v>0.10766973193519534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5F17-4547-A491-94B2A0577025}"/>
            </c:ext>
          </c:extLst>
        </c:ser>
        <c:ser>
          <c:idx val="4"/>
          <c:order val="4"/>
          <c:tx>
            <c:v>BMDL</c:v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0.10766973193519534</c:v>
                </c:pt>
                <c:pt idx="1">
                  <c:v>0.10766973193519534</c:v>
                </c:pt>
              </c:numLit>
            </c:minus>
            <c:spPr>
              <a:noFill/>
              <a:ln w="25400" cap="flat" cmpd="sng" algn="ctr">
                <a:solidFill>
                  <a:srgbClr val="FFC000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759.37724064640429</c:v>
              </c:pt>
            </c:numLit>
          </c:xVal>
          <c:yVal>
            <c:numLit>
              <c:formatCode>General</c:formatCode>
              <c:ptCount val="2"/>
              <c:pt idx="0">
                <c:v>0.10766973193519534</c:v>
              </c:pt>
              <c:pt idx="1">
                <c:v>0.10766973193519534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5F17-4547-A491-94B2A05770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6819488"/>
        <c:axId val="1547275072"/>
      </c:scatterChart>
      <c:valAx>
        <c:axId val="836819488"/>
        <c:scaling>
          <c:orientation val="minMax"/>
          <c:max val="772.3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7275072"/>
        <c:crosses val="autoZero"/>
        <c:crossBetween val="midCat"/>
      </c:valAx>
      <c:valAx>
        <c:axId val="154727507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Response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68194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Frequentist Log-Probit Model with BMR of 10% Extra Risk for the BMD and 0.95 Lower Confidence Limit for the BMDL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Estimated Probability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15.446</c:v>
              </c:pt>
              <c:pt idx="2">
                <c:v>30.891999999999999</c:v>
              </c:pt>
              <c:pt idx="3">
                <c:v>46.338000000000001</c:v>
              </c:pt>
              <c:pt idx="4">
                <c:v>61.783999999999999</c:v>
              </c:pt>
              <c:pt idx="5">
                <c:v>77.23</c:v>
              </c:pt>
              <c:pt idx="6">
                <c:v>92.676000000000002</c:v>
              </c:pt>
              <c:pt idx="7">
                <c:v>108.122</c:v>
              </c:pt>
              <c:pt idx="8">
                <c:v>123.568</c:v>
              </c:pt>
              <c:pt idx="9">
                <c:v>139.01400000000001</c:v>
              </c:pt>
              <c:pt idx="10">
                <c:v>154.46</c:v>
              </c:pt>
              <c:pt idx="11">
                <c:v>169.90600000000001</c:v>
              </c:pt>
              <c:pt idx="12">
                <c:v>185.352</c:v>
              </c:pt>
              <c:pt idx="13">
                <c:v>200.798</c:v>
              </c:pt>
              <c:pt idx="14">
                <c:v>216.244</c:v>
              </c:pt>
              <c:pt idx="15">
                <c:v>231.69</c:v>
              </c:pt>
              <c:pt idx="16">
                <c:v>247.136</c:v>
              </c:pt>
              <c:pt idx="17">
                <c:v>262.58199999999999</c:v>
              </c:pt>
              <c:pt idx="18">
                <c:v>278.02800000000002</c:v>
              </c:pt>
              <c:pt idx="19">
                <c:v>293.47399999999999</c:v>
              </c:pt>
              <c:pt idx="20">
                <c:v>308.92</c:v>
              </c:pt>
              <c:pt idx="21">
                <c:v>324.36599999999999</c:v>
              </c:pt>
              <c:pt idx="22">
                <c:v>339.81200000000001</c:v>
              </c:pt>
              <c:pt idx="23">
                <c:v>355.25799999999998</c:v>
              </c:pt>
              <c:pt idx="24">
                <c:v>370.70400000000001</c:v>
              </c:pt>
              <c:pt idx="25">
                <c:v>386.15</c:v>
              </c:pt>
              <c:pt idx="26">
                <c:v>401.596</c:v>
              </c:pt>
              <c:pt idx="27">
                <c:v>417.04199999999997</c:v>
              </c:pt>
              <c:pt idx="28">
                <c:v>432.488</c:v>
              </c:pt>
              <c:pt idx="29">
                <c:v>447.93399999999997</c:v>
              </c:pt>
              <c:pt idx="30">
                <c:v>463.38</c:v>
              </c:pt>
              <c:pt idx="31">
                <c:v>478.82599999999996</c:v>
              </c:pt>
              <c:pt idx="32">
                <c:v>494.27199999999999</c:v>
              </c:pt>
              <c:pt idx="33">
                <c:v>509.71800000000002</c:v>
              </c:pt>
              <c:pt idx="34">
                <c:v>525.16399999999999</c:v>
              </c:pt>
              <c:pt idx="35">
                <c:v>540.61</c:v>
              </c:pt>
              <c:pt idx="36">
                <c:v>556.05600000000004</c:v>
              </c:pt>
              <c:pt idx="37">
                <c:v>571.50199999999995</c:v>
              </c:pt>
              <c:pt idx="38">
                <c:v>586.94799999999998</c:v>
              </c:pt>
              <c:pt idx="39">
                <c:v>602.39400000000001</c:v>
              </c:pt>
              <c:pt idx="40">
                <c:v>617.84</c:v>
              </c:pt>
              <c:pt idx="41">
                <c:v>633.28599999999994</c:v>
              </c:pt>
              <c:pt idx="42">
                <c:v>648.73199999999997</c:v>
              </c:pt>
              <c:pt idx="43">
                <c:v>664.178</c:v>
              </c:pt>
              <c:pt idx="44">
                <c:v>679.62400000000002</c:v>
              </c:pt>
              <c:pt idx="45">
                <c:v>695.06999999999994</c:v>
              </c:pt>
              <c:pt idx="46">
                <c:v>710.51599999999996</c:v>
              </c:pt>
              <c:pt idx="47">
                <c:v>725.96199999999999</c:v>
              </c:pt>
              <c:pt idx="48">
                <c:v>741.40800000000002</c:v>
              </c:pt>
              <c:pt idx="49">
                <c:v>756.85400000000004</c:v>
              </c:pt>
              <c:pt idx="50">
                <c:v>772.3</c:v>
              </c:pt>
            </c:numLit>
          </c:xVal>
          <c:yVal>
            <c:numLit>
              <c:formatCode>General</c:formatCode>
              <c:ptCount val="51"/>
              <c:pt idx="0">
                <c:v>1.52304620537636E-8</c:v>
              </c:pt>
              <c:pt idx="1">
                <c:v>1.52304620537636E-8</c:v>
              </c:pt>
              <c:pt idx="2">
                <c:v>4.8688362203865403E-3</c:v>
              </c:pt>
              <c:pt idx="3">
                <c:v>6.7337383754868894E-3</c:v>
              </c:pt>
              <c:pt idx="4">
                <c:v>8.4153133069513261E-3</c:v>
              </c:pt>
              <c:pt idx="5">
                <c:v>9.9631428445932837E-3</c:v>
              </c:pt>
              <c:pt idx="6">
                <c:v>1.1406826926178832E-2</c:v>
              </c:pt>
              <c:pt idx="7">
                <c:v>1.2765946589021832E-2</c:v>
              </c:pt>
              <c:pt idx="8">
                <c:v>1.4054354799560497E-2</c:v>
              </c:pt>
              <c:pt idx="9">
                <c:v>1.5282330796740956E-2</c:v>
              </c:pt>
              <c:pt idx="10">
                <c:v>1.6457779674206304E-2</c:v>
              </c:pt>
              <c:pt idx="11">
                <c:v>1.7586952514430446E-2</c:v>
              </c:pt>
              <c:pt idx="12">
                <c:v>1.867490425618749E-2</c:v>
              </c:pt>
              <c:pt idx="13">
                <c:v>1.972579833882494E-2</c:v>
              </c:pt>
              <c:pt idx="14">
                <c:v>2.0743117016625942E-2</c:v>
              </c:pt>
              <c:pt idx="15">
                <c:v>2.1729811063187329E-2</c:v>
              </c:pt>
              <c:pt idx="16">
                <c:v>2.2688409119579853E-2</c:v>
              </c:pt>
              <c:pt idx="17">
                <c:v>2.3621099348899239E-2</c:v>
              </c:pt>
              <c:pt idx="18">
                <c:v>2.4529791588024093E-2</c:v>
              </c:pt>
              <c:pt idx="19">
                <c:v>2.5416165452452084E-2</c:v>
              </c:pt>
              <c:pt idx="20">
                <c:v>2.6281708122321203E-2</c:v>
              </c:pt>
              <c:pt idx="21">
                <c:v>2.712774441491933E-2</c:v>
              </c:pt>
              <c:pt idx="22">
                <c:v>2.7955461000912393E-2</c:v>
              </c:pt>
              <c:pt idx="23">
                <c:v>2.8765926111963189E-2</c:v>
              </c:pt>
              <c:pt idx="24">
                <c:v>2.9560105733383229E-2</c:v>
              </c:pt>
              <c:pt idx="25">
                <c:v>3.0338877025066428E-2</c:v>
              </c:pt>
              <c:pt idx="26">
                <c:v>3.1103039533984075E-2</c:v>
              </c:pt>
              <c:pt idx="27">
                <c:v>3.1853324630254129E-2</c:v>
              </c:pt>
              <c:pt idx="28">
                <c:v>3.2590403501768055E-2</c:v>
              </c:pt>
              <c:pt idx="29">
                <c:v>3.3314893969744165E-2</c:v>
              </c:pt>
              <c:pt idx="30">
                <c:v>3.4027366332623536E-2</c:v>
              </c:pt>
              <c:pt idx="31">
                <c:v>3.4728348403691545E-2</c:v>
              </c:pt>
              <c:pt idx="32">
                <c:v>3.5418329875353705E-2</c:v>
              </c:pt>
              <c:pt idx="33">
                <c:v>3.6097766117702067E-2</c:v>
              </c:pt>
              <c:pt idx="34">
                <c:v>3.6767081499137357E-2</c:v>
              </c:pt>
              <c:pt idx="35">
                <c:v>3.7426672301072827E-2</c:v>
              </c:pt>
              <c:pt idx="36">
                <c:v>3.8076909286191847E-2</c:v>
              </c:pt>
              <c:pt idx="37">
                <c:v>3.8718139969644565E-2</c:v>
              </c:pt>
              <c:pt idx="38">
                <c:v>3.935069063441661E-2</c:v>
              </c:pt>
              <c:pt idx="39">
                <c:v>3.9974868125468632E-2</c:v>
              </c:pt>
              <c:pt idx="40">
                <c:v>4.0590961451821221E-2</c:v>
              </c:pt>
              <c:pt idx="41">
                <c:v>4.1199243221293973E-2</c:v>
              </c:pt>
              <c:pt idx="42">
                <c:v>4.1799970928919163E-2</c:v>
              </c:pt>
              <c:pt idx="43">
                <c:v>4.2393388116983247E-2</c:v>
              </c:pt>
              <c:pt idx="44">
                <c:v>4.2979725422089575E-2</c:v>
              </c:pt>
              <c:pt idx="45">
                <c:v>4.3559201522491112E-2</c:v>
              </c:pt>
              <c:pt idx="46">
                <c:v>4.4132023997134374E-2</c:v>
              </c:pt>
              <c:pt idx="47">
                <c:v>4.469839010632904E-2</c:v>
              </c:pt>
              <c:pt idx="48">
                <c:v>4.5258487502662308E-2</c:v>
              </c:pt>
              <c:pt idx="49">
                <c:v>4.5812494879672615E-2</c:v>
              </c:pt>
              <c:pt idx="50">
                <c:v>4.6360582564856069E-2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9B3F-49B4-AF43-48839CD70FD1}"/>
            </c:ext>
          </c:extLst>
        </c:ser>
        <c:ser>
          <c:idx val="2"/>
          <c:order val="2"/>
          <c:tx>
            <c:v>Response at BMD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3206.0048047166943</c:v>
              </c:pt>
            </c:numLit>
          </c:xVal>
          <c:yVal>
            <c:numLit>
              <c:formatCode>General</c:formatCode>
              <c:ptCount val="2"/>
              <c:pt idx="0">
                <c:v>0.10000001370741571</c:v>
              </c:pt>
              <c:pt idx="1">
                <c:v>0.10000001370741571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9B3F-49B4-AF43-48839CD70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6819488"/>
        <c:axId val="1547264672"/>
      </c:scatterChart>
      <c:scatterChart>
        <c:scatterStyle val="lineMarker"/>
        <c:varyColors val="0"/>
        <c:ser>
          <c:idx val="1"/>
          <c:order val="1"/>
          <c:tx>
            <c:v>Data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ED7D31"/>
                    </a:solidFill>
                  </a14:hiddenFill>
                </a:ext>
              </a:extLst>
            </c:spPr>
          </c:marker>
          <c:errBars>
            <c:errDir val="y"/>
            <c:errBarType val="both"/>
            <c:errValType val="cust"/>
            <c:noEndCap val="0"/>
            <c:plus>
              <c:numLit>
                <c:formatCode>General</c:formatCode>
                <c:ptCount val="5"/>
                <c:pt idx="0">
                  <c:v>0.10344481275062616</c:v>
                </c:pt>
                <c:pt idx="1">
                  <c:v>0.10591529363940126</c:v>
                </c:pt>
                <c:pt idx="2">
                  <c:v>0.10369115244901118</c:v>
                </c:pt>
                <c:pt idx="3">
                  <c:v>0.12250468339940904</c:v>
                </c:pt>
                <c:pt idx="4">
                  <c:v>0.13331693565341735</c:v>
                </c:pt>
              </c:numLit>
            </c:plus>
            <c:minus>
              <c:numLit>
                <c:formatCode>General</c:formatCode>
                <c:ptCount val="5"/>
                <c:pt idx="0">
                  <c:v>-2.1498096665648198E-3</c:v>
                </c:pt>
                <c:pt idx="1">
                  <c:v>-2.2061668199727406E-3</c:v>
                </c:pt>
                <c:pt idx="2">
                  <c:v>-2.1554177048843039E-3</c:v>
                </c:pt>
                <c:pt idx="3">
                  <c:v>3.7868987728637532E-2</c:v>
                </c:pt>
                <c:pt idx="4">
                  <c:v>2.6115701886733587E-2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Lit>
              <c:formatCode>General</c:formatCode>
              <c:ptCount val="5"/>
              <c:pt idx="0">
                <c:v>0</c:v>
              </c:pt>
              <c:pt idx="1">
                <c:v>17.899999999999999</c:v>
              </c:pt>
              <c:pt idx="2">
                <c:v>61.7</c:v>
              </c:pt>
              <c:pt idx="3">
                <c:v>195.6</c:v>
              </c:pt>
              <c:pt idx="4">
                <c:v>772.3</c:v>
              </c:pt>
            </c:numLit>
          </c:xVal>
          <c:yVal>
            <c:numLit>
              <c:formatCode>General</c:formatCode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4.5850527281063737E-2</c:v>
              </c:pt>
              <c:pt idx="4">
                <c:v>2.755580049600441E-2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9B3F-49B4-AF43-48839CD70FD1}"/>
            </c:ext>
          </c:extLst>
        </c:ser>
        <c:ser>
          <c:idx val="3"/>
          <c:order val="3"/>
          <c:tx>
            <c:v>BMD</c:v>
          </c:tx>
          <c:spPr>
            <a:ln w="254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0.10000001370741571</c:v>
                </c:pt>
                <c:pt idx="1">
                  <c:v>0.10000001370741571</c:v>
                </c:pt>
              </c:numLit>
            </c:minus>
            <c:spPr>
              <a:noFill/>
              <a:ln w="25400" cap="flat" cmpd="sng" algn="ctr">
                <a:solidFill>
                  <a:srgbClr val="70AD47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3206.0048047166943</c:v>
              </c:pt>
            </c:numLit>
          </c:xVal>
          <c:yVal>
            <c:numLit>
              <c:formatCode>General</c:formatCode>
              <c:ptCount val="2"/>
              <c:pt idx="0">
                <c:v>0.10000001370741571</c:v>
              </c:pt>
              <c:pt idx="1">
                <c:v>0.10000001370741571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9B3F-49B4-AF43-48839CD70FD1}"/>
            </c:ext>
          </c:extLst>
        </c:ser>
        <c:ser>
          <c:idx val="4"/>
          <c:order val="4"/>
          <c:tx>
            <c:v>BMDL</c:v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0.10000001370741571</c:v>
                </c:pt>
                <c:pt idx="1">
                  <c:v>0.10000001370741571</c:v>
                </c:pt>
              </c:numLit>
            </c:minus>
            <c:spPr>
              <a:noFill/>
              <a:ln w="25400" cap="flat" cmpd="sng" algn="ctr">
                <a:solidFill>
                  <a:srgbClr val="FFC000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614.09985088598751</c:v>
              </c:pt>
            </c:numLit>
          </c:xVal>
          <c:yVal>
            <c:numLit>
              <c:formatCode>General</c:formatCode>
              <c:ptCount val="2"/>
              <c:pt idx="0">
                <c:v>0.10000001370741571</c:v>
              </c:pt>
              <c:pt idx="1">
                <c:v>0.10000001370741571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9B3F-49B4-AF43-48839CD70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6819488"/>
        <c:axId val="1547264672"/>
      </c:scatterChart>
      <c:valAx>
        <c:axId val="836819488"/>
        <c:scaling>
          <c:orientation val="minMax"/>
          <c:max val="772.3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7264672"/>
        <c:crosses val="autoZero"/>
        <c:crossBetween val="midCat"/>
      </c:valAx>
      <c:valAx>
        <c:axId val="154726467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Response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68194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Frequentist Probit Model with BMR of 10% Extra Risk for the BMD and 0.95 Lower Confidence Limit for the BMDL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Estimated Probability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15.446</c:v>
              </c:pt>
              <c:pt idx="2">
                <c:v>30.891999999999999</c:v>
              </c:pt>
              <c:pt idx="3">
                <c:v>46.338000000000001</c:v>
              </c:pt>
              <c:pt idx="4">
                <c:v>61.783999999999999</c:v>
              </c:pt>
              <c:pt idx="5">
                <c:v>77.23</c:v>
              </c:pt>
              <c:pt idx="6">
                <c:v>92.676000000000002</c:v>
              </c:pt>
              <c:pt idx="7">
                <c:v>108.122</c:v>
              </c:pt>
              <c:pt idx="8">
                <c:v>123.568</c:v>
              </c:pt>
              <c:pt idx="9">
                <c:v>139.01400000000001</c:v>
              </c:pt>
              <c:pt idx="10">
                <c:v>154.46</c:v>
              </c:pt>
              <c:pt idx="11">
                <c:v>169.90600000000001</c:v>
              </c:pt>
              <c:pt idx="12">
                <c:v>185.352</c:v>
              </c:pt>
              <c:pt idx="13">
                <c:v>200.798</c:v>
              </c:pt>
              <c:pt idx="14">
                <c:v>216.244</c:v>
              </c:pt>
              <c:pt idx="15">
                <c:v>231.69</c:v>
              </c:pt>
              <c:pt idx="16">
                <c:v>247.136</c:v>
              </c:pt>
              <c:pt idx="17">
                <c:v>262.58199999999999</c:v>
              </c:pt>
              <c:pt idx="18">
                <c:v>278.02800000000002</c:v>
              </c:pt>
              <c:pt idx="19">
                <c:v>293.47399999999999</c:v>
              </c:pt>
              <c:pt idx="20">
                <c:v>308.92</c:v>
              </c:pt>
              <c:pt idx="21">
                <c:v>324.36599999999999</c:v>
              </c:pt>
              <c:pt idx="22">
                <c:v>339.81200000000001</c:v>
              </c:pt>
              <c:pt idx="23">
                <c:v>355.25799999999998</c:v>
              </c:pt>
              <c:pt idx="24">
                <c:v>370.70400000000001</c:v>
              </c:pt>
              <c:pt idx="25">
                <c:v>386.15</c:v>
              </c:pt>
              <c:pt idx="26">
                <c:v>401.596</c:v>
              </c:pt>
              <c:pt idx="27">
                <c:v>417.04199999999997</c:v>
              </c:pt>
              <c:pt idx="28">
                <c:v>432.488</c:v>
              </c:pt>
              <c:pt idx="29">
                <c:v>447.93399999999997</c:v>
              </c:pt>
              <c:pt idx="30">
                <c:v>463.38</c:v>
              </c:pt>
              <c:pt idx="31">
                <c:v>478.82599999999996</c:v>
              </c:pt>
              <c:pt idx="32">
                <c:v>494.27199999999999</c:v>
              </c:pt>
              <c:pt idx="33">
                <c:v>509.71800000000002</c:v>
              </c:pt>
              <c:pt idx="34">
                <c:v>525.16399999999999</c:v>
              </c:pt>
              <c:pt idx="35">
                <c:v>540.61</c:v>
              </c:pt>
              <c:pt idx="36">
                <c:v>556.05600000000004</c:v>
              </c:pt>
              <c:pt idx="37">
                <c:v>571.50199999999995</c:v>
              </c:pt>
              <c:pt idx="38">
                <c:v>586.94799999999998</c:v>
              </c:pt>
              <c:pt idx="39">
                <c:v>602.39400000000001</c:v>
              </c:pt>
              <c:pt idx="40">
                <c:v>617.84</c:v>
              </c:pt>
              <c:pt idx="41">
                <c:v>633.28599999999994</c:v>
              </c:pt>
              <c:pt idx="42">
                <c:v>648.73199999999997</c:v>
              </c:pt>
              <c:pt idx="43">
                <c:v>664.178</c:v>
              </c:pt>
              <c:pt idx="44">
                <c:v>679.62400000000002</c:v>
              </c:pt>
              <c:pt idx="45">
                <c:v>695.06999999999994</c:v>
              </c:pt>
              <c:pt idx="46">
                <c:v>710.51599999999996</c:v>
              </c:pt>
              <c:pt idx="47">
                <c:v>725.96199999999999</c:v>
              </c:pt>
              <c:pt idx="48">
                <c:v>741.40800000000002</c:v>
              </c:pt>
              <c:pt idx="49">
                <c:v>756.85400000000004</c:v>
              </c:pt>
              <c:pt idx="50">
                <c:v>772.3</c:v>
              </c:pt>
            </c:numLit>
          </c:xVal>
          <c:yVal>
            <c:numLit>
              <c:formatCode>General</c:formatCode>
              <c:ptCount val="51"/>
              <c:pt idx="0">
                <c:v>0</c:v>
              </c:pt>
              <c:pt idx="1">
                <c:v>8.3738578544080705E-3</c:v>
              </c:pt>
              <c:pt idx="2">
                <c:v>8.6663638440792803E-3</c:v>
              </c:pt>
              <c:pt idx="3">
                <c:v>8.9677922128110574E-3</c:v>
              </c:pt>
              <c:pt idx="4">
                <c:v>9.2783655979444477E-3</c:v>
              </c:pt>
              <c:pt idx="5">
                <c:v>9.5983104310987857E-3</c:v>
              </c:pt>
              <c:pt idx="6">
                <c:v>9.9278569430376763E-3</c:v>
              </c:pt>
              <c:pt idx="7">
                <c:v>1.0267239166222811E-2</c:v>
              </c:pt>
              <c:pt idx="8">
                <c:v>1.0616694934983744E-2</c:v>
              </c:pt>
              <c:pt idx="9">
                <c:v>1.0976465883232265E-2</c:v>
              </c:pt>
              <c:pt idx="10">
                <c:v>1.1346797439650051E-2</c:v>
              </c:pt>
              <c:pt idx="11">
                <c:v>1.1727938820278883E-2</c:v>
              </c:pt>
              <c:pt idx="12">
                <c:v>1.2120143018442687E-2</c:v>
              </c:pt>
              <c:pt idx="13">
                <c:v>1.25236667919317E-2</c:v>
              </c:pt>
              <c:pt idx="14">
                <c:v>1.2938770647379402E-2</c:v>
              </c:pt>
              <c:pt idx="15">
                <c:v>1.3365718821763349E-2</c:v>
              </c:pt>
              <c:pt idx="16">
                <c:v>1.3804779260962532E-2</c:v>
              </c:pt>
              <c:pt idx="17">
                <c:v>1.4256223595303963E-2</c:v>
              </c:pt>
              <c:pt idx="18">
                <c:v>1.4720327112032828E-2</c:v>
              </c:pt>
              <c:pt idx="19">
                <c:v>1.5197368724641488E-2</c:v>
              </c:pt>
              <c:pt idx="20">
                <c:v>1.5687630938993492E-2</c:v>
              </c:pt>
              <c:pt idx="21">
                <c:v>1.619139981618074E-2</c:v>
              </c:pt>
              <c:pt idx="22">
                <c:v>1.6708964932052751E-2</c:v>
              </c:pt>
              <c:pt idx="23">
                <c:v>1.7240619333358905E-2</c:v>
              </c:pt>
              <c:pt idx="24">
                <c:v>1.7786659490446145E-2</c:v>
              </c:pt>
              <c:pt idx="25">
                <c:v>1.8347385246456002E-2</c:v>
              </c:pt>
              <c:pt idx="26">
                <c:v>1.8923099762967407E-2</c:v>
              </c:pt>
              <c:pt idx="27">
                <c:v>1.951410946203308E-2</c:v>
              </c:pt>
              <c:pt idx="28">
                <c:v>2.0120723964559488E-2</c:v>
              </c:pt>
              <c:pt idx="29">
                <c:v>2.0743256024983055E-2</c:v>
              </c:pt>
              <c:pt idx="30">
                <c:v>2.1382021462197243E-2</c:v>
              </c:pt>
              <c:pt idx="31">
                <c:v>2.2037339086687029E-2</c:v>
              </c:pt>
              <c:pt idx="32">
                <c:v>2.270953062383144E-2</c:v>
              </c:pt>
              <c:pt idx="33">
                <c:v>2.3398920633335436E-2</c:v>
              </c:pt>
              <c:pt idx="34">
                <c:v>2.4105836424756919E-2</c:v>
              </c:pt>
              <c:pt idx="35">
                <c:v>2.4830607969096641E-2</c:v>
              </c:pt>
              <c:pt idx="36">
                <c:v>2.5573567806421661E-2</c:v>
              </c:pt>
              <c:pt idx="37">
                <c:v>2.633505094949707E-2</c:v>
              </c:pt>
              <c:pt idx="38">
                <c:v>2.711539478340258E-2</c:v>
              </c:pt>
              <c:pt idx="39">
                <c:v>2.7914938961115018E-2</c:v>
              </c:pt>
              <c:pt idx="40">
                <c:v>2.8734025295040551E-2</c:v>
              </c:pt>
              <c:pt idx="41">
                <c:v>2.9572997644484279E-2</c:v>
              </c:pt>
              <c:pt idx="42">
                <c:v>3.0432201799048288E-2</c:v>
              </c:pt>
              <c:pt idx="43">
                <c:v>3.1311985357953175E-2</c:v>
              </c:pt>
              <c:pt idx="44">
                <c:v>3.2212697605281435E-2</c:v>
              </c:pt>
              <c:pt idx="45">
                <c:v>3.3134689381146137E-2</c:v>
              </c:pt>
              <c:pt idx="46">
                <c:v>3.4078312948790421E-2</c:v>
              </c:pt>
              <c:pt idx="47">
                <c:v>3.5043921857629376E-2</c:v>
              </c:pt>
              <c:pt idx="48">
                <c:v>3.6031870802249101E-2</c:v>
              </c:pt>
              <c:pt idx="49">
                <c:v>3.7042515477381917E-2</c:v>
              </c:pt>
              <c:pt idx="50">
                <c:v>3.8076212428881241E-2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339E-4C3B-8DDD-529D88AF87BC}"/>
            </c:ext>
          </c:extLst>
        </c:ser>
        <c:ser>
          <c:idx val="2"/>
          <c:order val="2"/>
          <c:tx>
            <c:v>Response at BMD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1423.4714791079948</c:v>
              </c:pt>
            </c:numLit>
          </c:xVal>
          <c:yVal>
            <c:numLit>
              <c:formatCode>General</c:formatCode>
              <c:ptCount val="2"/>
              <c:pt idx="0">
                <c:v>0.10728104985426576</c:v>
              </c:pt>
              <c:pt idx="1">
                <c:v>0.10728104985426576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339E-4C3B-8DDD-529D88AF87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6809088"/>
        <c:axId val="1547282144"/>
      </c:scatterChart>
      <c:scatterChart>
        <c:scatterStyle val="lineMarker"/>
        <c:varyColors val="0"/>
        <c:ser>
          <c:idx val="1"/>
          <c:order val="1"/>
          <c:tx>
            <c:v>Data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ED7D31"/>
                    </a:solidFill>
                  </a14:hiddenFill>
                </a:ext>
              </a:extLst>
            </c:spPr>
          </c:marker>
          <c:errBars>
            <c:errDir val="y"/>
            <c:errBarType val="both"/>
            <c:errValType val="cust"/>
            <c:noEndCap val="0"/>
            <c:plus>
              <c:numLit>
                <c:formatCode>General</c:formatCode>
                <c:ptCount val="5"/>
                <c:pt idx="0">
                  <c:v>0.10344481275062616</c:v>
                </c:pt>
                <c:pt idx="1">
                  <c:v>0.10591529363940126</c:v>
                </c:pt>
                <c:pt idx="2">
                  <c:v>0.10369115244901118</c:v>
                </c:pt>
                <c:pt idx="3">
                  <c:v>0.12250468339940904</c:v>
                </c:pt>
                <c:pt idx="4">
                  <c:v>0.13331693565341735</c:v>
                </c:pt>
              </c:numLit>
            </c:plus>
            <c:minus>
              <c:numLit>
                <c:formatCode>General</c:formatCode>
                <c:ptCount val="5"/>
                <c:pt idx="0">
                  <c:v>-2.1498096665648198E-3</c:v>
                </c:pt>
                <c:pt idx="1">
                  <c:v>-2.2061668199727406E-3</c:v>
                </c:pt>
                <c:pt idx="2">
                  <c:v>-2.1554177048843039E-3</c:v>
                </c:pt>
                <c:pt idx="3">
                  <c:v>3.7868987728637532E-2</c:v>
                </c:pt>
                <c:pt idx="4">
                  <c:v>2.6115701886733587E-2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Lit>
              <c:formatCode>General</c:formatCode>
              <c:ptCount val="5"/>
              <c:pt idx="0">
                <c:v>0</c:v>
              </c:pt>
              <c:pt idx="1">
                <c:v>17.899999999999999</c:v>
              </c:pt>
              <c:pt idx="2">
                <c:v>61.7</c:v>
              </c:pt>
              <c:pt idx="3">
                <c:v>195.6</c:v>
              </c:pt>
              <c:pt idx="4">
                <c:v>772.3</c:v>
              </c:pt>
            </c:numLit>
          </c:xVal>
          <c:yVal>
            <c:numLit>
              <c:formatCode>General</c:formatCode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4.5850527281063737E-2</c:v>
              </c:pt>
              <c:pt idx="4">
                <c:v>2.755580049600441E-2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339E-4C3B-8DDD-529D88AF87BC}"/>
            </c:ext>
          </c:extLst>
        </c:ser>
        <c:ser>
          <c:idx val="3"/>
          <c:order val="3"/>
          <c:tx>
            <c:v>BMD</c:v>
          </c:tx>
          <c:spPr>
            <a:ln w="254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0.10728104985426576</c:v>
                </c:pt>
                <c:pt idx="1">
                  <c:v>0.10728104985426576</c:v>
                </c:pt>
              </c:numLit>
            </c:minus>
            <c:spPr>
              <a:noFill/>
              <a:ln w="25400" cap="flat" cmpd="sng" algn="ctr">
                <a:solidFill>
                  <a:srgbClr val="70AD47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1423.4714791079948</c:v>
              </c:pt>
            </c:numLit>
          </c:xVal>
          <c:yVal>
            <c:numLit>
              <c:formatCode>General</c:formatCode>
              <c:ptCount val="2"/>
              <c:pt idx="0">
                <c:v>0.10728104985426576</c:v>
              </c:pt>
              <c:pt idx="1">
                <c:v>0.10728104985426576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339E-4C3B-8DDD-529D88AF87BC}"/>
            </c:ext>
          </c:extLst>
        </c:ser>
        <c:ser>
          <c:idx val="4"/>
          <c:order val="4"/>
          <c:tx>
            <c:v>BMDL</c:v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0.10728104985426576</c:v>
                </c:pt>
                <c:pt idx="1">
                  <c:v>0.10728104985426576</c:v>
                </c:pt>
              </c:numLit>
            </c:minus>
            <c:spPr>
              <a:noFill/>
              <a:ln w="25400" cap="flat" cmpd="sng" algn="ctr">
                <a:solidFill>
                  <a:srgbClr val="FFC000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744.87471800877347</c:v>
              </c:pt>
            </c:numLit>
          </c:xVal>
          <c:yVal>
            <c:numLit>
              <c:formatCode>General</c:formatCode>
              <c:ptCount val="2"/>
              <c:pt idx="0">
                <c:v>0.10728104985426576</c:v>
              </c:pt>
              <c:pt idx="1">
                <c:v>0.10728104985426576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339E-4C3B-8DDD-529D88AF87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6809088"/>
        <c:axId val="1547282144"/>
      </c:scatterChart>
      <c:valAx>
        <c:axId val="836809088"/>
        <c:scaling>
          <c:orientation val="minMax"/>
          <c:max val="772.3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7282144"/>
        <c:crosses val="autoZero"/>
        <c:crossBetween val="midCat"/>
      </c:valAx>
      <c:valAx>
        <c:axId val="1547282144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Response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68090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Frequentist Dichotomous Hill Model with BMR of 10% Extra Risk for the BMD and 0.95 Lower Confidence Limit for the BMDL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Estimated Probability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15.446</c:v>
              </c:pt>
              <c:pt idx="2">
                <c:v>30.891999999999999</c:v>
              </c:pt>
              <c:pt idx="3">
                <c:v>46.338000000000001</c:v>
              </c:pt>
              <c:pt idx="4">
                <c:v>61.783999999999999</c:v>
              </c:pt>
              <c:pt idx="5">
                <c:v>77.23</c:v>
              </c:pt>
              <c:pt idx="6">
                <c:v>92.676000000000002</c:v>
              </c:pt>
              <c:pt idx="7">
                <c:v>108.122</c:v>
              </c:pt>
              <c:pt idx="8">
                <c:v>123.568</c:v>
              </c:pt>
              <c:pt idx="9">
                <c:v>139.01400000000001</c:v>
              </c:pt>
              <c:pt idx="10">
                <c:v>154.46</c:v>
              </c:pt>
              <c:pt idx="11">
                <c:v>169.90600000000001</c:v>
              </c:pt>
              <c:pt idx="12">
                <c:v>185.352</c:v>
              </c:pt>
              <c:pt idx="13">
                <c:v>200.798</c:v>
              </c:pt>
              <c:pt idx="14">
                <c:v>216.244</c:v>
              </c:pt>
              <c:pt idx="15">
                <c:v>231.69</c:v>
              </c:pt>
              <c:pt idx="16">
                <c:v>247.136</c:v>
              </c:pt>
              <c:pt idx="17">
                <c:v>262.58199999999999</c:v>
              </c:pt>
              <c:pt idx="18">
                <c:v>278.02800000000002</c:v>
              </c:pt>
              <c:pt idx="19">
                <c:v>293.47399999999999</c:v>
              </c:pt>
              <c:pt idx="20">
                <c:v>308.92</c:v>
              </c:pt>
              <c:pt idx="21">
                <c:v>324.36599999999999</c:v>
              </c:pt>
              <c:pt idx="22">
                <c:v>339.81200000000001</c:v>
              </c:pt>
              <c:pt idx="23">
                <c:v>355.25799999999998</c:v>
              </c:pt>
              <c:pt idx="24">
                <c:v>370.70400000000001</c:v>
              </c:pt>
              <c:pt idx="25">
                <c:v>386.15</c:v>
              </c:pt>
              <c:pt idx="26">
                <c:v>401.596</c:v>
              </c:pt>
              <c:pt idx="27">
                <c:v>417.04199999999997</c:v>
              </c:pt>
              <c:pt idx="28">
                <c:v>432.488</c:v>
              </c:pt>
              <c:pt idx="29">
                <c:v>447.93399999999997</c:v>
              </c:pt>
              <c:pt idx="30">
                <c:v>463.38</c:v>
              </c:pt>
              <c:pt idx="31">
                <c:v>478.82599999999996</c:v>
              </c:pt>
              <c:pt idx="32">
                <c:v>494.27199999999999</c:v>
              </c:pt>
              <c:pt idx="33">
                <c:v>509.71800000000002</c:v>
              </c:pt>
              <c:pt idx="34">
                <c:v>525.16399999999999</c:v>
              </c:pt>
              <c:pt idx="35">
                <c:v>540.61</c:v>
              </c:pt>
              <c:pt idx="36">
                <c:v>556.05600000000004</c:v>
              </c:pt>
              <c:pt idx="37">
                <c:v>571.50199999999995</c:v>
              </c:pt>
              <c:pt idx="38">
                <c:v>586.94799999999998</c:v>
              </c:pt>
              <c:pt idx="39">
                <c:v>602.39400000000001</c:v>
              </c:pt>
              <c:pt idx="40">
                <c:v>617.84</c:v>
              </c:pt>
              <c:pt idx="41">
                <c:v>633.28599999999994</c:v>
              </c:pt>
              <c:pt idx="42">
                <c:v>648.73199999999997</c:v>
              </c:pt>
              <c:pt idx="43">
                <c:v>664.178</c:v>
              </c:pt>
              <c:pt idx="44">
                <c:v>679.62400000000002</c:v>
              </c:pt>
              <c:pt idx="45">
                <c:v>695.06999999999994</c:v>
              </c:pt>
              <c:pt idx="46">
                <c:v>710.51599999999996</c:v>
              </c:pt>
              <c:pt idx="47">
                <c:v>725.96199999999999</c:v>
              </c:pt>
              <c:pt idx="48">
                <c:v>741.40800000000002</c:v>
              </c:pt>
              <c:pt idx="49">
                <c:v>756.85400000000004</c:v>
              </c:pt>
              <c:pt idx="50">
                <c:v>772.3</c:v>
              </c:pt>
            </c:numLit>
          </c:xVal>
          <c:yVal>
            <c:numLit>
              <c:formatCode>General</c:formatCode>
              <c:ptCount val="51"/>
              <c:pt idx="0">
                <c:v>5.7445620219329548E-10</c:v>
              </c:pt>
              <c:pt idx="1">
                <c:v>6.4134844614048082E-10</c:v>
              </c:pt>
              <c:pt idx="2">
                <c:v>5.8256697333766996E-8</c:v>
              </c:pt>
              <c:pt idx="3">
                <c:v>3.0084736634909284E-6</c:v>
              </c:pt>
              <c:pt idx="4">
                <c:v>4.9675529073639691E-5</c:v>
              </c:pt>
              <c:pt idx="5">
                <c:v>4.332778105331479E-4</c:v>
              </c:pt>
              <c:pt idx="6">
                <c:v>2.4270585351307181E-3</c:v>
              </c:pt>
              <c:pt idx="7">
                <c:v>8.9088183334980336E-3</c:v>
              </c:pt>
              <c:pt idx="8">
                <c:v>2.0069708061283817E-2</c:v>
              </c:pt>
              <c:pt idx="9">
                <c:v>2.9494783841228091E-2</c:v>
              </c:pt>
              <c:pt idx="10">
                <c:v>3.4296201258017224E-2</c:v>
              </c:pt>
              <c:pt idx="11">
                <c:v>3.6289160993911065E-2</c:v>
              </c:pt>
              <c:pt idx="12">
                <c:v>3.7093286262290311E-2</c:v>
              </c:pt>
              <c:pt idx="13">
                <c:v>3.7429616990582823E-2</c:v>
              </c:pt>
              <c:pt idx="14">
                <c:v>3.757785226235575E-2</c:v>
              </c:pt>
              <c:pt idx="15">
                <c:v>3.7646736158554843E-2</c:v>
              </c:pt>
              <c:pt idx="16">
                <c:v>3.7680350772725066E-2</c:v>
              </c:pt>
              <c:pt idx="17">
                <c:v>3.7697492534146872E-2</c:v>
              </c:pt>
              <c:pt idx="18">
                <c:v>3.7706584723318989E-2</c:v>
              </c:pt>
              <c:pt idx="19">
                <c:v>3.7711580009490785E-2</c:v>
              </c:pt>
              <c:pt idx="20">
                <c:v>3.7714412451733972E-2</c:v>
              </c:pt>
              <c:pt idx="21">
                <c:v>3.771606484955943E-2</c:v>
              </c:pt>
              <c:pt idx="22">
                <c:v>3.7717053970281383E-2</c:v>
              </c:pt>
              <c:pt idx="23">
                <c:v>3.7717660076773046E-2</c:v>
              </c:pt>
              <c:pt idx="24">
                <c:v>3.7718039503622368E-2</c:v>
              </c:pt>
              <c:pt idx="25">
                <c:v>3.7718281724285964E-2</c:v>
              </c:pt>
              <c:pt idx="26">
                <c:v>3.7718439164514318E-2</c:v>
              </c:pt>
              <c:pt idx="27">
                <c:v>3.7718543213490809E-2</c:v>
              </c:pt>
              <c:pt idx="28">
                <c:v>3.771861304330848E-2</c:v>
              </c:pt>
              <c:pt idx="29">
                <c:v>3.7718660581873412E-2</c:v>
              </c:pt>
              <c:pt idx="30">
                <c:v>3.7718693378114461E-2</c:v>
              </c:pt>
              <c:pt idx="31">
                <c:v>3.7718716286198599E-2</c:v>
              </c:pt>
              <c:pt idx="32">
                <c:v>3.7718732474136339E-2</c:v>
              </c:pt>
              <c:pt idx="33">
                <c:v>3.7718744038360438E-2</c:v>
              </c:pt>
              <c:pt idx="34">
                <c:v>3.7718752384327522E-2</c:v>
              </c:pt>
              <c:pt idx="35">
                <c:v>3.7718758465823461E-2</c:v>
              </c:pt>
              <c:pt idx="36">
                <c:v>3.7718762937585082E-2</c:v>
              </c:pt>
              <c:pt idx="37">
                <c:v>3.7718766253949265E-2</c:v>
              </c:pt>
              <c:pt idx="38">
                <c:v>3.7718768733424855E-2</c:v>
              </c:pt>
              <c:pt idx="39">
                <c:v>3.771877060146471E-2</c:v>
              </c:pt>
              <c:pt idx="40">
                <c:v>3.7718772019118114E-2</c:v>
              </c:pt>
              <c:pt idx="41">
                <c:v>3.7718773102429735E-2</c:v>
              </c:pt>
              <c:pt idx="42">
                <c:v>3.7718773935707071E-2</c:v>
              </c:pt>
              <c:pt idx="43">
                <c:v>3.7718774580681451E-2</c:v>
              </c:pt>
              <c:pt idx="44">
                <c:v>3.771877508289162E-2</c:v>
              </c:pt>
              <c:pt idx="45">
                <c:v>3.7718775476170613E-2</c:v>
              </c:pt>
              <c:pt idx="46">
                <c:v>3.7718775785825658E-2</c:v>
              </c:pt>
              <c:pt idx="47">
                <c:v>3.7718776030909611E-2</c:v>
              </c:pt>
              <c:pt idx="48">
                <c:v>3.7718776225855732E-2</c:v>
              </c:pt>
              <c:pt idx="49">
                <c:v>3.7718776381662787E-2</c:v>
              </c:pt>
              <c:pt idx="50">
                <c:v>3.7718776506760011E-2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F82F-4266-8F32-5A364BEA6B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6805488"/>
        <c:axId val="2103948384"/>
      </c:scatterChart>
      <c:scatterChart>
        <c:scatterStyle val="lineMarker"/>
        <c:varyColors val="0"/>
        <c:ser>
          <c:idx val="1"/>
          <c:order val="1"/>
          <c:tx>
            <c:v>Data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ED7D31"/>
                    </a:solidFill>
                  </a14:hiddenFill>
                </a:ext>
              </a:extLst>
            </c:spPr>
          </c:marker>
          <c:errBars>
            <c:errDir val="y"/>
            <c:errBarType val="both"/>
            <c:errValType val="cust"/>
            <c:noEndCap val="0"/>
            <c:plus>
              <c:numLit>
                <c:formatCode>General</c:formatCode>
                <c:ptCount val="5"/>
                <c:pt idx="0">
                  <c:v>0.10344481275062616</c:v>
                </c:pt>
                <c:pt idx="1">
                  <c:v>0.10591529363940126</c:v>
                </c:pt>
                <c:pt idx="2">
                  <c:v>0.10369115244901118</c:v>
                </c:pt>
                <c:pt idx="3">
                  <c:v>0.12250468339940904</c:v>
                </c:pt>
                <c:pt idx="4">
                  <c:v>0.13331693565341735</c:v>
                </c:pt>
              </c:numLit>
            </c:plus>
            <c:minus>
              <c:numLit>
                <c:formatCode>General</c:formatCode>
                <c:ptCount val="5"/>
                <c:pt idx="0">
                  <c:v>-2.1498096665648198E-3</c:v>
                </c:pt>
                <c:pt idx="1">
                  <c:v>-2.2061668199727406E-3</c:v>
                </c:pt>
                <c:pt idx="2">
                  <c:v>-2.1554177048843039E-3</c:v>
                </c:pt>
                <c:pt idx="3">
                  <c:v>3.7868987728637532E-2</c:v>
                </c:pt>
                <c:pt idx="4">
                  <c:v>2.6115701886733587E-2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Lit>
              <c:formatCode>General</c:formatCode>
              <c:ptCount val="5"/>
              <c:pt idx="0">
                <c:v>0</c:v>
              </c:pt>
              <c:pt idx="1">
                <c:v>17.899999999999999</c:v>
              </c:pt>
              <c:pt idx="2">
                <c:v>61.7</c:v>
              </c:pt>
              <c:pt idx="3">
                <c:v>195.6</c:v>
              </c:pt>
              <c:pt idx="4">
                <c:v>772.3</c:v>
              </c:pt>
            </c:numLit>
          </c:xVal>
          <c:yVal>
            <c:numLit>
              <c:formatCode>General</c:formatCode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4.5850527281063737E-2</c:v>
              </c:pt>
              <c:pt idx="4">
                <c:v>2.755580049600441E-2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F82F-4266-8F32-5A364BEA6B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6805488"/>
        <c:axId val="2103948384"/>
      </c:scatterChart>
      <c:valAx>
        <c:axId val="836805488"/>
        <c:scaling>
          <c:orientation val="minMax"/>
          <c:max val="772.3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3948384"/>
        <c:crosses val="autoZero"/>
        <c:crossBetween val="midCat"/>
      </c:valAx>
      <c:valAx>
        <c:axId val="2103948384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Response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68054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Frequentist Gamma Model with BMR of 10% Extra Risk for the BMD and 0.95 Lower Confidence Limit for the BMDL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Estimated Probability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15.446</c:v>
              </c:pt>
              <c:pt idx="2">
                <c:v>30.891999999999999</c:v>
              </c:pt>
              <c:pt idx="3">
                <c:v>46.338000000000001</c:v>
              </c:pt>
              <c:pt idx="4">
                <c:v>61.783999999999999</c:v>
              </c:pt>
              <c:pt idx="5">
                <c:v>77.23</c:v>
              </c:pt>
              <c:pt idx="6">
                <c:v>92.676000000000002</c:v>
              </c:pt>
              <c:pt idx="7">
                <c:v>108.122</c:v>
              </c:pt>
              <c:pt idx="8">
                <c:v>123.568</c:v>
              </c:pt>
              <c:pt idx="9">
                <c:v>139.01400000000001</c:v>
              </c:pt>
              <c:pt idx="10">
                <c:v>154.46</c:v>
              </c:pt>
              <c:pt idx="11">
                <c:v>169.90600000000001</c:v>
              </c:pt>
              <c:pt idx="12">
                <c:v>185.352</c:v>
              </c:pt>
              <c:pt idx="13">
                <c:v>200.798</c:v>
              </c:pt>
              <c:pt idx="14">
                <c:v>216.244</c:v>
              </c:pt>
              <c:pt idx="15">
                <c:v>231.69</c:v>
              </c:pt>
              <c:pt idx="16">
                <c:v>247.136</c:v>
              </c:pt>
              <c:pt idx="17">
                <c:v>262.58199999999999</c:v>
              </c:pt>
              <c:pt idx="18">
                <c:v>278.02800000000002</c:v>
              </c:pt>
              <c:pt idx="19">
                <c:v>293.47399999999999</c:v>
              </c:pt>
              <c:pt idx="20">
                <c:v>308.92</c:v>
              </c:pt>
              <c:pt idx="21">
                <c:v>324.36599999999999</c:v>
              </c:pt>
              <c:pt idx="22">
                <c:v>339.81200000000001</c:v>
              </c:pt>
              <c:pt idx="23">
                <c:v>355.25799999999998</c:v>
              </c:pt>
              <c:pt idx="24">
                <c:v>370.70400000000001</c:v>
              </c:pt>
              <c:pt idx="25">
                <c:v>386.15</c:v>
              </c:pt>
              <c:pt idx="26">
                <c:v>401.596</c:v>
              </c:pt>
              <c:pt idx="27">
                <c:v>417.04199999999997</c:v>
              </c:pt>
              <c:pt idx="28">
                <c:v>432.488</c:v>
              </c:pt>
              <c:pt idx="29">
                <c:v>447.93399999999997</c:v>
              </c:pt>
              <c:pt idx="30">
                <c:v>463.38</c:v>
              </c:pt>
              <c:pt idx="31">
                <c:v>478.82599999999996</c:v>
              </c:pt>
              <c:pt idx="32">
                <c:v>494.27199999999999</c:v>
              </c:pt>
              <c:pt idx="33">
                <c:v>509.71800000000002</c:v>
              </c:pt>
              <c:pt idx="34">
                <c:v>525.16399999999999</c:v>
              </c:pt>
              <c:pt idx="35">
                <c:v>540.61</c:v>
              </c:pt>
              <c:pt idx="36">
                <c:v>556.05600000000004</c:v>
              </c:pt>
              <c:pt idx="37">
                <c:v>571.50199999999995</c:v>
              </c:pt>
              <c:pt idx="38">
                <c:v>586.94799999999998</c:v>
              </c:pt>
              <c:pt idx="39">
                <c:v>602.39400000000001</c:v>
              </c:pt>
              <c:pt idx="40">
                <c:v>617.84</c:v>
              </c:pt>
              <c:pt idx="41">
                <c:v>633.28599999999994</c:v>
              </c:pt>
              <c:pt idx="42">
                <c:v>648.73199999999997</c:v>
              </c:pt>
              <c:pt idx="43">
                <c:v>664.178</c:v>
              </c:pt>
              <c:pt idx="44">
                <c:v>679.62400000000002</c:v>
              </c:pt>
              <c:pt idx="45">
                <c:v>695.06999999999994</c:v>
              </c:pt>
              <c:pt idx="46">
                <c:v>710.51599999999996</c:v>
              </c:pt>
              <c:pt idx="47">
                <c:v>725.96199999999999</c:v>
              </c:pt>
              <c:pt idx="48">
                <c:v>741.40800000000002</c:v>
              </c:pt>
              <c:pt idx="49">
                <c:v>756.85400000000004</c:v>
              </c:pt>
              <c:pt idx="50">
                <c:v>772.3</c:v>
              </c:pt>
            </c:numLit>
          </c:xVal>
          <c:yVal>
            <c:numLit>
              <c:formatCode>General</c:formatCode>
              <c:ptCount val="51"/>
              <c:pt idx="0">
                <c:v>1.52299795127603E-8</c:v>
              </c:pt>
              <c:pt idx="1">
                <c:v>1.52299795127603E-8</c:v>
              </c:pt>
              <c:pt idx="2">
                <c:v>2.3540551919220246E-3</c:v>
              </c:pt>
              <c:pt idx="3">
                <c:v>3.5289962927799886E-3</c:v>
              </c:pt>
              <c:pt idx="4">
                <c:v>4.7025536496377168E-3</c:v>
              </c:pt>
              <c:pt idx="5">
                <c:v>5.8747288921492087E-3</c:v>
              </c:pt>
              <c:pt idx="6">
                <c:v>7.0455236480491904E-3</c:v>
              </c:pt>
              <c:pt idx="7">
                <c:v>8.2149395431553827E-3</c:v>
              </c:pt>
              <c:pt idx="8">
                <c:v>9.3829782013707674E-3</c:v>
              </c:pt>
              <c:pt idx="9">
                <c:v>1.0549641244685826E-2</c:v>
              </c:pt>
              <c:pt idx="10">
                <c:v>1.1714930293180799E-2</c:v>
              </c:pt>
              <c:pt idx="11">
                <c:v>1.2878846965027946E-2</c:v>
              </c:pt>
              <c:pt idx="12">
                <c:v>1.4041392876493771E-2</c:v>
              </c:pt>
              <c:pt idx="13">
                <c:v>1.5202569641941287E-2</c:v>
              </c:pt>
              <c:pt idx="14">
                <c:v>1.636237887383225E-2</c:v>
              </c:pt>
              <c:pt idx="15">
                <c:v>1.7520822182729396E-2</c:v>
              </c:pt>
              <c:pt idx="16">
                <c:v>1.8677901177298676E-2</c:v>
              </c:pt>
              <c:pt idx="17">
                <c:v>1.9833617464311497E-2</c:v>
              </c:pt>
              <c:pt idx="18">
                <c:v>2.0987972648646956E-2</c:v>
              </c:pt>
              <c:pt idx="19">
                <c:v>2.2140968333294046E-2</c:v>
              </c:pt>
              <c:pt idx="20">
                <c:v>2.329260611935392E-2</c:v>
              </c:pt>
              <c:pt idx="21">
                <c:v>2.4442887606042064E-2</c:v>
              </c:pt>
              <c:pt idx="22">
                <c:v>2.5591814390690582E-2</c:v>
              </c:pt>
              <c:pt idx="23">
                <c:v>2.6739388068750338E-2</c:v>
              </c:pt>
              <c:pt idx="24">
                <c:v>2.7885610233793254E-2</c:v>
              </c:pt>
              <c:pt idx="25">
                <c:v>2.9030482477514444E-2</c:v>
              </c:pt>
              <c:pt idx="26">
                <c:v>3.0174006389734491E-2</c:v>
              </c:pt>
              <c:pt idx="27">
                <c:v>3.13161835584016E-2</c:v>
              </c:pt>
              <c:pt idx="28">
                <c:v>3.2457015569593836E-2</c:v>
              </c:pt>
              <c:pt idx="29">
                <c:v>3.3596504007521344E-2</c:v>
              </c:pt>
              <c:pt idx="30">
                <c:v>3.4734650454528469E-2</c:v>
              </c:pt>
              <c:pt idx="31">
                <c:v>3.5871456491096063E-2</c:v>
              </c:pt>
              <c:pt idx="32">
                <c:v>3.7006923695843588E-2</c:v>
              </c:pt>
              <c:pt idx="33">
                <c:v>3.8141053645531373E-2</c:v>
              </c:pt>
              <c:pt idx="34">
                <c:v>3.9273847915062741E-2</c:v>
              </c:pt>
              <c:pt idx="35">
                <c:v>4.0405308077486254E-2</c:v>
              </c:pt>
              <c:pt idx="36">
                <c:v>4.1535435703997883E-2</c:v>
              </c:pt>
              <c:pt idx="37">
                <c:v>4.2664232363943136E-2</c:v>
              </c:pt>
              <c:pt idx="38">
                <c:v>4.3791699624819339E-2</c:v>
              </c:pt>
              <c:pt idx="39">
                <c:v>4.4917839052277704E-2</c:v>
              </c:pt>
              <c:pt idx="40">
                <c:v>4.6042652210125608E-2</c:v>
              </c:pt>
              <c:pt idx="41">
                <c:v>4.7166140660328641E-2</c:v>
              </c:pt>
              <c:pt idx="42">
                <c:v>4.8288305963012916E-2</c:v>
              </c:pt>
              <c:pt idx="43">
                <c:v>4.9409149676467125E-2</c:v>
              </c:pt>
              <c:pt idx="44">
                <c:v>5.0528673357144754E-2</c:v>
              </c:pt>
              <c:pt idx="45">
                <c:v>5.1646878559666203E-2</c:v>
              </c:pt>
              <c:pt idx="46">
                <c:v>5.2763766836821026E-2</c:v>
              </c:pt>
              <c:pt idx="47">
                <c:v>5.3879339739570008E-2</c:v>
              </c:pt>
              <c:pt idx="48">
                <c:v>5.4993598817047344E-2</c:v>
              </c:pt>
              <c:pt idx="49">
                <c:v>5.6106545616562788E-2</c:v>
              </c:pt>
              <c:pt idx="50">
                <c:v>5.721818168360384E-2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AC3D-40B9-90DC-0AE59B6B580A}"/>
            </c:ext>
          </c:extLst>
        </c:ser>
        <c:ser>
          <c:idx val="2"/>
          <c:order val="2"/>
          <c:tx>
            <c:v>Response at BMD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1381.0150153423419</c:v>
              </c:pt>
            </c:numLit>
          </c:xVal>
          <c:yVal>
            <c:numLit>
              <c:formatCode>General</c:formatCode>
              <c:ptCount val="2"/>
              <c:pt idx="0">
                <c:v>0.10000001370698161</c:v>
              </c:pt>
              <c:pt idx="1">
                <c:v>0.10000001370698161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AC3D-40B9-90DC-0AE59B6B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6817088"/>
        <c:axId val="2103950880"/>
      </c:scatterChart>
      <c:scatterChart>
        <c:scatterStyle val="lineMarker"/>
        <c:varyColors val="0"/>
        <c:ser>
          <c:idx val="1"/>
          <c:order val="1"/>
          <c:tx>
            <c:v>Data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ED7D31"/>
                    </a:solidFill>
                  </a14:hiddenFill>
                </a:ext>
              </a:extLst>
            </c:spPr>
          </c:marker>
          <c:errBars>
            <c:errDir val="y"/>
            <c:errBarType val="both"/>
            <c:errValType val="cust"/>
            <c:noEndCap val="0"/>
            <c:plus>
              <c:numLit>
                <c:formatCode>General</c:formatCode>
                <c:ptCount val="5"/>
                <c:pt idx="0">
                  <c:v>0.10344481275062616</c:v>
                </c:pt>
                <c:pt idx="1">
                  <c:v>0.10591529363940126</c:v>
                </c:pt>
                <c:pt idx="2">
                  <c:v>0.10369115244901118</c:v>
                </c:pt>
                <c:pt idx="3">
                  <c:v>0.12250468339940904</c:v>
                </c:pt>
                <c:pt idx="4">
                  <c:v>0.13331693565341735</c:v>
                </c:pt>
              </c:numLit>
            </c:plus>
            <c:minus>
              <c:numLit>
                <c:formatCode>General</c:formatCode>
                <c:ptCount val="5"/>
                <c:pt idx="0">
                  <c:v>-2.1498096665648198E-3</c:v>
                </c:pt>
                <c:pt idx="1">
                  <c:v>-2.2061668199727406E-3</c:v>
                </c:pt>
                <c:pt idx="2">
                  <c:v>-2.1554177048843039E-3</c:v>
                </c:pt>
                <c:pt idx="3">
                  <c:v>3.7868987728637532E-2</c:v>
                </c:pt>
                <c:pt idx="4">
                  <c:v>2.6115701886733587E-2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Lit>
              <c:formatCode>General</c:formatCode>
              <c:ptCount val="5"/>
              <c:pt idx="0">
                <c:v>0</c:v>
              </c:pt>
              <c:pt idx="1">
                <c:v>17.899999999999999</c:v>
              </c:pt>
              <c:pt idx="2">
                <c:v>61.7</c:v>
              </c:pt>
              <c:pt idx="3">
                <c:v>195.6</c:v>
              </c:pt>
              <c:pt idx="4">
                <c:v>772.3</c:v>
              </c:pt>
            </c:numLit>
          </c:xVal>
          <c:yVal>
            <c:numLit>
              <c:formatCode>General</c:formatCode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4.5850527281063737E-2</c:v>
              </c:pt>
              <c:pt idx="4">
                <c:v>2.755580049600441E-2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AC3D-40B9-90DC-0AE59B6B580A}"/>
            </c:ext>
          </c:extLst>
        </c:ser>
        <c:ser>
          <c:idx val="3"/>
          <c:order val="3"/>
          <c:tx>
            <c:v>BMD</c:v>
          </c:tx>
          <c:spPr>
            <a:ln w="254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0.10000001370698161</c:v>
                </c:pt>
                <c:pt idx="1">
                  <c:v>0.10000001370698161</c:v>
                </c:pt>
              </c:numLit>
            </c:minus>
            <c:spPr>
              <a:noFill/>
              <a:ln w="25400" cap="flat" cmpd="sng" algn="ctr">
                <a:solidFill>
                  <a:srgbClr val="70AD47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1381.0150153423419</c:v>
              </c:pt>
            </c:numLit>
          </c:xVal>
          <c:yVal>
            <c:numLit>
              <c:formatCode>General</c:formatCode>
              <c:ptCount val="2"/>
              <c:pt idx="0">
                <c:v>0.10000001370698161</c:v>
              </c:pt>
              <c:pt idx="1">
                <c:v>0.10000001370698161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AC3D-40B9-90DC-0AE59B6B580A}"/>
            </c:ext>
          </c:extLst>
        </c:ser>
        <c:ser>
          <c:idx val="4"/>
          <c:order val="4"/>
          <c:tx>
            <c:v>BMDL</c:v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0.10000001370698161</c:v>
                </c:pt>
                <c:pt idx="1">
                  <c:v>0.10000001370698161</c:v>
                </c:pt>
              </c:numLit>
            </c:minus>
            <c:spPr>
              <a:noFill/>
              <a:ln w="25400" cap="flat" cmpd="sng" algn="ctr">
                <a:solidFill>
                  <a:srgbClr val="FFC000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607.96659450383049</c:v>
              </c:pt>
            </c:numLit>
          </c:xVal>
          <c:yVal>
            <c:numLit>
              <c:formatCode>General</c:formatCode>
              <c:ptCount val="2"/>
              <c:pt idx="0">
                <c:v>0.10000001370698161</c:v>
              </c:pt>
              <c:pt idx="1">
                <c:v>0.10000001370698161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AC3D-40B9-90DC-0AE59B6B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6817088"/>
        <c:axId val="2103950880"/>
      </c:scatterChart>
      <c:valAx>
        <c:axId val="836817088"/>
        <c:scaling>
          <c:orientation val="minMax"/>
          <c:max val="772.3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3950880"/>
        <c:crosses val="autoZero"/>
        <c:crossBetween val="midCat"/>
      </c:valAx>
      <c:valAx>
        <c:axId val="2103950880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Response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68170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Frequentist Log-Logistic Model with BMR of 10% Extra Risk for the BMD and 0.95 Lower Confidence Limit for the BMDL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Estimated Probability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15.446</c:v>
              </c:pt>
              <c:pt idx="2">
                <c:v>30.891999999999999</c:v>
              </c:pt>
              <c:pt idx="3">
                <c:v>46.338000000000001</c:v>
              </c:pt>
              <c:pt idx="4">
                <c:v>61.783999999999999</c:v>
              </c:pt>
              <c:pt idx="5">
                <c:v>77.23</c:v>
              </c:pt>
              <c:pt idx="6">
                <c:v>92.676000000000002</c:v>
              </c:pt>
              <c:pt idx="7">
                <c:v>108.122</c:v>
              </c:pt>
              <c:pt idx="8">
                <c:v>123.568</c:v>
              </c:pt>
              <c:pt idx="9">
                <c:v>139.01400000000001</c:v>
              </c:pt>
              <c:pt idx="10">
                <c:v>154.46</c:v>
              </c:pt>
              <c:pt idx="11">
                <c:v>169.90600000000001</c:v>
              </c:pt>
              <c:pt idx="12">
                <c:v>185.352</c:v>
              </c:pt>
              <c:pt idx="13">
                <c:v>200.798</c:v>
              </c:pt>
              <c:pt idx="14">
                <c:v>216.244</c:v>
              </c:pt>
              <c:pt idx="15">
                <c:v>231.69</c:v>
              </c:pt>
              <c:pt idx="16">
                <c:v>247.136</c:v>
              </c:pt>
              <c:pt idx="17">
                <c:v>262.58199999999999</c:v>
              </c:pt>
              <c:pt idx="18">
                <c:v>278.02800000000002</c:v>
              </c:pt>
              <c:pt idx="19">
                <c:v>293.47399999999999</c:v>
              </c:pt>
              <c:pt idx="20">
                <c:v>308.92</c:v>
              </c:pt>
              <c:pt idx="21">
                <c:v>324.36599999999999</c:v>
              </c:pt>
              <c:pt idx="22">
                <c:v>339.81200000000001</c:v>
              </c:pt>
              <c:pt idx="23">
                <c:v>355.25799999999998</c:v>
              </c:pt>
              <c:pt idx="24">
                <c:v>370.70400000000001</c:v>
              </c:pt>
              <c:pt idx="25">
                <c:v>386.15</c:v>
              </c:pt>
              <c:pt idx="26">
                <c:v>401.596</c:v>
              </c:pt>
              <c:pt idx="27">
                <c:v>417.04199999999997</c:v>
              </c:pt>
              <c:pt idx="28">
                <c:v>432.488</c:v>
              </c:pt>
              <c:pt idx="29">
                <c:v>447.93399999999997</c:v>
              </c:pt>
              <c:pt idx="30">
                <c:v>463.38</c:v>
              </c:pt>
              <c:pt idx="31">
                <c:v>478.82599999999996</c:v>
              </c:pt>
              <c:pt idx="32">
                <c:v>494.27199999999999</c:v>
              </c:pt>
              <c:pt idx="33">
                <c:v>509.71800000000002</c:v>
              </c:pt>
              <c:pt idx="34">
                <c:v>525.16399999999999</c:v>
              </c:pt>
              <c:pt idx="35">
                <c:v>540.61</c:v>
              </c:pt>
              <c:pt idx="36">
                <c:v>556.05600000000004</c:v>
              </c:pt>
              <c:pt idx="37">
                <c:v>571.50199999999995</c:v>
              </c:pt>
              <c:pt idx="38">
                <c:v>586.94799999999998</c:v>
              </c:pt>
              <c:pt idx="39">
                <c:v>602.39400000000001</c:v>
              </c:pt>
              <c:pt idx="40">
                <c:v>617.84</c:v>
              </c:pt>
              <c:pt idx="41">
                <c:v>633.28599999999994</c:v>
              </c:pt>
              <c:pt idx="42">
                <c:v>648.73199999999997</c:v>
              </c:pt>
              <c:pt idx="43">
                <c:v>664.178</c:v>
              </c:pt>
              <c:pt idx="44">
                <c:v>679.62400000000002</c:v>
              </c:pt>
              <c:pt idx="45">
                <c:v>695.06999999999994</c:v>
              </c:pt>
              <c:pt idx="46">
                <c:v>710.51599999999996</c:v>
              </c:pt>
              <c:pt idx="47">
                <c:v>725.96199999999999</c:v>
              </c:pt>
              <c:pt idx="48">
                <c:v>741.40800000000002</c:v>
              </c:pt>
              <c:pt idx="49">
                <c:v>756.85400000000004</c:v>
              </c:pt>
              <c:pt idx="50">
                <c:v>772.3</c:v>
              </c:pt>
            </c:numLit>
          </c:xVal>
          <c:yVal>
            <c:numLit>
              <c:formatCode>General</c:formatCode>
              <c:ptCount val="51"/>
              <c:pt idx="0">
                <c:v>1.52299795127603E-8</c:v>
              </c:pt>
              <c:pt idx="1">
                <c:v>1.212801567767245E-3</c:v>
              </c:pt>
              <c:pt idx="2">
                <c:v>2.4226497674417406E-3</c:v>
              </c:pt>
              <c:pt idx="3">
                <c:v>3.6295704931378222E-3</c:v>
              </c:pt>
              <c:pt idx="4">
                <c:v>4.8335743574445689E-3</c:v>
              </c:pt>
              <c:pt idx="5">
                <c:v>6.0346719217164065E-3</c:v>
              </c:pt>
              <c:pt idx="6">
                <c:v>7.2328736963818974E-3</c:v>
              </c:pt>
              <c:pt idx="7">
                <c:v>8.4281901412503468E-3</c:v>
              </c:pt>
              <c:pt idx="8">
                <c:v>9.6206316658161168E-3</c:v>
              </c:pt>
              <c:pt idx="9">
                <c:v>1.0810208629560883E-2</c:v>
              </c:pt>
              <c:pt idx="10">
                <c:v>1.1996931342253551E-2</c:v>
              </c:pt>
              <c:pt idx="11">
                <c:v>1.3180810064248143E-2</c:v>
              </c:pt>
              <c:pt idx="12">
                <c:v>1.4361855006779493E-2</c:v>
              </c:pt>
              <c:pt idx="13">
                <c:v>1.5540076332256852E-2</c:v>
              </c:pt>
              <c:pt idx="14">
                <c:v>1.671548415455533E-2</c:v>
              </c:pt>
              <c:pt idx="15">
                <c:v>1.7888088539305274E-2</c:v>
              </c:pt>
              <c:pt idx="16">
                <c:v>1.9057899504179684E-2</c:v>
              </c:pt>
              <c:pt idx="17">
                <c:v>2.0224927019179408E-2</c:v>
              </c:pt>
              <c:pt idx="18">
                <c:v>2.1389181006916367E-2</c:v>
              </c:pt>
              <c:pt idx="19">
                <c:v>2.2550671342894867E-2</c:v>
              </c:pt>
              <c:pt idx="20">
                <c:v>2.3709407855790735E-2</c:v>
              </c:pt>
              <c:pt idx="21">
                <c:v>2.4865400327728635E-2</c:v>
              </c:pt>
              <c:pt idx="22">
                <c:v>2.6018658494557281E-2</c:v>
              </c:pt>
              <c:pt idx="23">
                <c:v>2.7169192046122739E-2</c:v>
              </c:pt>
              <c:pt idx="24">
                <c:v>2.8317010626539907E-2</c:v>
              </c:pt>
              <c:pt idx="25">
                <c:v>2.9462123834461902E-2</c:v>
              </c:pt>
              <c:pt idx="26">
                <c:v>3.0604541223347697E-2</c:v>
              </c:pt>
              <c:pt idx="27">
                <c:v>3.1744272301727695E-2</c:v>
              </c:pt>
              <c:pt idx="28">
                <c:v>3.2881326533467564E-2</c:v>
              </c:pt>
              <c:pt idx="29">
                <c:v>3.4015713338030336E-2</c:v>
              </c:pt>
              <c:pt idx="30">
                <c:v>3.5147442090736267E-2</c:v>
              </c:pt>
              <c:pt idx="31">
                <c:v>3.6276522123021321E-2</c:v>
              </c:pt>
              <c:pt idx="32">
                <c:v>3.7402962722693479E-2</c:v>
              </c:pt>
              <c:pt idx="33">
                <c:v>3.8526773134187599E-2</c:v>
              </c:pt>
              <c:pt idx="34">
                <c:v>3.9647962558818146E-2</c:v>
              </c:pt>
              <c:pt idx="35">
                <c:v>4.0766540155030298E-2</c:v>
              </c:pt>
              <c:pt idx="36">
                <c:v>4.1882515038649558E-2</c:v>
              </c:pt>
              <c:pt idx="37">
                <c:v>4.299589628312904E-2</c:v>
              </c:pt>
              <c:pt idx="38">
                <c:v>4.4106692919795715E-2</c:v>
              </c:pt>
              <c:pt idx="39">
                <c:v>4.521491393809432E-2</c:v>
              </c:pt>
              <c:pt idx="40">
                <c:v>4.6320568285830026E-2</c:v>
              </c:pt>
              <c:pt idx="41">
                <c:v>4.7423664869409299E-2</c:v>
              </c:pt>
              <c:pt idx="42">
                <c:v>4.8524212554078794E-2</c:v>
              </c:pt>
              <c:pt idx="43">
                <c:v>4.9622220164163171E-2</c:v>
              </c:pt>
              <c:pt idx="44">
                <c:v>5.0717696483300725E-2</c:v>
              </c:pt>
              <c:pt idx="45">
                <c:v>5.1810650254677709E-2</c:v>
              </c:pt>
              <c:pt idx="46">
                <c:v>5.2901090181260831E-2</c:v>
              </c:pt>
              <c:pt idx="47">
                <c:v>5.3989024926028369E-2</c:v>
              </c:pt>
              <c:pt idx="48">
                <c:v>5.5074463112199559E-2</c:v>
              </c:pt>
              <c:pt idx="49">
                <c:v>5.615741332346242E-2</c:v>
              </c:pt>
              <c:pt idx="50">
                <c:v>5.7237884104199853E-2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6481-4CEB-A629-232B5B49BA70}"/>
            </c:ext>
          </c:extLst>
        </c:ser>
        <c:ser>
          <c:idx val="2"/>
          <c:order val="2"/>
          <c:tx>
            <c:v>Response at BMD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1413.3905798669209</c:v>
              </c:pt>
            </c:numLit>
          </c:xVal>
          <c:yVal>
            <c:numLit>
              <c:formatCode>General</c:formatCode>
              <c:ptCount val="2"/>
              <c:pt idx="0">
                <c:v>0.10000001370698199</c:v>
              </c:pt>
              <c:pt idx="1">
                <c:v>0.10000001370698199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6481-4CEB-A629-232B5B49BA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6820688"/>
        <c:axId val="2103956704"/>
      </c:scatterChart>
      <c:scatterChart>
        <c:scatterStyle val="lineMarker"/>
        <c:varyColors val="0"/>
        <c:ser>
          <c:idx val="1"/>
          <c:order val="1"/>
          <c:tx>
            <c:v>Data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ED7D31"/>
                    </a:solidFill>
                  </a14:hiddenFill>
                </a:ext>
              </a:extLst>
            </c:spPr>
          </c:marker>
          <c:errBars>
            <c:errDir val="y"/>
            <c:errBarType val="both"/>
            <c:errValType val="cust"/>
            <c:noEndCap val="0"/>
            <c:plus>
              <c:numLit>
                <c:formatCode>General</c:formatCode>
                <c:ptCount val="5"/>
                <c:pt idx="0">
                  <c:v>0.10344481275062616</c:v>
                </c:pt>
                <c:pt idx="1">
                  <c:v>0.10591529363940126</c:v>
                </c:pt>
                <c:pt idx="2">
                  <c:v>0.10369115244901118</c:v>
                </c:pt>
                <c:pt idx="3">
                  <c:v>0.12250468339940904</c:v>
                </c:pt>
                <c:pt idx="4">
                  <c:v>0.13331693565341735</c:v>
                </c:pt>
              </c:numLit>
            </c:plus>
            <c:minus>
              <c:numLit>
                <c:formatCode>General</c:formatCode>
                <c:ptCount val="5"/>
                <c:pt idx="0">
                  <c:v>-2.1498096665648198E-3</c:v>
                </c:pt>
                <c:pt idx="1">
                  <c:v>-2.2061668199727406E-3</c:v>
                </c:pt>
                <c:pt idx="2">
                  <c:v>-2.1554177048843039E-3</c:v>
                </c:pt>
                <c:pt idx="3">
                  <c:v>3.7868987728637532E-2</c:v>
                </c:pt>
                <c:pt idx="4">
                  <c:v>2.6115701886733587E-2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Lit>
              <c:formatCode>General</c:formatCode>
              <c:ptCount val="5"/>
              <c:pt idx="0">
                <c:v>0</c:v>
              </c:pt>
              <c:pt idx="1">
                <c:v>17.899999999999999</c:v>
              </c:pt>
              <c:pt idx="2">
                <c:v>61.7</c:v>
              </c:pt>
              <c:pt idx="3">
                <c:v>195.6</c:v>
              </c:pt>
              <c:pt idx="4">
                <c:v>772.3</c:v>
              </c:pt>
            </c:numLit>
          </c:xVal>
          <c:yVal>
            <c:numLit>
              <c:formatCode>General</c:formatCode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4.5850527281063737E-2</c:v>
              </c:pt>
              <c:pt idx="4">
                <c:v>2.755580049600441E-2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6481-4CEB-A629-232B5B49BA70}"/>
            </c:ext>
          </c:extLst>
        </c:ser>
        <c:ser>
          <c:idx val="3"/>
          <c:order val="3"/>
          <c:tx>
            <c:v>BMD</c:v>
          </c:tx>
          <c:spPr>
            <a:ln w="254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0.10000001370698199</c:v>
                </c:pt>
                <c:pt idx="1">
                  <c:v>0.10000001370698199</c:v>
                </c:pt>
              </c:numLit>
            </c:minus>
            <c:spPr>
              <a:noFill/>
              <a:ln w="25400" cap="flat" cmpd="sng" algn="ctr">
                <a:solidFill>
                  <a:srgbClr val="70AD47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1413.3905798669209</c:v>
              </c:pt>
            </c:numLit>
          </c:xVal>
          <c:yVal>
            <c:numLit>
              <c:formatCode>General</c:formatCode>
              <c:ptCount val="2"/>
              <c:pt idx="0">
                <c:v>0.10000001370698199</c:v>
              </c:pt>
              <c:pt idx="1">
                <c:v>0.10000001370698199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6481-4CEB-A629-232B5B49BA70}"/>
            </c:ext>
          </c:extLst>
        </c:ser>
        <c:ser>
          <c:idx val="4"/>
          <c:order val="4"/>
          <c:tx>
            <c:v>BMDL</c:v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0.10000001370698199</c:v>
                </c:pt>
                <c:pt idx="1">
                  <c:v>0.10000001370698199</c:v>
                </c:pt>
              </c:numLit>
            </c:minus>
            <c:spPr>
              <a:noFill/>
              <a:ln w="25400" cap="flat" cmpd="sng" algn="ctr">
                <a:solidFill>
                  <a:srgbClr val="FFC000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604.60421660016232</c:v>
              </c:pt>
            </c:numLit>
          </c:xVal>
          <c:yVal>
            <c:numLit>
              <c:formatCode>General</c:formatCode>
              <c:ptCount val="2"/>
              <c:pt idx="0">
                <c:v>0.10000001370698199</c:v>
              </c:pt>
              <c:pt idx="1">
                <c:v>0.10000001370698199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6481-4CEB-A629-232B5B49BA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6820688"/>
        <c:axId val="2103956704"/>
      </c:scatterChart>
      <c:valAx>
        <c:axId val="836820688"/>
        <c:scaling>
          <c:orientation val="minMax"/>
          <c:max val="772.3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3956704"/>
        <c:crosses val="autoZero"/>
        <c:crossBetween val="midCat"/>
      </c:valAx>
      <c:valAx>
        <c:axId val="2103956704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Response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68206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Frequentist Multistage Degree 4 Model with BMR of 10% Extra Risk for the BMD and 0.95 Lower Confidence Limit for the BMDL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Estimated Probability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15.446</c:v>
              </c:pt>
              <c:pt idx="2">
                <c:v>30.891999999999999</c:v>
              </c:pt>
              <c:pt idx="3">
                <c:v>46.338000000000001</c:v>
              </c:pt>
              <c:pt idx="4">
                <c:v>61.783999999999999</c:v>
              </c:pt>
              <c:pt idx="5">
                <c:v>77.23</c:v>
              </c:pt>
              <c:pt idx="6">
                <c:v>92.676000000000002</c:v>
              </c:pt>
              <c:pt idx="7">
                <c:v>108.122</c:v>
              </c:pt>
              <c:pt idx="8">
                <c:v>123.568</c:v>
              </c:pt>
              <c:pt idx="9">
                <c:v>139.01400000000001</c:v>
              </c:pt>
              <c:pt idx="10">
                <c:v>154.46</c:v>
              </c:pt>
              <c:pt idx="11">
                <c:v>169.90600000000001</c:v>
              </c:pt>
              <c:pt idx="12">
                <c:v>185.352</c:v>
              </c:pt>
              <c:pt idx="13">
                <c:v>200.798</c:v>
              </c:pt>
              <c:pt idx="14">
                <c:v>216.244</c:v>
              </c:pt>
              <c:pt idx="15">
                <c:v>231.69</c:v>
              </c:pt>
              <c:pt idx="16">
                <c:v>247.136</c:v>
              </c:pt>
              <c:pt idx="17">
                <c:v>262.58199999999999</c:v>
              </c:pt>
              <c:pt idx="18">
                <c:v>278.02800000000002</c:v>
              </c:pt>
              <c:pt idx="19">
                <c:v>293.47399999999999</c:v>
              </c:pt>
              <c:pt idx="20">
                <c:v>308.92</c:v>
              </c:pt>
              <c:pt idx="21">
                <c:v>324.36599999999999</c:v>
              </c:pt>
              <c:pt idx="22">
                <c:v>339.81200000000001</c:v>
              </c:pt>
              <c:pt idx="23">
                <c:v>355.25799999999998</c:v>
              </c:pt>
              <c:pt idx="24">
                <c:v>370.70400000000001</c:v>
              </c:pt>
              <c:pt idx="25">
                <c:v>386.15</c:v>
              </c:pt>
              <c:pt idx="26">
                <c:v>401.596</c:v>
              </c:pt>
              <c:pt idx="27">
                <c:v>417.04199999999997</c:v>
              </c:pt>
              <c:pt idx="28">
                <c:v>432.488</c:v>
              </c:pt>
              <c:pt idx="29">
                <c:v>447.93399999999997</c:v>
              </c:pt>
              <c:pt idx="30">
                <c:v>463.38</c:v>
              </c:pt>
              <c:pt idx="31">
                <c:v>478.82599999999996</c:v>
              </c:pt>
              <c:pt idx="32">
                <c:v>494.27199999999999</c:v>
              </c:pt>
              <c:pt idx="33">
                <c:v>509.71800000000002</c:v>
              </c:pt>
              <c:pt idx="34">
                <c:v>525.16399999999999</c:v>
              </c:pt>
              <c:pt idx="35">
                <c:v>540.61</c:v>
              </c:pt>
              <c:pt idx="36">
                <c:v>556.05600000000004</c:v>
              </c:pt>
              <c:pt idx="37">
                <c:v>571.50199999999995</c:v>
              </c:pt>
              <c:pt idx="38">
                <c:v>586.94799999999998</c:v>
              </c:pt>
              <c:pt idx="39">
                <c:v>602.39400000000001</c:v>
              </c:pt>
              <c:pt idx="40">
                <c:v>617.84</c:v>
              </c:pt>
              <c:pt idx="41">
                <c:v>633.28599999999994</c:v>
              </c:pt>
              <c:pt idx="42">
                <c:v>648.73199999999997</c:v>
              </c:pt>
              <c:pt idx="43">
                <c:v>664.178</c:v>
              </c:pt>
              <c:pt idx="44">
                <c:v>679.62400000000002</c:v>
              </c:pt>
              <c:pt idx="45">
                <c:v>695.06999999999994</c:v>
              </c:pt>
              <c:pt idx="46">
                <c:v>710.51599999999996</c:v>
              </c:pt>
              <c:pt idx="47">
                <c:v>725.96199999999999</c:v>
              </c:pt>
              <c:pt idx="48">
                <c:v>741.40800000000002</c:v>
              </c:pt>
              <c:pt idx="49">
                <c:v>756.85400000000004</c:v>
              </c:pt>
              <c:pt idx="50">
                <c:v>772.3</c:v>
              </c:pt>
            </c:numLit>
          </c:xVal>
          <c:yVal>
            <c:numLit>
              <c:formatCode>General</c:formatCode>
              <c:ptCount val="51"/>
              <c:pt idx="0">
                <c:v>1.52299795127603E-8</c:v>
              </c:pt>
              <c:pt idx="1">
                <c:v>1.1777286379706126E-3</c:v>
              </c:pt>
              <c:pt idx="2">
                <c:v>2.3540550370692252E-3</c:v>
              </c:pt>
              <c:pt idx="3">
                <c:v>3.5289960607744393E-3</c:v>
              </c:pt>
              <c:pt idx="4">
                <c:v>4.7025533406612162E-3</c:v>
              </c:pt>
              <c:pt idx="5">
                <c:v>5.8747285063834986E-3</c:v>
              </c:pt>
              <c:pt idx="6">
                <c:v>7.0455231856755424E-3</c:v>
              </c:pt>
              <c:pt idx="7">
                <c:v>8.2149390043548022E-3</c:v>
              </c:pt>
              <c:pt idx="8">
                <c:v>9.3829775863238235E-3</c:v>
              </c:pt>
              <c:pt idx="9">
                <c:v>1.0549640553572902E-2</c:v>
              </c:pt>
              <c:pt idx="10">
                <c:v>1.1714929526181968E-2</c:v>
              </c:pt>
              <c:pt idx="11">
                <c:v>1.287884612232282E-2</c:v>
              </c:pt>
              <c:pt idx="12">
                <c:v>1.4041391958261774E-2</c:v>
              </c:pt>
              <c:pt idx="13">
                <c:v>1.5202568648361449E-2</c:v>
              </c:pt>
              <c:pt idx="14">
                <c:v>1.6362377805083431E-2</c:v>
              </c:pt>
              <c:pt idx="15">
                <c:v>1.7520821038989932E-2</c:v>
              </c:pt>
              <c:pt idx="16">
                <c:v>1.8677899958746684E-2</c:v>
              </c:pt>
              <c:pt idx="17">
                <c:v>1.9833616171124824E-2</c:v>
              </c:pt>
              <c:pt idx="18">
                <c:v>2.0987971281003114E-2</c:v>
              </c:pt>
              <c:pt idx="19">
                <c:v>2.214096689137016E-2</c:v>
              </c:pt>
              <c:pt idx="20">
                <c:v>2.3292604603326855E-2</c:v>
              </c:pt>
              <c:pt idx="21">
                <c:v>2.4442886016088378E-2</c:v>
              </c:pt>
              <c:pt idx="22">
                <c:v>2.5591812726986421E-2</c:v>
              </c:pt>
              <c:pt idx="23">
                <c:v>2.6739386331471725E-2</c:v>
              </c:pt>
              <c:pt idx="24">
                <c:v>2.7885608423115764E-2</c:v>
              </c:pt>
              <c:pt idx="25">
                <c:v>2.9030480593613295E-2</c:v>
              </c:pt>
              <c:pt idx="26">
                <c:v>3.0174004432784788E-2</c:v>
              </c:pt>
              <c:pt idx="27">
                <c:v>3.1316181528577985E-2</c:v>
              </c:pt>
              <c:pt idx="28">
                <c:v>3.2457013467070701E-2</c:v>
              </c:pt>
              <c:pt idx="29">
                <c:v>3.3596501832472668E-2</c:v>
              </c:pt>
              <c:pt idx="30">
                <c:v>3.4734648207128002E-2</c:v>
              </c:pt>
              <c:pt idx="31">
                <c:v>3.5871454171517318E-2</c:v>
              </c:pt>
              <c:pt idx="32">
                <c:v>3.7006921304259602E-2</c:v>
              </c:pt>
              <c:pt idx="33">
                <c:v>3.8141051182115006E-2</c:v>
              </c:pt>
              <c:pt idx="34">
                <c:v>3.9273845379986488E-2</c:v>
              </c:pt>
              <c:pt idx="35">
                <c:v>4.0405305470922373E-2</c:v>
              </c:pt>
              <c:pt idx="36">
                <c:v>4.1535433026118271E-2</c:v>
              </c:pt>
              <c:pt idx="37">
                <c:v>4.266422961491935E-2</c:v>
              </c:pt>
              <c:pt idx="38">
                <c:v>4.3791696804822623E-2</c:v>
              </c:pt>
              <c:pt idx="39">
                <c:v>4.4917836161479111E-2</c:v>
              </c:pt>
              <c:pt idx="40">
                <c:v>4.6042649248695763E-2</c:v>
              </c:pt>
              <c:pt idx="41">
                <c:v>4.7166137628438E-2</c:v>
              </c:pt>
              <c:pt idx="42">
                <c:v>4.8288302860831502E-2</c:v>
              </c:pt>
              <c:pt idx="43">
                <c:v>4.9409146504164732E-2</c:v>
              </c:pt>
              <c:pt idx="44">
                <c:v>5.0528670114890865E-2</c:v>
              </c:pt>
              <c:pt idx="45">
                <c:v>5.1646875247629856E-2</c:v>
              </c:pt>
              <c:pt idx="46">
                <c:v>5.2763763455171253E-2</c:v>
              </c:pt>
              <c:pt idx="47">
                <c:v>5.3879336288475285E-2</c:v>
              </c:pt>
              <c:pt idx="48">
                <c:v>5.4993595296675954E-2</c:v>
              </c:pt>
              <c:pt idx="49">
                <c:v>5.6106542027082644E-2</c:v>
              </c:pt>
              <c:pt idx="50">
                <c:v>5.7218178025182732E-2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19BD-4ECA-97D5-1C9EF7EF9DB2}"/>
            </c:ext>
          </c:extLst>
        </c:ser>
        <c:ser>
          <c:idx val="2"/>
          <c:order val="2"/>
          <c:tx>
            <c:v>Response at BMD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1381.014999628067</c:v>
              </c:pt>
            </c:numLit>
          </c:xVal>
          <c:yVal>
            <c:numLit>
              <c:formatCode>General</c:formatCode>
              <c:ptCount val="2"/>
              <c:pt idx="0">
                <c:v>0.10000000638292351</c:v>
              </c:pt>
              <c:pt idx="1">
                <c:v>0.10000000638292351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19BD-4ECA-97D5-1C9EF7EF9DB2}"/>
            </c:ext>
          </c:extLst>
        </c:ser>
        <c:ser>
          <c:idx val="5"/>
          <c:order val="5"/>
          <c:tx>
            <c:v>Linear Extrapolation</c:v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607.70022190125621</c:v>
              </c:pt>
            </c:numLit>
          </c:xVal>
          <c:yVal>
            <c:numLit>
              <c:formatCode>General</c:formatCode>
              <c:ptCount val="2"/>
              <c:pt idx="0">
                <c:v>1.52299795127603E-8</c:v>
              </c:pt>
              <c:pt idx="1">
                <c:v>0.10000000638292351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5-19BD-4ECA-97D5-1C9EF7EF9D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6807488"/>
        <c:axId val="2103945888"/>
      </c:scatterChart>
      <c:scatterChart>
        <c:scatterStyle val="lineMarker"/>
        <c:varyColors val="0"/>
        <c:ser>
          <c:idx val="1"/>
          <c:order val="1"/>
          <c:tx>
            <c:v>Data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ED7D31"/>
                    </a:solidFill>
                  </a14:hiddenFill>
                </a:ext>
              </a:extLst>
            </c:spPr>
          </c:marker>
          <c:errBars>
            <c:errDir val="y"/>
            <c:errBarType val="both"/>
            <c:errValType val="cust"/>
            <c:noEndCap val="0"/>
            <c:plus>
              <c:numLit>
                <c:formatCode>General</c:formatCode>
                <c:ptCount val="5"/>
                <c:pt idx="0">
                  <c:v>0.10344481275062616</c:v>
                </c:pt>
                <c:pt idx="1">
                  <c:v>0.10591529363940126</c:v>
                </c:pt>
                <c:pt idx="2">
                  <c:v>0.10369115244901118</c:v>
                </c:pt>
                <c:pt idx="3">
                  <c:v>0.12250468339940904</c:v>
                </c:pt>
                <c:pt idx="4">
                  <c:v>0.13331693565341735</c:v>
                </c:pt>
              </c:numLit>
            </c:plus>
            <c:minus>
              <c:numLit>
                <c:formatCode>General</c:formatCode>
                <c:ptCount val="5"/>
                <c:pt idx="0">
                  <c:v>-2.1498096665648198E-3</c:v>
                </c:pt>
                <c:pt idx="1">
                  <c:v>-2.2061668199727406E-3</c:v>
                </c:pt>
                <c:pt idx="2">
                  <c:v>-2.1554177048843039E-3</c:v>
                </c:pt>
                <c:pt idx="3">
                  <c:v>3.7868987728637532E-2</c:v>
                </c:pt>
                <c:pt idx="4">
                  <c:v>2.6115701886733587E-2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Lit>
              <c:formatCode>General</c:formatCode>
              <c:ptCount val="5"/>
              <c:pt idx="0">
                <c:v>0</c:v>
              </c:pt>
              <c:pt idx="1">
                <c:v>17.899999999999999</c:v>
              </c:pt>
              <c:pt idx="2">
                <c:v>61.7</c:v>
              </c:pt>
              <c:pt idx="3">
                <c:v>195.6</c:v>
              </c:pt>
              <c:pt idx="4">
                <c:v>772.3</c:v>
              </c:pt>
            </c:numLit>
          </c:xVal>
          <c:yVal>
            <c:numLit>
              <c:formatCode>General</c:formatCode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4.5850527281063737E-2</c:v>
              </c:pt>
              <c:pt idx="4">
                <c:v>2.755580049600441E-2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19BD-4ECA-97D5-1C9EF7EF9DB2}"/>
            </c:ext>
          </c:extLst>
        </c:ser>
        <c:ser>
          <c:idx val="3"/>
          <c:order val="3"/>
          <c:tx>
            <c:v>BMD</c:v>
          </c:tx>
          <c:spPr>
            <a:ln w="254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0.10000000638292351</c:v>
                </c:pt>
                <c:pt idx="1">
                  <c:v>0.10000000638292351</c:v>
                </c:pt>
              </c:numLit>
            </c:minus>
            <c:spPr>
              <a:noFill/>
              <a:ln w="25400" cap="flat" cmpd="sng" algn="ctr">
                <a:solidFill>
                  <a:srgbClr val="70AD47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1381.014999628067</c:v>
              </c:pt>
            </c:numLit>
          </c:xVal>
          <c:yVal>
            <c:numLit>
              <c:formatCode>General</c:formatCode>
              <c:ptCount val="2"/>
              <c:pt idx="0">
                <c:v>0.10000000638292351</c:v>
              </c:pt>
              <c:pt idx="1">
                <c:v>0.10000000638292351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19BD-4ECA-97D5-1C9EF7EF9DB2}"/>
            </c:ext>
          </c:extLst>
        </c:ser>
        <c:ser>
          <c:idx val="4"/>
          <c:order val="4"/>
          <c:tx>
            <c:v>BMDL</c:v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0.10000000638292351</c:v>
                </c:pt>
                <c:pt idx="1">
                  <c:v>0.10000000638292351</c:v>
                </c:pt>
              </c:numLit>
            </c:minus>
            <c:spPr>
              <a:noFill/>
              <a:ln w="25400" cap="flat" cmpd="sng" algn="ctr">
                <a:solidFill>
                  <a:srgbClr val="FFC000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607.70022190125621</c:v>
              </c:pt>
            </c:numLit>
          </c:xVal>
          <c:yVal>
            <c:numLit>
              <c:formatCode>General</c:formatCode>
              <c:ptCount val="2"/>
              <c:pt idx="0">
                <c:v>0.10000000638292351</c:v>
              </c:pt>
              <c:pt idx="1">
                <c:v>0.10000000638292351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19BD-4ECA-97D5-1C9EF7EF9D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6807488"/>
        <c:axId val="2103945888"/>
      </c:scatterChart>
      <c:valAx>
        <c:axId val="836807488"/>
        <c:scaling>
          <c:orientation val="minMax"/>
          <c:max val="772.3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3945888"/>
        <c:crosses val="autoZero"/>
        <c:crossBetween val="midCat"/>
      </c:valAx>
      <c:valAx>
        <c:axId val="2103945888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Response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68074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Frequentist Multistage Degree 3 Model with BMR of 10% Extra Risk for the BMD and 0.95 Lower Confidence Limit for the BMDL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Estimated Probability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15.446</c:v>
              </c:pt>
              <c:pt idx="2">
                <c:v>30.891999999999999</c:v>
              </c:pt>
              <c:pt idx="3">
                <c:v>46.338000000000001</c:v>
              </c:pt>
              <c:pt idx="4">
                <c:v>61.783999999999999</c:v>
              </c:pt>
              <c:pt idx="5">
                <c:v>77.23</c:v>
              </c:pt>
              <c:pt idx="6">
                <c:v>92.676000000000002</c:v>
              </c:pt>
              <c:pt idx="7">
                <c:v>108.122</c:v>
              </c:pt>
              <c:pt idx="8">
                <c:v>123.568</c:v>
              </c:pt>
              <c:pt idx="9">
                <c:v>139.01400000000001</c:v>
              </c:pt>
              <c:pt idx="10">
                <c:v>154.46</c:v>
              </c:pt>
              <c:pt idx="11">
                <c:v>169.90600000000001</c:v>
              </c:pt>
              <c:pt idx="12">
                <c:v>185.352</c:v>
              </c:pt>
              <c:pt idx="13">
                <c:v>200.798</c:v>
              </c:pt>
              <c:pt idx="14">
                <c:v>216.244</c:v>
              </c:pt>
              <c:pt idx="15">
                <c:v>231.69</c:v>
              </c:pt>
              <c:pt idx="16">
                <c:v>247.136</c:v>
              </c:pt>
              <c:pt idx="17">
                <c:v>262.58199999999999</c:v>
              </c:pt>
              <c:pt idx="18">
                <c:v>278.02800000000002</c:v>
              </c:pt>
              <c:pt idx="19">
                <c:v>293.47399999999999</c:v>
              </c:pt>
              <c:pt idx="20">
                <c:v>308.92</c:v>
              </c:pt>
              <c:pt idx="21">
                <c:v>324.36599999999999</c:v>
              </c:pt>
              <c:pt idx="22">
                <c:v>339.81200000000001</c:v>
              </c:pt>
              <c:pt idx="23">
                <c:v>355.25799999999998</c:v>
              </c:pt>
              <c:pt idx="24">
                <c:v>370.70400000000001</c:v>
              </c:pt>
              <c:pt idx="25">
                <c:v>386.15</c:v>
              </c:pt>
              <c:pt idx="26">
                <c:v>401.596</c:v>
              </c:pt>
              <c:pt idx="27">
                <c:v>417.04199999999997</c:v>
              </c:pt>
              <c:pt idx="28">
                <c:v>432.488</c:v>
              </c:pt>
              <c:pt idx="29">
                <c:v>447.93399999999997</c:v>
              </c:pt>
              <c:pt idx="30">
                <c:v>463.38</c:v>
              </c:pt>
              <c:pt idx="31">
                <c:v>478.82599999999996</c:v>
              </c:pt>
              <c:pt idx="32">
                <c:v>494.27199999999999</c:v>
              </c:pt>
              <c:pt idx="33">
                <c:v>509.71800000000002</c:v>
              </c:pt>
              <c:pt idx="34">
                <c:v>525.16399999999999</c:v>
              </c:pt>
              <c:pt idx="35">
                <c:v>540.61</c:v>
              </c:pt>
              <c:pt idx="36">
                <c:v>556.05600000000004</c:v>
              </c:pt>
              <c:pt idx="37">
                <c:v>571.50199999999995</c:v>
              </c:pt>
              <c:pt idx="38">
                <c:v>586.94799999999998</c:v>
              </c:pt>
              <c:pt idx="39">
                <c:v>602.39400000000001</c:v>
              </c:pt>
              <c:pt idx="40">
                <c:v>617.84</c:v>
              </c:pt>
              <c:pt idx="41">
                <c:v>633.28599999999994</c:v>
              </c:pt>
              <c:pt idx="42">
                <c:v>648.73199999999997</c:v>
              </c:pt>
              <c:pt idx="43">
                <c:v>664.178</c:v>
              </c:pt>
              <c:pt idx="44">
                <c:v>679.62400000000002</c:v>
              </c:pt>
              <c:pt idx="45">
                <c:v>695.06999999999994</c:v>
              </c:pt>
              <c:pt idx="46">
                <c:v>710.51599999999996</c:v>
              </c:pt>
              <c:pt idx="47">
                <c:v>725.96199999999999</c:v>
              </c:pt>
              <c:pt idx="48">
                <c:v>741.40800000000002</c:v>
              </c:pt>
              <c:pt idx="49">
                <c:v>756.85400000000004</c:v>
              </c:pt>
              <c:pt idx="50">
                <c:v>772.3</c:v>
              </c:pt>
            </c:numLit>
          </c:xVal>
          <c:yVal>
            <c:numLit>
              <c:formatCode>General</c:formatCode>
              <c:ptCount val="51"/>
              <c:pt idx="0">
                <c:v>1.52299795127603E-8</c:v>
              </c:pt>
              <c:pt idx="1">
                <c:v>1.1777286919455474E-3</c:v>
              </c:pt>
              <c:pt idx="2">
                <c:v>2.3540551448919741E-3</c:v>
              </c:pt>
              <c:pt idx="3">
                <c:v>3.528996222317993E-3</c:v>
              </c:pt>
              <c:pt idx="4">
                <c:v>4.7025535557990092E-3</c:v>
              </c:pt>
              <c:pt idx="5">
                <c:v>5.8747287749890765E-3</c:v>
              </c:pt>
              <c:pt idx="6">
                <c:v>7.0455235076225618E-3</c:v>
              </c:pt>
              <c:pt idx="7">
                <c:v>8.2149393795172537E-3</c:v>
              </c:pt>
              <c:pt idx="8">
                <c:v>9.3829780145760298E-3</c:v>
              </c:pt>
              <c:pt idx="9">
                <c:v>1.0549641034789182E-2</c:v>
              </c:pt>
              <c:pt idx="10">
                <c:v>1.1714930060236982E-2</c:v>
              </c:pt>
              <c:pt idx="11">
                <c:v>1.2878846709091556E-2</c:v>
              </c:pt>
              <c:pt idx="12">
                <c:v>1.4041392597619219E-2</c:v>
              </c:pt>
              <c:pt idx="13">
                <c:v>1.5202569340183039E-2</c:v>
              </c:pt>
              <c:pt idx="14">
                <c:v>1.6362378549244487E-2</c:v>
              </c:pt>
              <c:pt idx="15">
                <c:v>1.7520821835366442E-2</c:v>
              </c:pt>
              <c:pt idx="16">
                <c:v>1.8677900807214525E-2</c:v>
              </c:pt>
              <c:pt idx="17">
                <c:v>1.9833617071560204E-2</c:v>
              </c:pt>
              <c:pt idx="18">
                <c:v>2.0987972233282356E-2</c:v>
              </c:pt>
              <c:pt idx="19">
                <c:v>2.2140967895370029E-2</c:v>
              </c:pt>
              <c:pt idx="20">
                <c:v>2.3292605658924114E-2</c:v>
              </c:pt>
              <c:pt idx="21">
                <c:v>2.4442887123160128E-2</c:v>
              </c:pt>
              <c:pt idx="22">
                <c:v>2.559181388541009E-2</c:v>
              </c:pt>
              <c:pt idx="23">
                <c:v>2.6739387541124638E-2</c:v>
              </c:pt>
              <c:pt idx="24">
                <c:v>2.7885609683875687E-2</c:v>
              </c:pt>
              <c:pt idx="25">
                <c:v>2.903048190535832E-2</c:v>
              </c:pt>
              <c:pt idx="26">
                <c:v>3.0174005795392905E-2</c:v>
              </c:pt>
              <c:pt idx="27">
                <c:v>3.1316182941927624E-2</c:v>
              </c:pt>
              <c:pt idx="28">
                <c:v>3.2457014931040404E-2</c:v>
              </c:pt>
              <c:pt idx="29">
                <c:v>3.3596503346941302E-2</c:v>
              </c:pt>
              <c:pt idx="30">
                <c:v>3.4734649771974671E-2</c:v>
              </c:pt>
              <c:pt idx="31">
                <c:v>3.5871455786621119E-2</c:v>
              </c:pt>
              <c:pt idx="32">
                <c:v>3.7006922969500082E-2</c:v>
              </c:pt>
              <c:pt idx="33">
                <c:v>3.8141052897371699E-2</c:v>
              </c:pt>
              <c:pt idx="34">
                <c:v>3.9273847145139484E-2</c:v>
              </c:pt>
              <c:pt idx="35">
                <c:v>4.0405307285851552E-2</c:v>
              </c:pt>
              <c:pt idx="36">
                <c:v>4.1535434890704062E-2</c:v>
              </c:pt>
              <c:pt idx="37">
                <c:v>4.2664231529042182E-2</c:v>
              </c:pt>
              <c:pt idx="38">
                <c:v>4.379169876836337E-2</c:v>
              </c:pt>
              <c:pt idx="39">
                <c:v>4.4917838174318638E-2</c:v>
              </c:pt>
              <c:pt idx="40">
                <c:v>4.6042651310715284E-2</c:v>
              </c:pt>
              <c:pt idx="41">
                <c:v>4.7166139739518727E-2</c:v>
              </c:pt>
              <c:pt idx="42">
                <c:v>4.8288305020855182E-2</c:v>
              </c:pt>
              <c:pt idx="43">
                <c:v>4.9409148713013024E-2</c:v>
              </c:pt>
              <c:pt idx="44">
                <c:v>5.0528672372445863E-2</c:v>
              </c:pt>
              <c:pt idx="45">
                <c:v>5.1646877553773764E-2</c:v>
              </c:pt>
              <c:pt idx="46">
                <c:v>5.2763765809786388E-2</c:v>
              </c:pt>
              <c:pt idx="47">
                <c:v>5.3879338691444401E-2</c:v>
              </c:pt>
              <c:pt idx="48">
                <c:v>5.4993597747881824E-2</c:v>
              </c:pt>
              <c:pt idx="49">
                <c:v>5.6106544526408467E-2</c:v>
              </c:pt>
              <c:pt idx="50">
                <c:v>5.721818057251149E-2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C84F-48D5-9A7F-CA2F72BF6DDF}"/>
            </c:ext>
          </c:extLst>
        </c:ser>
        <c:ser>
          <c:idx val="2"/>
          <c:order val="2"/>
          <c:tx>
            <c:v>Response at BMD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1381.014999628067</c:v>
              </c:pt>
            </c:numLit>
          </c:xVal>
          <c:yVal>
            <c:numLit>
              <c:formatCode>General</c:formatCode>
              <c:ptCount val="2"/>
              <c:pt idx="0">
                <c:v>0.10000001073131543</c:v>
              </c:pt>
              <c:pt idx="1">
                <c:v>0.10000001073131543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C84F-48D5-9A7F-CA2F72BF6DDF}"/>
            </c:ext>
          </c:extLst>
        </c:ser>
        <c:ser>
          <c:idx val="5"/>
          <c:order val="5"/>
          <c:tx>
            <c:v>Linear Extrapolation</c:v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607.61975741406309</c:v>
              </c:pt>
            </c:numLit>
          </c:xVal>
          <c:yVal>
            <c:numLit>
              <c:formatCode>General</c:formatCode>
              <c:ptCount val="2"/>
              <c:pt idx="0">
                <c:v>1.52299795127603E-8</c:v>
              </c:pt>
              <c:pt idx="1">
                <c:v>0.10000001073131543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5-C84F-48D5-9A7F-CA2F72BF6D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6817088"/>
        <c:axId val="2103942976"/>
      </c:scatterChart>
      <c:scatterChart>
        <c:scatterStyle val="lineMarker"/>
        <c:varyColors val="0"/>
        <c:ser>
          <c:idx val="1"/>
          <c:order val="1"/>
          <c:tx>
            <c:v>Data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ED7D31"/>
                    </a:solidFill>
                  </a14:hiddenFill>
                </a:ext>
              </a:extLst>
            </c:spPr>
          </c:marker>
          <c:errBars>
            <c:errDir val="y"/>
            <c:errBarType val="both"/>
            <c:errValType val="cust"/>
            <c:noEndCap val="0"/>
            <c:plus>
              <c:numLit>
                <c:formatCode>General</c:formatCode>
                <c:ptCount val="5"/>
                <c:pt idx="0">
                  <c:v>0.10344481275062616</c:v>
                </c:pt>
                <c:pt idx="1">
                  <c:v>0.10591529363940126</c:v>
                </c:pt>
                <c:pt idx="2">
                  <c:v>0.10369115244901118</c:v>
                </c:pt>
                <c:pt idx="3">
                  <c:v>0.12250468339940904</c:v>
                </c:pt>
                <c:pt idx="4">
                  <c:v>0.13331693565341735</c:v>
                </c:pt>
              </c:numLit>
            </c:plus>
            <c:minus>
              <c:numLit>
                <c:formatCode>General</c:formatCode>
                <c:ptCount val="5"/>
                <c:pt idx="0">
                  <c:v>-2.1498096665648198E-3</c:v>
                </c:pt>
                <c:pt idx="1">
                  <c:v>-2.2061668199727406E-3</c:v>
                </c:pt>
                <c:pt idx="2">
                  <c:v>-2.1554177048843039E-3</c:v>
                </c:pt>
                <c:pt idx="3">
                  <c:v>3.7868987728637532E-2</c:v>
                </c:pt>
                <c:pt idx="4">
                  <c:v>2.6115701886733587E-2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Lit>
              <c:formatCode>General</c:formatCode>
              <c:ptCount val="5"/>
              <c:pt idx="0">
                <c:v>0</c:v>
              </c:pt>
              <c:pt idx="1">
                <c:v>17.899999999999999</c:v>
              </c:pt>
              <c:pt idx="2">
                <c:v>61.7</c:v>
              </c:pt>
              <c:pt idx="3">
                <c:v>195.6</c:v>
              </c:pt>
              <c:pt idx="4">
                <c:v>772.3</c:v>
              </c:pt>
            </c:numLit>
          </c:xVal>
          <c:yVal>
            <c:numLit>
              <c:formatCode>General</c:formatCode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4.5850527281063737E-2</c:v>
              </c:pt>
              <c:pt idx="4">
                <c:v>2.755580049600441E-2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C84F-48D5-9A7F-CA2F72BF6DDF}"/>
            </c:ext>
          </c:extLst>
        </c:ser>
        <c:ser>
          <c:idx val="3"/>
          <c:order val="3"/>
          <c:tx>
            <c:v>BMD</c:v>
          </c:tx>
          <c:spPr>
            <a:ln w="254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0.10000001073131543</c:v>
                </c:pt>
                <c:pt idx="1">
                  <c:v>0.10000001073131543</c:v>
                </c:pt>
              </c:numLit>
            </c:minus>
            <c:spPr>
              <a:noFill/>
              <a:ln w="25400" cap="flat" cmpd="sng" algn="ctr">
                <a:solidFill>
                  <a:srgbClr val="70AD47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1381.014999628067</c:v>
              </c:pt>
            </c:numLit>
          </c:xVal>
          <c:yVal>
            <c:numLit>
              <c:formatCode>General</c:formatCode>
              <c:ptCount val="2"/>
              <c:pt idx="0">
                <c:v>0.10000001073131543</c:v>
              </c:pt>
              <c:pt idx="1">
                <c:v>0.10000001073131543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C84F-48D5-9A7F-CA2F72BF6DDF}"/>
            </c:ext>
          </c:extLst>
        </c:ser>
        <c:ser>
          <c:idx val="4"/>
          <c:order val="4"/>
          <c:tx>
            <c:v>BMDL</c:v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0.10000001073131543</c:v>
                </c:pt>
                <c:pt idx="1">
                  <c:v>0.10000001073131543</c:v>
                </c:pt>
              </c:numLit>
            </c:minus>
            <c:spPr>
              <a:noFill/>
              <a:ln w="25400" cap="flat" cmpd="sng" algn="ctr">
                <a:solidFill>
                  <a:srgbClr val="FFC000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607.61975741406309</c:v>
              </c:pt>
            </c:numLit>
          </c:xVal>
          <c:yVal>
            <c:numLit>
              <c:formatCode>General</c:formatCode>
              <c:ptCount val="2"/>
              <c:pt idx="0">
                <c:v>0.10000001073131543</c:v>
              </c:pt>
              <c:pt idx="1">
                <c:v>0.10000001073131543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C84F-48D5-9A7F-CA2F72BF6D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6817088"/>
        <c:axId val="2103942976"/>
      </c:scatterChart>
      <c:valAx>
        <c:axId val="836817088"/>
        <c:scaling>
          <c:orientation val="minMax"/>
          <c:max val="772.3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3942976"/>
        <c:crosses val="autoZero"/>
        <c:crossBetween val="midCat"/>
      </c:valAx>
      <c:valAx>
        <c:axId val="2103942976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Response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68170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Frequentist Multistage Degree 2 Model with BMR of 10% Extra Risk for the BMD and 0.95 Lower Confidence Limit for the BMDL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Estimated Probability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15.446</c:v>
              </c:pt>
              <c:pt idx="2">
                <c:v>30.891999999999999</c:v>
              </c:pt>
              <c:pt idx="3">
                <c:v>46.338000000000001</c:v>
              </c:pt>
              <c:pt idx="4">
                <c:v>61.783999999999999</c:v>
              </c:pt>
              <c:pt idx="5">
                <c:v>77.23</c:v>
              </c:pt>
              <c:pt idx="6">
                <c:v>92.676000000000002</c:v>
              </c:pt>
              <c:pt idx="7">
                <c:v>108.122</c:v>
              </c:pt>
              <c:pt idx="8">
                <c:v>123.568</c:v>
              </c:pt>
              <c:pt idx="9">
                <c:v>139.01400000000001</c:v>
              </c:pt>
              <c:pt idx="10">
                <c:v>154.46</c:v>
              </c:pt>
              <c:pt idx="11">
                <c:v>169.90600000000001</c:v>
              </c:pt>
              <c:pt idx="12">
                <c:v>185.352</c:v>
              </c:pt>
              <c:pt idx="13">
                <c:v>200.798</c:v>
              </c:pt>
              <c:pt idx="14">
                <c:v>216.244</c:v>
              </c:pt>
              <c:pt idx="15">
                <c:v>231.69</c:v>
              </c:pt>
              <c:pt idx="16">
                <c:v>247.136</c:v>
              </c:pt>
              <c:pt idx="17">
                <c:v>262.58199999999999</c:v>
              </c:pt>
              <c:pt idx="18">
                <c:v>278.02800000000002</c:v>
              </c:pt>
              <c:pt idx="19">
                <c:v>293.47399999999999</c:v>
              </c:pt>
              <c:pt idx="20">
                <c:v>308.92</c:v>
              </c:pt>
              <c:pt idx="21">
                <c:v>324.36599999999999</c:v>
              </c:pt>
              <c:pt idx="22">
                <c:v>339.81200000000001</c:v>
              </c:pt>
              <c:pt idx="23">
                <c:v>355.25799999999998</c:v>
              </c:pt>
              <c:pt idx="24">
                <c:v>370.70400000000001</c:v>
              </c:pt>
              <c:pt idx="25">
                <c:v>386.15</c:v>
              </c:pt>
              <c:pt idx="26">
                <c:v>401.596</c:v>
              </c:pt>
              <c:pt idx="27">
                <c:v>417.04199999999997</c:v>
              </c:pt>
              <c:pt idx="28">
                <c:v>432.488</c:v>
              </c:pt>
              <c:pt idx="29">
                <c:v>447.93399999999997</c:v>
              </c:pt>
              <c:pt idx="30">
                <c:v>463.38</c:v>
              </c:pt>
              <c:pt idx="31">
                <c:v>478.82599999999996</c:v>
              </c:pt>
              <c:pt idx="32">
                <c:v>494.27199999999999</c:v>
              </c:pt>
              <c:pt idx="33">
                <c:v>509.71800000000002</c:v>
              </c:pt>
              <c:pt idx="34">
                <c:v>525.16399999999999</c:v>
              </c:pt>
              <c:pt idx="35">
                <c:v>540.61</c:v>
              </c:pt>
              <c:pt idx="36">
                <c:v>556.05600000000004</c:v>
              </c:pt>
              <c:pt idx="37">
                <c:v>571.50199999999995</c:v>
              </c:pt>
              <c:pt idx="38">
                <c:v>586.94799999999998</c:v>
              </c:pt>
              <c:pt idx="39">
                <c:v>602.39400000000001</c:v>
              </c:pt>
              <c:pt idx="40">
                <c:v>617.84</c:v>
              </c:pt>
              <c:pt idx="41">
                <c:v>633.28599999999994</c:v>
              </c:pt>
              <c:pt idx="42">
                <c:v>648.73199999999997</c:v>
              </c:pt>
              <c:pt idx="43">
                <c:v>664.178</c:v>
              </c:pt>
              <c:pt idx="44">
                <c:v>679.62400000000002</c:v>
              </c:pt>
              <c:pt idx="45">
                <c:v>695.06999999999994</c:v>
              </c:pt>
              <c:pt idx="46">
                <c:v>710.51599999999996</c:v>
              </c:pt>
              <c:pt idx="47">
                <c:v>725.96199999999999</c:v>
              </c:pt>
              <c:pt idx="48">
                <c:v>741.40800000000002</c:v>
              </c:pt>
              <c:pt idx="49">
                <c:v>756.85400000000004</c:v>
              </c:pt>
              <c:pt idx="50">
                <c:v>772.3</c:v>
              </c:pt>
            </c:numLit>
          </c:xVal>
          <c:yVal>
            <c:numLit>
              <c:formatCode>General</c:formatCode>
              <c:ptCount val="51"/>
              <c:pt idx="0">
                <c:v>1.52299795127603E-8</c:v>
              </c:pt>
              <c:pt idx="1">
                <c:v>1.177728761193709E-3</c:v>
              </c:pt>
              <c:pt idx="2">
                <c:v>2.3540552832252057E-3</c:v>
              </c:pt>
              <c:pt idx="3">
                <c:v>3.528996429573425E-3</c:v>
              </c:pt>
              <c:pt idx="4">
                <c:v>4.7025538318142155E-3</c:v>
              </c:pt>
              <c:pt idx="5">
                <c:v>5.874729119601632E-3</c:v>
              </c:pt>
              <c:pt idx="6">
                <c:v>7.0455239206707069E-3</c:v>
              </c:pt>
              <c:pt idx="7">
                <c:v>8.214939860839229E-3</c:v>
              </c:pt>
              <c:pt idx="8">
                <c:v>9.382978564010408E-3</c:v>
              </c:pt>
              <c:pt idx="9">
                <c:v>1.0549641652174983E-2</c:v>
              </c:pt>
              <c:pt idx="10">
                <c:v>1.1714930745413221E-2</c:v>
              </c:pt>
              <c:pt idx="11">
                <c:v>1.2878847461897805E-2</c:v>
              </c:pt>
              <c:pt idx="12">
                <c:v>1.4041393417895277E-2</c:v>
              </c:pt>
              <c:pt idx="13">
                <c:v>1.5202570227768808E-2</c:v>
              </c:pt>
              <c:pt idx="14">
                <c:v>1.6362379503980427E-2</c:v>
              </c:pt>
              <c:pt idx="15">
                <c:v>1.7520822857093016E-2</c:v>
              </c:pt>
              <c:pt idx="16">
                <c:v>1.867790189577264E-2</c:v>
              </c:pt>
              <c:pt idx="17">
                <c:v>1.9833618226791097E-2</c:v>
              </c:pt>
              <c:pt idx="18">
                <c:v>2.0987973455027488E-2</c:v>
              </c:pt>
              <c:pt idx="19">
                <c:v>2.2140969183471079E-2</c:v>
              </c:pt>
              <c:pt idx="20">
                <c:v>2.32926070132231E-2</c:v>
              </c:pt>
              <c:pt idx="21">
                <c:v>2.4442888543499287E-2</c:v>
              </c:pt>
              <c:pt idx="22">
                <c:v>2.5591815371632104E-2</c:v>
              </c:pt>
              <c:pt idx="23">
                <c:v>2.6739389093072295E-2</c:v>
              </c:pt>
              <c:pt idx="24">
                <c:v>2.7885611301392117E-2</c:v>
              </c:pt>
              <c:pt idx="25">
                <c:v>2.903048358828687E-2</c:v>
              </c:pt>
              <c:pt idx="26">
                <c:v>3.0174007543577363E-2</c:v>
              </c:pt>
              <c:pt idx="27">
                <c:v>3.1316184755211897E-2</c:v>
              </c:pt>
              <c:pt idx="28">
                <c:v>3.2457016809268727E-2</c:v>
              </c:pt>
              <c:pt idx="29">
                <c:v>3.3596505289958133E-2</c:v>
              </c:pt>
              <c:pt idx="30">
                <c:v>3.4734651779624801E-2</c:v>
              </c:pt>
              <c:pt idx="31">
                <c:v>3.5871457858749671E-2</c:v>
              </c:pt>
              <c:pt idx="32">
                <c:v>3.7006925105952396E-2</c:v>
              </c:pt>
              <c:pt idx="33">
                <c:v>3.8141055097993461E-2</c:v>
              </c:pt>
              <c:pt idx="34">
                <c:v>3.9273849409776483E-2</c:v>
              </c:pt>
              <c:pt idx="35">
                <c:v>4.0405309614350023E-2</c:v>
              </c:pt>
              <c:pt idx="36">
                <c:v>4.1535437282910342E-2</c:v>
              </c:pt>
              <c:pt idx="37">
                <c:v>4.2664233984803075E-2</c:v>
              </c:pt>
              <c:pt idx="38">
                <c:v>4.3791701287525873E-2</c:v>
              </c:pt>
              <c:pt idx="39">
                <c:v>4.4917840756729888E-2</c:v>
              </c:pt>
              <c:pt idx="40">
                <c:v>4.6042653956222944E-2</c:v>
              </c:pt>
              <c:pt idx="41">
                <c:v>4.7166142447970592E-2</c:v>
              </c:pt>
              <c:pt idx="42">
                <c:v>4.8288307792099153E-2</c:v>
              </c:pt>
              <c:pt idx="43">
                <c:v>4.9409151546897664E-2</c:v>
              </c:pt>
              <c:pt idx="44">
                <c:v>5.0528675268819628E-2</c:v>
              </c:pt>
              <c:pt idx="45">
                <c:v>5.1646880512485553E-2</c:v>
              </c:pt>
              <c:pt idx="46">
                <c:v>5.2763768830685433E-2</c:v>
              </c:pt>
              <c:pt idx="47">
                <c:v>5.3879341774380037E-2</c:v>
              </c:pt>
              <c:pt idx="48">
                <c:v>5.4993600892703845E-2</c:v>
              </c:pt>
              <c:pt idx="49">
                <c:v>5.6106547732966659E-2</c:v>
              </c:pt>
              <c:pt idx="50">
                <c:v>5.7218183840656196E-2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AB84-46DF-BF21-9EE6266C9EC6}"/>
            </c:ext>
          </c:extLst>
        </c:ser>
        <c:ser>
          <c:idx val="2"/>
          <c:order val="2"/>
          <c:tx>
            <c:v>Response at BMD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1381.014999628067</c:v>
              </c:pt>
            </c:numLit>
          </c:xVal>
          <c:yVal>
            <c:numLit>
              <c:formatCode>General</c:formatCode>
              <c:ptCount val="2"/>
              <c:pt idx="0">
                <c:v>0.10000001631016872</c:v>
              </c:pt>
              <c:pt idx="1">
                <c:v>0.10000001631016872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AB84-46DF-BF21-9EE6266C9EC6}"/>
            </c:ext>
          </c:extLst>
        </c:ser>
        <c:ser>
          <c:idx val="5"/>
          <c:order val="5"/>
          <c:tx>
            <c:v>Linear Extrapolation</c:v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607.69834996981274</c:v>
              </c:pt>
            </c:numLit>
          </c:xVal>
          <c:yVal>
            <c:numLit>
              <c:formatCode>General</c:formatCode>
              <c:ptCount val="2"/>
              <c:pt idx="0">
                <c:v>1.52299795127603E-8</c:v>
              </c:pt>
              <c:pt idx="1">
                <c:v>0.10000001631016872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5-AB84-46DF-BF21-9EE6266C9E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6807488"/>
        <c:axId val="1547292128"/>
      </c:scatterChart>
      <c:scatterChart>
        <c:scatterStyle val="lineMarker"/>
        <c:varyColors val="0"/>
        <c:ser>
          <c:idx val="1"/>
          <c:order val="1"/>
          <c:tx>
            <c:v>Data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ED7D31"/>
                    </a:solidFill>
                  </a14:hiddenFill>
                </a:ext>
              </a:extLst>
            </c:spPr>
          </c:marker>
          <c:errBars>
            <c:errDir val="y"/>
            <c:errBarType val="both"/>
            <c:errValType val="cust"/>
            <c:noEndCap val="0"/>
            <c:plus>
              <c:numLit>
                <c:formatCode>General</c:formatCode>
                <c:ptCount val="5"/>
                <c:pt idx="0">
                  <c:v>0.10344481275062616</c:v>
                </c:pt>
                <c:pt idx="1">
                  <c:v>0.10591529363940126</c:v>
                </c:pt>
                <c:pt idx="2">
                  <c:v>0.10369115244901118</c:v>
                </c:pt>
                <c:pt idx="3">
                  <c:v>0.12250468339940904</c:v>
                </c:pt>
                <c:pt idx="4">
                  <c:v>0.13331693565341735</c:v>
                </c:pt>
              </c:numLit>
            </c:plus>
            <c:minus>
              <c:numLit>
                <c:formatCode>General</c:formatCode>
                <c:ptCount val="5"/>
                <c:pt idx="0">
                  <c:v>-2.1498096665648198E-3</c:v>
                </c:pt>
                <c:pt idx="1">
                  <c:v>-2.2061668199727406E-3</c:v>
                </c:pt>
                <c:pt idx="2">
                  <c:v>-2.1554177048843039E-3</c:v>
                </c:pt>
                <c:pt idx="3">
                  <c:v>3.7868987728637532E-2</c:v>
                </c:pt>
                <c:pt idx="4">
                  <c:v>2.6115701886733587E-2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Lit>
              <c:formatCode>General</c:formatCode>
              <c:ptCount val="5"/>
              <c:pt idx="0">
                <c:v>0</c:v>
              </c:pt>
              <c:pt idx="1">
                <c:v>17.899999999999999</c:v>
              </c:pt>
              <c:pt idx="2">
                <c:v>61.7</c:v>
              </c:pt>
              <c:pt idx="3">
                <c:v>195.6</c:v>
              </c:pt>
              <c:pt idx="4">
                <c:v>772.3</c:v>
              </c:pt>
            </c:numLit>
          </c:xVal>
          <c:yVal>
            <c:numLit>
              <c:formatCode>General</c:formatCode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4.5850527281063737E-2</c:v>
              </c:pt>
              <c:pt idx="4">
                <c:v>2.755580049600441E-2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AB84-46DF-BF21-9EE6266C9EC6}"/>
            </c:ext>
          </c:extLst>
        </c:ser>
        <c:ser>
          <c:idx val="3"/>
          <c:order val="3"/>
          <c:tx>
            <c:v>BMD</c:v>
          </c:tx>
          <c:spPr>
            <a:ln w="254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0.10000001631016872</c:v>
                </c:pt>
                <c:pt idx="1">
                  <c:v>0.10000001631016872</c:v>
                </c:pt>
              </c:numLit>
            </c:minus>
            <c:spPr>
              <a:noFill/>
              <a:ln w="25400" cap="flat" cmpd="sng" algn="ctr">
                <a:solidFill>
                  <a:srgbClr val="70AD47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1381.014999628067</c:v>
              </c:pt>
            </c:numLit>
          </c:xVal>
          <c:yVal>
            <c:numLit>
              <c:formatCode>General</c:formatCode>
              <c:ptCount val="2"/>
              <c:pt idx="0">
                <c:v>0.10000001631016872</c:v>
              </c:pt>
              <c:pt idx="1">
                <c:v>0.10000001631016872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AB84-46DF-BF21-9EE6266C9EC6}"/>
            </c:ext>
          </c:extLst>
        </c:ser>
        <c:ser>
          <c:idx val="4"/>
          <c:order val="4"/>
          <c:tx>
            <c:v>BMDL</c:v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0.10000001631016872</c:v>
                </c:pt>
                <c:pt idx="1">
                  <c:v>0.10000001631016872</c:v>
                </c:pt>
              </c:numLit>
            </c:minus>
            <c:spPr>
              <a:noFill/>
              <a:ln w="25400" cap="flat" cmpd="sng" algn="ctr">
                <a:solidFill>
                  <a:srgbClr val="FFC000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607.69834996981274</c:v>
              </c:pt>
            </c:numLit>
          </c:xVal>
          <c:yVal>
            <c:numLit>
              <c:formatCode>General</c:formatCode>
              <c:ptCount val="2"/>
              <c:pt idx="0">
                <c:v>0.10000001631016872</c:v>
              </c:pt>
              <c:pt idx="1">
                <c:v>0.10000001631016872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AB84-46DF-BF21-9EE6266C9E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6807488"/>
        <c:axId val="1547292128"/>
      </c:scatterChart>
      <c:valAx>
        <c:axId val="836807488"/>
        <c:scaling>
          <c:orientation val="minMax"/>
          <c:max val="772.3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7292128"/>
        <c:crosses val="autoZero"/>
        <c:crossBetween val="midCat"/>
      </c:valAx>
      <c:valAx>
        <c:axId val="1547292128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Response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68074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Frequentist Multistage Degree 1 Model with BMR of 10% Extra Risk for the BMD and 0.95 Lower Confidence Limit for the BMDL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Estimated Probability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15.446</c:v>
              </c:pt>
              <c:pt idx="2">
                <c:v>30.891999999999999</c:v>
              </c:pt>
              <c:pt idx="3">
                <c:v>46.338000000000001</c:v>
              </c:pt>
              <c:pt idx="4">
                <c:v>61.783999999999999</c:v>
              </c:pt>
              <c:pt idx="5">
                <c:v>77.23</c:v>
              </c:pt>
              <c:pt idx="6">
                <c:v>92.676000000000002</c:v>
              </c:pt>
              <c:pt idx="7">
                <c:v>108.122</c:v>
              </c:pt>
              <c:pt idx="8">
                <c:v>123.568</c:v>
              </c:pt>
              <c:pt idx="9">
                <c:v>139.01400000000001</c:v>
              </c:pt>
              <c:pt idx="10">
                <c:v>154.46</c:v>
              </c:pt>
              <c:pt idx="11">
                <c:v>169.90600000000001</c:v>
              </c:pt>
              <c:pt idx="12">
                <c:v>185.352</c:v>
              </c:pt>
              <c:pt idx="13">
                <c:v>200.798</c:v>
              </c:pt>
              <c:pt idx="14">
                <c:v>216.244</c:v>
              </c:pt>
              <c:pt idx="15">
                <c:v>231.69</c:v>
              </c:pt>
              <c:pt idx="16">
                <c:v>247.136</c:v>
              </c:pt>
              <c:pt idx="17">
                <c:v>262.58199999999999</c:v>
              </c:pt>
              <c:pt idx="18">
                <c:v>278.02800000000002</c:v>
              </c:pt>
              <c:pt idx="19">
                <c:v>293.47399999999999</c:v>
              </c:pt>
              <c:pt idx="20">
                <c:v>308.92</c:v>
              </c:pt>
              <c:pt idx="21">
                <c:v>324.36599999999999</c:v>
              </c:pt>
              <c:pt idx="22">
                <c:v>339.81200000000001</c:v>
              </c:pt>
              <c:pt idx="23">
                <c:v>355.25799999999998</c:v>
              </c:pt>
              <c:pt idx="24">
                <c:v>370.70400000000001</c:v>
              </c:pt>
              <c:pt idx="25">
                <c:v>386.15</c:v>
              </c:pt>
              <c:pt idx="26">
                <c:v>401.596</c:v>
              </c:pt>
              <c:pt idx="27">
                <c:v>417.04199999999997</c:v>
              </c:pt>
              <c:pt idx="28">
                <c:v>432.488</c:v>
              </c:pt>
              <c:pt idx="29">
                <c:v>447.93399999999997</c:v>
              </c:pt>
              <c:pt idx="30">
                <c:v>463.38</c:v>
              </c:pt>
              <c:pt idx="31">
                <c:v>478.82599999999996</c:v>
              </c:pt>
              <c:pt idx="32">
                <c:v>494.27199999999999</c:v>
              </c:pt>
              <c:pt idx="33">
                <c:v>509.71800000000002</c:v>
              </c:pt>
              <c:pt idx="34">
                <c:v>525.16399999999999</c:v>
              </c:pt>
              <c:pt idx="35">
                <c:v>540.61</c:v>
              </c:pt>
              <c:pt idx="36">
                <c:v>556.05600000000004</c:v>
              </c:pt>
              <c:pt idx="37">
                <c:v>571.50199999999995</c:v>
              </c:pt>
              <c:pt idx="38">
                <c:v>586.94799999999998</c:v>
              </c:pt>
              <c:pt idx="39">
                <c:v>602.39400000000001</c:v>
              </c:pt>
              <c:pt idx="40">
                <c:v>617.84</c:v>
              </c:pt>
              <c:pt idx="41">
                <c:v>633.28599999999994</c:v>
              </c:pt>
              <c:pt idx="42">
                <c:v>648.73199999999997</c:v>
              </c:pt>
              <c:pt idx="43">
                <c:v>664.178</c:v>
              </c:pt>
              <c:pt idx="44">
                <c:v>679.62400000000002</c:v>
              </c:pt>
              <c:pt idx="45">
                <c:v>695.06999999999994</c:v>
              </c:pt>
              <c:pt idx="46">
                <c:v>710.51599999999996</c:v>
              </c:pt>
              <c:pt idx="47">
                <c:v>725.96199999999999</c:v>
              </c:pt>
              <c:pt idx="48">
                <c:v>741.40800000000002</c:v>
              </c:pt>
              <c:pt idx="49">
                <c:v>756.85400000000004</c:v>
              </c:pt>
              <c:pt idx="50">
                <c:v>772.3</c:v>
              </c:pt>
            </c:numLit>
          </c:xVal>
          <c:yVal>
            <c:numLit>
              <c:formatCode>General</c:formatCode>
              <c:ptCount val="51"/>
              <c:pt idx="0">
                <c:v>1.52299795127603E-8</c:v>
              </c:pt>
              <c:pt idx="1">
                <c:v>1.1777286546177405E-3</c:v>
              </c:pt>
              <c:pt idx="2">
                <c:v>2.3540550703242901E-3</c:v>
              </c:pt>
              <c:pt idx="3">
                <c:v>3.5289961105981391E-3</c:v>
              </c:pt>
              <c:pt idx="4">
                <c:v>4.7025534070146936E-3</c:v>
              </c:pt>
              <c:pt idx="5">
                <c:v>5.8747285892275626E-3</c:v>
              </c:pt>
              <c:pt idx="6">
                <c:v>7.0455232849713344E-3</c:v>
              </c:pt>
              <c:pt idx="7">
                <c:v>8.2149391200633543E-3</c:v>
              </c:pt>
              <c:pt idx="8">
                <c:v>9.3829777184064999E-3</c:v>
              </c:pt>
              <c:pt idx="9">
                <c:v>1.0549640701990954E-2</c:v>
              </c:pt>
              <c:pt idx="10">
                <c:v>1.1714929690896651E-2</c:v>
              </c:pt>
              <c:pt idx="11">
                <c:v>1.2878846303295608E-2</c:v>
              </c:pt>
              <c:pt idx="12">
                <c:v>1.4041392155454144E-2</c:v>
              </c:pt>
              <c:pt idx="13">
                <c:v>1.5202568861734987E-2</c:v>
              </c:pt>
              <c:pt idx="14">
                <c:v>1.6362378034599612E-2</c:v>
              </c:pt>
              <c:pt idx="15">
                <c:v>1.7520821284610563E-2</c:v>
              </c:pt>
              <c:pt idx="16">
                <c:v>1.8677900220433464E-2</c:v>
              </c:pt>
              <c:pt idx="17">
                <c:v>1.9833616448839561E-2</c:v>
              </c:pt>
              <c:pt idx="18">
                <c:v>2.0987971574707616E-2</c:v>
              </c:pt>
              <c:pt idx="19">
                <c:v>2.2140967201026568E-2</c:v>
              </c:pt>
              <c:pt idx="20">
                <c:v>2.3292604928896975E-2</c:v>
              </c:pt>
              <c:pt idx="21">
                <c:v>2.4442886357534468E-2</c:v>
              </c:pt>
              <c:pt idx="22">
                <c:v>2.5591813084270616E-2</c:v>
              </c:pt>
              <c:pt idx="23">
                <c:v>2.6739386704556171E-2</c:v>
              </c:pt>
              <c:pt idx="24">
                <c:v>2.7885608811962826E-2</c:v>
              </c:pt>
              <c:pt idx="25">
                <c:v>2.903048099818533E-2</c:v>
              </c:pt>
              <c:pt idx="26">
                <c:v>3.0174004853044164E-2</c:v>
              </c:pt>
              <c:pt idx="27">
                <c:v>3.1316181964487176E-2</c:v>
              </c:pt>
              <c:pt idx="28">
                <c:v>3.2457013918592181E-2</c:v>
              </c:pt>
              <c:pt idx="29">
                <c:v>3.3596502299569245E-2</c:v>
              </c:pt>
              <c:pt idx="30">
                <c:v>3.4734648689762261E-2</c:v>
              </c:pt>
              <c:pt idx="31">
                <c:v>3.5871454669652067E-2</c:v>
              </c:pt>
              <c:pt idx="32">
                <c:v>3.7006921817857648E-2</c:v>
              </c:pt>
              <c:pt idx="33">
                <c:v>3.8141051711139157E-2</c:v>
              </c:pt>
              <c:pt idx="34">
                <c:v>3.9273845924399767E-2</c:v>
              </c:pt>
              <c:pt idx="35">
                <c:v>4.0405306030687822E-2</c:v>
              </c:pt>
              <c:pt idx="36">
                <c:v>4.1535433601198907E-2</c:v>
              </c:pt>
              <c:pt idx="37">
                <c:v>4.2664230205278326E-2</c:v>
              </c:pt>
              <c:pt idx="38">
                <c:v>4.3791697410423297E-2</c:v>
              </c:pt>
              <c:pt idx="39">
                <c:v>4.4917836782284615E-2</c:v>
              </c:pt>
              <c:pt idx="40">
                <c:v>4.6042649884669468E-2</c:v>
              </c:pt>
              <c:pt idx="41">
                <c:v>4.7166138279543274E-2</c:v>
              </c:pt>
              <c:pt idx="42">
                <c:v>4.8288303527031916E-2</c:v>
              </c:pt>
              <c:pt idx="43">
                <c:v>4.9409147185423774E-2</c:v>
              </c:pt>
              <c:pt idx="44">
                <c:v>5.0528670811172106E-2</c:v>
              </c:pt>
              <c:pt idx="45">
                <c:v>5.1646875958897116E-2</c:v>
              </c:pt>
              <c:pt idx="46">
                <c:v>5.2763764181388111E-2</c:v>
              </c:pt>
              <c:pt idx="47">
                <c:v>5.3879337029605651E-2</c:v>
              </c:pt>
              <c:pt idx="48">
                <c:v>5.4993596052683648E-2</c:v>
              </c:pt>
              <c:pt idx="49">
                <c:v>5.6106542797931577E-2</c:v>
              </c:pt>
              <c:pt idx="50">
                <c:v>5.7218178810836823E-2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9694-41A7-BB3B-128CBBAA1511}"/>
            </c:ext>
          </c:extLst>
        </c:ser>
        <c:ser>
          <c:idx val="2"/>
          <c:order val="2"/>
          <c:tx>
            <c:v>Response at BMD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1381.014999628067</c:v>
              </c:pt>
            </c:numLit>
          </c:xVal>
          <c:yVal>
            <c:numLit>
              <c:formatCode>General</c:formatCode>
              <c:ptCount val="2"/>
              <c:pt idx="0">
                <c:v>0.10000000772406648</c:v>
              </c:pt>
              <c:pt idx="1">
                <c:v>0.10000000772406648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9694-41A7-BB3B-128CBBAA1511}"/>
            </c:ext>
          </c:extLst>
        </c:ser>
        <c:ser>
          <c:idx val="5"/>
          <c:order val="5"/>
          <c:tx>
            <c:v>Linear Extrapolation</c:v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607.69879670806085</c:v>
              </c:pt>
            </c:numLit>
          </c:xVal>
          <c:yVal>
            <c:numLit>
              <c:formatCode>General</c:formatCode>
              <c:ptCount val="2"/>
              <c:pt idx="0">
                <c:v>1.52299795127603E-8</c:v>
              </c:pt>
              <c:pt idx="1">
                <c:v>0.10000000772406648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5-9694-41A7-BB3B-128CBBAA15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6814288"/>
        <c:axId val="1547291712"/>
      </c:scatterChart>
      <c:scatterChart>
        <c:scatterStyle val="lineMarker"/>
        <c:varyColors val="0"/>
        <c:ser>
          <c:idx val="1"/>
          <c:order val="1"/>
          <c:tx>
            <c:v>Data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ED7D31"/>
                    </a:solidFill>
                  </a14:hiddenFill>
                </a:ext>
              </a:extLst>
            </c:spPr>
          </c:marker>
          <c:errBars>
            <c:errDir val="y"/>
            <c:errBarType val="both"/>
            <c:errValType val="cust"/>
            <c:noEndCap val="0"/>
            <c:plus>
              <c:numLit>
                <c:formatCode>General</c:formatCode>
                <c:ptCount val="5"/>
                <c:pt idx="0">
                  <c:v>0.10344481275062616</c:v>
                </c:pt>
                <c:pt idx="1">
                  <c:v>0.10591529363940126</c:v>
                </c:pt>
                <c:pt idx="2">
                  <c:v>0.10369115244901118</c:v>
                </c:pt>
                <c:pt idx="3">
                  <c:v>0.12250468339940904</c:v>
                </c:pt>
                <c:pt idx="4">
                  <c:v>0.13331693565341735</c:v>
                </c:pt>
              </c:numLit>
            </c:plus>
            <c:minus>
              <c:numLit>
                <c:formatCode>General</c:formatCode>
                <c:ptCount val="5"/>
                <c:pt idx="0">
                  <c:v>-2.1498096665648198E-3</c:v>
                </c:pt>
                <c:pt idx="1">
                  <c:v>-2.2061668199727406E-3</c:v>
                </c:pt>
                <c:pt idx="2">
                  <c:v>-2.1554177048843039E-3</c:v>
                </c:pt>
                <c:pt idx="3">
                  <c:v>3.7868987728637532E-2</c:v>
                </c:pt>
                <c:pt idx="4">
                  <c:v>2.6115701886733587E-2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Lit>
              <c:formatCode>General</c:formatCode>
              <c:ptCount val="5"/>
              <c:pt idx="0">
                <c:v>0</c:v>
              </c:pt>
              <c:pt idx="1">
                <c:v>17.899999999999999</c:v>
              </c:pt>
              <c:pt idx="2">
                <c:v>61.7</c:v>
              </c:pt>
              <c:pt idx="3">
                <c:v>195.6</c:v>
              </c:pt>
              <c:pt idx="4">
                <c:v>772.3</c:v>
              </c:pt>
            </c:numLit>
          </c:xVal>
          <c:yVal>
            <c:numLit>
              <c:formatCode>General</c:formatCode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4.5850527281063737E-2</c:v>
              </c:pt>
              <c:pt idx="4">
                <c:v>2.755580049600441E-2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9694-41A7-BB3B-128CBBAA1511}"/>
            </c:ext>
          </c:extLst>
        </c:ser>
        <c:ser>
          <c:idx val="3"/>
          <c:order val="3"/>
          <c:tx>
            <c:v>BMD</c:v>
          </c:tx>
          <c:spPr>
            <a:ln w="254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0.10000000772406648</c:v>
                </c:pt>
                <c:pt idx="1">
                  <c:v>0.10000000772406648</c:v>
                </c:pt>
              </c:numLit>
            </c:minus>
            <c:spPr>
              <a:noFill/>
              <a:ln w="25400" cap="flat" cmpd="sng" algn="ctr">
                <a:solidFill>
                  <a:srgbClr val="70AD47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1381.014999628067</c:v>
              </c:pt>
            </c:numLit>
          </c:xVal>
          <c:yVal>
            <c:numLit>
              <c:formatCode>General</c:formatCode>
              <c:ptCount val="2"/>
              <c:pt idx="0">
                <c:v>0.10000000772406648</c:v>
              </c:pt>
              <c:pt idx="1">
                <c:v>0.10000000772406648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9694-41A7-BB3B-128CBBAA1511}"/>
            </c:ext>
          </c:extLst>
        </c:ser>
        <c:ser>
          <c:idx val="4"/>
          <c:order val="4"/>
          <c:tx>
            <c:v>BMDL</c:v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0.10000000772406648</c:v>
                </c:pt>
                <c:pt idx="1">
                  <c:v>0.10000000772406648</c:v>
                </c:pt>
              </c:numLit>
            </c:minus>
            <c:spPr>
              <a:noFill/>
              <a:ln w="25400" cap="flat" cmpd="sng" algn="ctr">
                <a:solidFill>
                  <a:srgbClr val="FFC000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607.69879670806085</c:v>
              </c:pt>
            </c:numLit>
          </c:xVal>
          <c:yVal>
            <c:numLit>
              <c:formatCode>General</c:formatCode>
              <c:ptCount val="2"/>
              <c:pt idx="0">
                <c:v>0.10000000772406648</c:v>
              </c:pt>
              <c:pt idx="1">
                <c:v>0.10000000772406648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9694-41A7-BB3B-128CBBAA15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6814288"/>
        <c:axId val="1547291712"/>
      </c:scatterChart>
      <c:valAx>
        <c:axId val="836814288"/>
        <c:scaling>
          <c:orientation val="minMax"/>
          <c:max val="772.3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7291712"/>
        <c:crosses val="autoZero"/>
        <c:crossBetween val="midCat"/>
      </c:valAx>
      <c:valAx>
        <c:axId val="154729171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Response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68142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Frequentist Weibull Model with BMR of 10% Extra Risk for the BMD and 0.95 Lower Confidence Limit for the BMDL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Estimated Probability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15.446</c:v>
              </c:pt>
              <c:pt idx="2">
                <c:v>30.891999999999999</c:v>
              </c:pt>
              <c:pt idx="3">
                <c:v>46.338000000000001</c:v>
              </c:pt>
              <c:pt idx="4">
                <c:v>61.783999999999999</c:v>
              </c:pt>
              <c:pt idx="5">
                <c:v>77.23</c:v>
              </c:pt>
              <c:pt idx="6">
                <c:v>92.676000000000002</c:v>
              </c:pt>
              <c:pt idx="7">
                <c:v>108.122</c:v>
              </c:pt>
              <c:pt idx="8">
                <c:v>123.568</c:v>
              </c:pt>
              <c:pt idx="9">
                <c:v>139.01400000000001</c:v>
              </c:pt>
              <c:pt idx="10">
                <c:v>154.46</c:v>
              </c:pt>
              <c:pt idx="11">
                <c:v>169.90600000000001</c:v>
              </c:pt>
              <c:pt idx="12">
                <c:v>185.352</c:v>
              </c:pt>
              <c:pt idx="13">
                <c:v>200.798</c:v>
              </c:pt>
              <c:pt idx="14">
                <c:v>216.244</c:v>
              </c:pt>
              <c:pt idx="15">
                <c:v>231.69</c:v>
              </c:pt>
              <c:pt idx="16">
                <c:v>247.136</c:v>
              </c:pt>
              <c:pt idx="17">
                <c:v>262.58199999999999</c:v>
              </c:pt>
              <c:pt idx="18">
                <c:v>278.02800000000002</c:v>
              </c:pt>
              <c:pt idx="19">
                <c:v>293.47399999999999</c:v>
              </c:pt>
              <c:pt idx="20">
                <c:v>308.92</c:v>
              </c:pt>
              <c:pt idx="21">
                <c:v>324.36599999999999</c:v>
              </c:pt>
              <c:pt idx="22">
                <c:v>339.81200000000001</c:v>
              </c:pt>
              <c:pt idx="23">
                <c:v>355.25799999999998</c:v>
              </c:pt>
              <c:pt idx="24">
                <c:v>370.70400000000001</c:v>
              </c:pt>
              <c:pt idx="25">
                <c:v>386.15</c:v>
              </c:pt>
              <c:pt idx="26">
                <c:v>401.596</c:v>
              </c:pt>
              <c:pt idx="27">
                <c:v>417.04199999999997</c:v>
              </c:pt>
              <c:pt idx="28">
                <c:v>432.488</c:v>
              </c:pt>
              <c:pt idx="29">
                <c:v>447.93399999999997</c:v>
              </c:pt>
              <c:pt idx="30">
                <c:v>463.38</c:v>
              </c:pt>
              <c:pt idx="31">
                <c:v>478.82599999999996</c:v>
              </c:pt>
              <c:pt idx="32">
                <c:v>494.27199999999999</c:v>
              </c:pt>
              <c:pt idx="33">
                <c:v>509.71800000000002</c:v>
              </c:pt>
              <c:pt idx="34">
                <c:v>525.16399999999999</c:v>
              </c:pt>
              <c:pt idx="35">
                <c:v>540.61</c:v>
              </c:pt>
              <c:pt idx="36">
                <c:v>556.05600000000004</c:v>
              </c:pt>
              <c:pt idx="37">
                <c:v>571.50199999999995</c:v>
              </c:pt>
              <c:pt idx="38">
                <c:v>586.94799999999998</c:v>
              </c:pt>
              <c:pt idx="39">
                <c:v>602.39400000000001</c:v>
              </c:pt>
              <c:pt idx="40">
                <c:v>617.84</c:v>
              </c:pt>
              <c:pt idx="41">
                <c:v>633.28599999999994</c:v>
              </c:pt>
              <c:pt idx="42">
                <c:v>648.73199999999997</c:v>
              </c:pt>
              <c:pt idx="43">
                <c:v>664.178</c:v>
              </c:pt>
              <c:pt idx="44">
                <c:v>679.62400000000002</c:v>
              </c:pt>
              <c:pt idx="45">
                <c:v>695.06999999999994</c:v>
              </c:pt>
              <c:pt idx="46">
                <c:v>710.51599999999996</c:v>
              </c:pt>
              <c:pt idx="47">
                <c:v>725.96199999999999</c:v>
              </c:pt>
              <c:pt idx="48">
                <c:v>741.40800000000002</c:v>
              </c:pt>
              <c:pt idx="49">
                <c:v>756.85400000000004</c:v>
              </c:pt>
              <c:pt idx="50">
                <c:v>772.3</c:v>
              </c:pt>
            </c:numLit>
          </c:xVal>
          <c:yVal>
            <c:numLit>
              <c:formatCode>General</c:formatCode>
              <c:ptCount val="51"/>
              <c:pt idx="0">
                <c:v>1.53665865465687E-8</c:v>
              </c:pt>
              <c:pt idx="1">
                <c:v>1.1777289278909935E-3</c:v>
              </c:pt>
              <c:pt idx="2">
                <c:v>2.354055479941543E-3</c:v>
              </c:pt>
              <c:pt idx="3">
                <c:v>3.5289966562380604E-3</c:v>
              </c:pt>
              <c:pt idx="4">
                <c:v>4.7025540883561734E-3</c:v>
              </c:pt>
              <c:pt idx="5">
                <c:v>5.8747294059503805E-3</c:v>
              </c:pt>
              <c:pt idx="6">
                <c:v>7.0455242367554903E-3</c:v>
              </c:pt>
              <c:pt idx="7">
                <c:v>8.2149402065897371E-3</c:v>
              </c:pt>
              <c:pt idx="8">
                <c:v>9.382978939356329E-3</c:v>
              </c:pt>
              <c:pt idx="9">
                <c:v>1.0549642057046007E-2</c:v>
              </c:pt>
              <c:pt idx="10">
                <c:v>1.171493117973948E-2</c:v>
              </c:pt>
              <c:pt idx="11">
                <c:v>1.287884792560921E-2</c:v>
              </c:pt>
              <c:pt idx="12">
                <c:v>1.404139391092207E-2</c:v>
              </c:pt>
              <c:pt idx="13">
                <c:v>1.5202570750041231E-2</c:v>
              </c:pt>
              <c:pt idx="14">
                <c:v>1.6362380055428945E-2</c:v>
              </c:pt>
              <c:pt idx="15">
                <c:v>1.7520823437648207E-2</c:v>
              </c:pt>
              <c:pt idx="16">
                <c:v>1.8677902505365298E-2</c:v>
              </c:pt>
              <c:pt idx="17">
                <c:v>1.9833618865351801E-2</c:v>
              </c:pt>
              <c:pt idx="18">
                <c:v>2.0987974122487252E-2</c:v>
              </c:pt>
              <c:pt idx="19">
                <c:v>2.2140969879760927E-2</c:v>
              </c:pt>
              <c:pt idx="20">
                <c:v>2.3292607738274271E-2</c:v>
              </c:pt>
              <c:pt idx="21">
                <c:v>2.4442889297243132E-2</c:v>
              </c:pt>
              <c:pt idx="22">
                <c:v>2.5591816153999754E-2</c:v>
              </c:pt>
              <c:pt idx="23">
                <c:v>2.6739389903995544E-2</c:v>
              </c:pt>
              <c:pt idx="24">
                <c:v>2.7885612140802537E-2</c:v>
              </c:pt>
              <c:pt idx="25">
                <c:v>2.9030484456116255E-2</c:v>
              </c:pt>
              <c:pt idx="26">
                <c:v>3.017400843975751E-2</c:v>
              </c:pt>
              <c:pt idx="27">
                <c:v>3.131618567967482E-2</c:v>
              </c:pt>
              <c:pt idx="28">
                <c:v>3.2457017761946663E-2</c:v>
              </c:pt>
              <c:pt idx="29">
                <c:v>3.3596506270783436E-2</c:v>
              </c:pt>
              <c:pt idx="30">
                <c:v>3.4734652788529705E-2</c:v>
              </c:pt>
              <c:pt idx="31">
                <c:v>3.5871458895666744E-2</c:v>
              </c:pt>
              <c:pt idx="32">
                <c:v>3.7006926170814212E-2</c:v>
              </c:pt>
              <c:pt idx="33">
                <c:v>3.8141056190732811E-2</c:v>
              </c:pt>
              <c:pt idx="34">
                <c:v>3.9273850530326053E-2</c:v>
              </c:pt>
              <c:pt idx="35">
                <c:v>4.0405310762642935E-2</c:v>
              </c:pt>
              <c:pt idx="36">
                <c:v>4.153543845887972E-2</c:v>
              </c:pt>
              <c:pt idx="37">
                <c:v>4.2664235188382145E-2</c:v>
              </c:pt>
              <c:pt idx="38">
                <c:v>4.3791702518647883E-2</c:v>
              </c:pt>
              <c:pt idx="39">
                <c:v>4.4917842015328398E-2</c:v>
              </c:pt>
              <c:pt idx="40">
                <c:v>4.6042655242231306E-2</c:v>
              </c:pt>
              <c:pt idx="41">
                <c:v>4.71661437613227E-2</c:v>
              </c:pt>
              <c:pt idx="42">
                <c:v>4.8288309132728802E-2</c:v>
              </c:pt>
              <c:pt idx="43">
                <c:v>4.9409152914738755E-2</c:v>
              </c:pt>
              <c:pt idx="44">
                <c:v>5.0528676663806164E-2</c:v>
              </c:pt>
              <c:pt idx="45">
                <c:v>5.1646881934551886E-2</c:v>
              </c:pt>
              <c:pt idx="46">
                <c:v>5.2763770279765684E-2</c:v>
              </c:pt>
              <c:pt idx="47">
                <c:v>5.3879343250408551E-2</c:v>
              </c:pt>
              <c:pt idx="48">
                <c:v>5.4993602395615182E-2</c:v>
              </c:pt>
              <c:pt idx="49">
                <c:v>5.6106549262695496E-2</c:v>
              </c:pt>
              <c:pt idx="50">
                <c:v>5.7218185397137321E-2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5A75-46B5-B9D2-49740BBAB521}"/>
            </c:ext>
          </c:extLst>
        </c:ser>
        <c:ser>
          <c:idx val="2"/>
          <c:order val="2"/>
          <c:tx>
            <c:v>Response at BMD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1381.0149262214227</c:v>
              </c:pt>
            </c:numLit>
          </c:xVal>
          <c:yVal>
            <c:numLit>
              <c:formatCode>General</c:formatCode>
              <c:ptCount val="2"/>
              <c:pt idx="0">
                <c:v>0.10000001382992797</c:v>
              </c:pt>
              <c:pt idx="1">
                <c:v>0.10000001382992797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5A75-46B5-B9D2-49740BBAB5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6813088"/>
        <c:axId val="1547278400"/>
      </c:scatterChart>
      <c:scatterChart>
        <c:scatterStyle val="lineMarker"/>
        <c:varyColors val="0"/>
        <c:ser>
          <c:idx val="1"/>
          <c:order val="1"/>
          <c:tx>
            <c:v>Data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ED7D31"/>
                    </a:solidFill>
                  </a14:hiddenFill>
                </a:ext>
              </a:extLst>
            </c:spPr>
          </c:marker>
          <c:errBars>
            <c:errDir val="y"/>
            <c:errBarType val="both"/>
            <c:errValType val="cust"/>
            <c:noEndCap val="0"/>
            <c:plus>
              <c:numLit>
                <c:formatCode>General</c:formatCode>
                <c:ptCount val="5"/>
                <c:pt idx="0">
                  <c:v>0.10344481275062616</c:v>
                </c:pt>
                <c:pt idx="1">
                  <c:v>0.10591529363940126</c:v>
                </c:pt>
                <c:pt idx="2">
                  <c:v>0.10369115244901118</c:v>
                </c:pt>
                <c:pt idx="3">
                  <c:v>0.12250468339940904</c:v>
                </c:pt>
                <c:pt idx="4">
                  <c:v>0.13331693565341735</c:v>
                </c:pt>
              </c:numLit>
            </c:plus>
            <c:minus>
              <c:numLit>
                <c:formatCode>General</c:formatCode>
                <c:ptCount val="5"/>
                <c:pt idx="0">
                  <c:v>-2.1498096665648198E-3</c:v>
                </c:pt>
                <c:pt idx="1">
                  <c:v>-2.2061668199727406E-3</c:v>
                </c:pt>
                <c:pt idx="2">
                  <c:v>-2.1554177048843039E-3</c:v>
                </c:pt>
                <c:pt idx="3">
                  <c:v>3.7868987728637532E-2</c:v>
                </c:pt>
                <c:pt idx="4">
                  <c:v>2.6115701886733587E-2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Lit>
              <c:formatCode>General</c:formatCode>
              <c:ptCount val="5"/>
              <c:pt idx="0">
                <c:v>0</c:v>
              </c:pt>
              <c:pt idx="1">
                <c:v>17.899999999999999</c:v>
              </c:pt>
              <c:pt idx="2">
                <c:v>61.7</c:v>
              </c:pt>
              <c:pt idx="3">
                <c:v>195.6</c:v>
              </c:pt>
              <c:pt idx="4">
                <c:v>772.3</c:v>
              </c:pt>
            </c:numLit>
          </c:xVal>
          <c:yVal>
            <c:numLit>
              <c:formatCode>General</c:formatCode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4.5850527281063737E-2</c:v>
              </c:pt>
              <c:pt idx="4">
                <c:v>2.755580049600441E-2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5A75-46B5-B9D2-49740BBAB521}"/>
            </c:ext>
          </c:extLst>
        </c:ser>
        <c:ser>
          <c:idx val="3"/>
          <c:order val="3"/>
          <c:tx>
            <c:v>BMD</c:v>
          </c:tx>
          <c:spPr>
            <a:ln w="254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0.10000001382992797</c:v>
                </c:pt>
                <c:pt idx="1">
                  <c:v>0.10000001382992797</c:v>
                </c:pt>
              </c:numLit>
            </c:minus>
            <c:spPr>
              <a:noFill/>
              <a:ln w="25400" cap="flat" cmpd="sng" algn="ctr">
                <a:solidFill>
                  <a:srgbClr val="70AD47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1381.0149262214227</c:v>
              </c:pt>
            </c:numLit>
          </c:xVal>
          <c:yVal>
            <c:numLit>
              <c:formatCode>General</c:formatCode>
              <c:ptCount val="2"/>
              <c:pt idx="0">
                <c:v>0.10000001382992797</c:v>
              </c:pt>
              <c:pt idx="1">
                <c:v>0.10000001382992797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5A75-46B5-B9D2-49740BBAB521}"/>
            </c:ext>
          </c:extLst>
        </c:ser>
        <c:ser>
          <c:idx val="4"/>
          <c:order val="4"/>
          <c:tx>
            <c:v>BMDL</c:v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0.10000001382992797</c:v>
                </c:pt>
                <c:pt idx="1">
                  <c:v>0.10000001382992797</c:v>
                </c:pt>
              </c:numLit>
            </c:minus>
            <c:spPr>
              <a:noFill/>
              <a:ln w="25400" cap="flat" cmpd="sng" algn="ctr">
                <a:solidFill>
                  <a:srgbClr val="FFC000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608.00163185529834</c:v>
              </c:pt>
            </c:numLit>
          </c:xVal>
          <c:yVal>
            <c:numLit>
              <c:formatCode>General</c:formatCode>
              <c:ptCount val="2"/>
              <c:pt idx="0">
                <c:v>0.10000001382992797</c:v>
              </c:pt>
              <c:pt idx="1">
                <c:v>0.10000001382992797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5A75-46B5-B9D2-49740BBAB5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6813088"/>
        <c:axId val="1547278400"/>
      </c:scatterChart>
      <c:valAx>
        <c:axId val="836813088"/>
        <c:scaling>
          <c:orientation val="minMax"/>
          <c:max val="772.3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7278400"/>
        <c:crosses val="autoZero"/>
        <c:crossBetween val="midCat"/>
      </c:valAx>
      <c:valAx>
        <c:axId val="1547278400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Response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68130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21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Button" lockText="1"/>
</file>

<file path=xl/ctrlProps/ctrlProp23.xml><?xml version="1.0" encoding="utf-8"?>
<formControlPr xmlns="http://schemas.microsoft.com/office/spreadsheetml/2009/9/main" objectType="Button" lockText="1"/>
</file>

<file path=xl/ctrlProps/ctrlProp24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358140</xdr:colOff>
      <xdr:row>0</xdr:row>
      <xdr:rowOff>38100</xdr:rowOff>
    </xdr:from>
    <xdr:ext cx="4191000" cy="781111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238500" y="38100"/>
          <a:ext cx="4191000" cy="781111"/>
        </a:xfrm>
        <a:prstGeom prst="rect">
          <a:avLst/>
        </a:prstGeom>
        <a:solidFill>
          <a:srgbClr val="0070C0"/>
        </a:solidFill>
      </xdr:spPr>
      <xdr:txBody>
        <a:bodyPr wrap="square" lIns="91440" tIns="45720" rIns="91440" bIns="45720" anchor="t">
          <a:spAutoFit/>
        </a:bodyPr>
        <a:lstStyle/>
        <a:p>
          <a:pPr algn="ctr"/>
          <a:r>
            <a:rPr lang="en-US" sz="4400" b="1" cap="none" spc="0">
              <a:ln w="0"/>
              <a:solidFill>
                <a:schemeClr val="bg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Summary</a:t>
          </a:r>
          <a:endParaRPr lang="en-US" sz="4400" b="0" cap="none" spc="0">
            <a:ln w="0"/>
            <a:solidFill>
              <a:schemeClr val="bg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381000</xdr:colOff>
          <xdr:row>0</xdr:row>
          <xdr:rowOff>171450</xdr:rowOff>
        </xdr:from>
        <xdr:to>
          <xdr:col>11</xdr:col>
          <xdr:colOff>466725</xdr:colOff>
          <xdr:row>0</xdr:row>
          <xdr:rowOff>676275</xdr:rowOff>
        </xdr:to>
        <xdr:sp macro="" textlink="">
          <xdr:nvSpPr>
            <xdr:cNvPr id="1029" name="loadAnalysisBtn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1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Load Analysis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381000</xdr:colOff>
          <xdr:row>0</xdr:row>
          <xdr:rowOff>314325</xdr:rowOff>
        </xdr:from>
        <xdr:to>
          <xdr:col>11</xdr:col>
          <xdr:colOff>752475</xdr:colOff>
          <xdr:row>2</xdr:row>
          <xdr:rowOff>133350</xdr:rowOff>
        </xdr:to>
        <xdr:sp macro="" textlink="">
          <xdr:nvSpPr>
            <xdr:cNvPr id="1030" name="loadAnalysisBtn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1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Load Analysis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200025</xdr:colOff>
          <xdr:row>0</xdr:row>
          <xdr:rowOff>200025</xdr:rowOff>
        </xdr:from>
        <xdr:to>
          <xdr:col>12</xdr:col>
          <xdr:colOff>923925</xdr:colOff>
          <xdr:row>0</xdr:row>
          <xdr:rowOff>666750</xdr:rowOff>
        </xdr:to>
        <xdr:sp macro="" textlink="">
          <xdr:nvSpPr>
            <xdr:cNvPr id="1031" name="selectUIPath_Btn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1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Select BMDS UI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449580</xdr:colOff>
      <xdr:row>0</xdr:row>
      <xdr:rowOff>144780</xdr:rowOff>
    </xdr:from>
    <xdr:to>
      <xdr:col>3</xdr:col>
      <xdr:colOff>30482</xdr:colOff>
      <xdr:row>0</xdr:row>
      <xdr:rowOff>698769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9180" y="144780"/>
          <a:ext cx="2011682" cy="553989"/>
        </a:xfrm>
        <a:prstGeom prst="rect">
          <a:avLst/>
        </a:prstGeom>
      </xdr:spPr>
    </xdr:pic>
    <xdr:clientData/>
  </xdr:twoCellAnchor>
  <xdr:twoCellAnchor editAs="absolute">
    <xdr:from>
      <xdr:col>0</xdr:col>
      <xdr:colOff>99060</xdr:colOff>
      <xdr:row>0</xdr:row>
      <xdr:rowOff>7620</xdr:rowOff>
    </xdr:from>
    <xdr:to>
      <xdr:col>1</xdr:col>
      <xdr:colOff>342900</xdr:colOff>
      <xdr:row>0</xdr:row>
      <xdr:rowOff>844244</xdr:rowOff>
    </xdr:to>
    <xdr:pic>
      <xdr:nvPicPr>
        <xdr:cNvPr id="10" name="Picture 9" descr="https://wiki.seg.org/images/3/35/Epa_logo.jpg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7620"/>
          <a:ext cx="853440" cy="836624"/>
        </a:xfrm>
        <a:prstGeom prst="rect">
          <a:avLst/>
        </a:prstGeom>
        <a:noFill/>
        <a:effectLst>
          <a:glow rad="63500">
            <a:srgbClr val="70AD47">
              <a:satMod val="175000"/>
              <a:alpha val="40000"/>
            </a:srgbClr>
          </a:glow>
          <a:outerShdw blurRad="50800" dist="38100" dir="5400000" algn="t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0</xdr:colOff>
      <xdr:row>14</xdr:row>
      <xdr:rowOff>0</xdr:rowOff>
    </xdr:from>
    <xdr:to>
      <xdr:col>24</xdr:col>
      <xdr:colOff>431800</xdr:colOff>
      <xdr:row>23</xdr:row>
      <xdr:rowOff>9525</xdr:rowOff>
    </xdr:to>
    <xdr:graphicFrame macro="">
      <xdr:nvGraphicFramePr>
        <xdr:cNvPr id="3" name="Test Chart">
          <a:extLst>
            <a:ext uri="{FF2B5EF4-FFF2-40B4-BE49-F238E27FC236}">
              <a16:creationId xmlns:a16="http://schemas.microsoft.com/office/drawing/2014/main" id="{CEC53475-581B-403B-AAA6-0BA0970F3AC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121920</xdr:colOff>
      <xdr:row>0</xdr:row>
      <xdr:rowOff>0</xdr:rowOff>
    </xdr:from>
    <xdr:to>
      <xdr:col>2</xdr:col>
      <xdr:colOff>99060</xdr:colOff>
      <xdr:row>0</xdr:row>
      <xdr:rowOff>836624</xdr:rowOff>
    </xdr:to>
    <xdr:pic>
      <xdr:nvPicPr>
        <xdr:cNvPr id="2" name="Picture 1" descr="https://wiki.seg.org/images/3/35/Epa_logo.jpg">
          <a:extLst>
            <a:ext uri="{FF2B5EF4-FFF2-40B4-BE49-F238E27FC236}">
              <a16:creationId xmlns:a16="http://schemas.microsoft.com/office/drawing/2014/main" id="{42260F54-B68E-4290-91CD-60C9DF1F2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0"/>
          <a:ext cx="843915" cy="836624"/>
        </a:xfrm>
        <a:prstGeom prst="rect">
          <a:avLst/>
        </a:prstGeom>
        <a:noFill/>
        <a:effectLst>
          <a:glow rad="63500">
            <a:srgbClr val="70AD47">
              <a:satMod val="175000"/>
              <a:alpha val="40000"/>
            </a:srgbClr>
          </a:glow>
          <a:outerShdw blurRad="50800" dist="38100" dir="5400000" algn="t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371475</xdr:colOff>
          <xdr:row>0</xdr:row>
          <xdr:rowOff>171450</xdr:rowOff>
        </xdr:from>
        <xdr:to>
          <xdr:col>11</xdr:col>
          <xdr:colOff>533400</xdr:colOff>
          <xdr:row>0</xdr:row>
          <xdr:rowOff>676275</xdr:rowOff>
        </xdr:to>
        <xdr:sp macro="" textlink="">
          <xdr:nvSpPr>
            <xdr:cNvPr id="14337" name="loadAnalysisBtn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74CD5BA-31BC-4333-B836-78ACFD7EE10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Load Analysis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314325</xdr:colOff>
          <xdr:row>0</xdr:row>
          <xdr:rowOff>200025</xdr:rowOff>
        </xdr:from>
        <xdr:to>
          <xdr:col>13</xdr:col>
          <xdr:colOff>323850</xdr:colOff>
          <xdr:row>0</xdr:row>
          <xdr:rowOff>666750</xdr:rowOff>
        </xdr:to>
        <xdr:sp macro="" textlink="">
          <xdr:nvSpPr>
            <xdr:cNvPr id="14338" name="selectUIPath_Btn" hidden="1">
              <a:extLst>
                <a:ext uri="{63B3BB69-23CF-44E3-9099-C40C66FF867C}">
                  <a14:compatExt spid="_x0000_s14338"/>
                </a:ext>
                <a:ext uri="{FF2B5EF4-FFF2-40B4-BE49-F238E27FC236}">
                  <a16:creationId xmlns:a16="http://schemas.microsoft.com/office/drawing/2014/main" id="{EACFAAF3-E009-47F4-B065-973BC116DF0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Select BMDS UI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2</xdr:col>
      <xdr:colOff>190500</xdr:colOff>
      <xdr:row>0</xdr:row>
      <xdr:rowOff>152400</xdr:rowOff>
    </xdr:from>
    <xdr:to>
      <xdr:col>3</xdr:col>
      <xdr:colOff>754382</xdr:colOff>
      <xdr:row>0</xdr:row>
      <xdr:rowOff>706389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7361566-8ADD-442F-8ACF-0077958CAA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7275" y="152400"/>
          <a:ext cx="1973582" cy="553989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37</xdr:row>
      <xdr:rowOff>0</xdr:rowOff>
    </xdr:from>
    <xdr:to>
      <xdr:col>8</xdr:col>
      <xdr:colOff>666750</xdr:colOff>
      <xdr:row>56</xdr:row>
      <xdr:rowOff>69850</xdr:rowOff>
    </xdr:to>
    <xdr:graphicFrame macro="">
      <xdr:nvGraphicFramePr>
        <xdr:cNvPr id="3" name="Test Chart">
          <a:extLst>
            <a:ext uri="{FF2B5EF4-FFF2-40B4-BE49-F238E27FC236}">
              <a16:creationId xmlns:a16="http://schemas.microsoft.com/office/drawing/2014/main" id="{AC2D32F1-B531-4432-B6BE-B063495461F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121920</xdr:colOff>
      <xdr:row>0</xdr:row>
      <xdr:rowOff>0</xdr:rowOff>
    </xdr:from>
    <xdr:to>
      <xdr:col>2</xdr:col>
      <xdr:colOff>99060</xdr:colOff>
      <xdr:row>0</xdr:row>
      <xdr:rowOff>836624</xdr:rowOff>
    </xdr:to>
    <xdr:pic>
      <xdr:nvPicPr>
        <xdr:cNvPr id="2" name="Picture 1" descr="https://wiki.seg.org/images/3/35/Epa_logo.jpg">
          <a:extLst>
            <a:ext uri="{FF2B5EF4-FFF2-40B4-BE49-F238E27FC236}">
              <a16:creationId xmlns:a16="http://schemas.microsoft.com/office/drawing/2014/main" id="{8F9EBB9B-76E5-445C-BEB6-2FBAD51D3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0"/>
          <a:ext cx="843915" cy="836624"/>
        </a:xfrm>
        <a:prstGeom prst="rect">
          <a:avLst/>
        </a:prstGeom>
        <a:noFill/>
        <a:effectLst>
          <a:glow rad="63500">
            <a:srgbClr val="70AD47">
              <a:satMod val="175000"/>
              <a:alpha val="40000"/>
            </a:srgbClr>
          </a:glow>
          <a:outerShdw blurRad="50800" dist="38100" dir="5400000" algn="t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371475</xdr:colOff>
          <xdr:row>0</xdr:row>
          <xdr:rowOff>171450</xdr:rowOff>
        </xdr:from>
        <xdr:to>
          <xdr:col>11</xdr:col>
          <xdr:colOff>533400</xdr:colOff>
          <xdr:row>0</xdr:row>
          <xdr:rowOff>676275</xdr:rowOff>
        </xdr:to>
        <xdr:sp macro="" textlink="">
          <xdr:nvSpPr>
            <xdr:cNvPr id="15361" name="loadAnalysisBtn" hidden="1">
              <a:extLst>
                <a:ext uri="{63B3BB69-23CF-44E3-9099-C40C66FF867C}">
                  <a14:compatExt spid="_x0000_s15361"/>
                </a:ext>
                <a:ext uri="{FF2B5EF4-FFF2-40B4-BE49-F238E27FC236}">
                  <a16:creationId xmlns:a16="http://schemas.microsoft.com/office/drawing/2014/main" id="{13F75AFF-A8B9-4907-A06C-E6EE20CAE58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Load Analysis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314325</xdr:colOff>
          <xdr:row>0</xdr:row>
          <xdr:rowOff>200025</xdr:rowOff>
        </xdr:from>
        <xdr:to>
          <xdr:col>13</xdr:col>
          <xdr:colOff>323850</xdr:colOff>
          <xdr:row>0</xdr:row>
          <xdr:rowOff>666750</xdr:rowOff>
        </xdr:to>
        <xdr:sp macro="" textlink="">
          <xdr:nvSpPr>
            <xdr:cNvPr id="15362" name="selectUIPath_Btn" hidden="1">
              <a:extLst>
                <a:ext uri="{63B3BB69-23CF-44E3-9099-C40C66FF867C}">
                  <a14:compatExt spid="_x0000_s15362"/>
                </a:ext>
                <a:ext uri="{FF2B5EF4-FFF2-40B4-BE49-F238E27FC236}">
                  <a16:creationId xmlns:a16="http://schemas.microsoft.com/office/drawing/2014/main" id="{6BB42E03-176D-4B21-81D6-E0E4EDBC08A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Select BMDS UI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2</xdr:col>
      <xdr:colOff>190500</xdr:colOff>
      <xdr:row>0</xdr:row>
      <xdr:rowOff>152400</xdr:rowOff>
    </xdr:from>
    <xdr:to>
      <xdr:col>3</xdr:col>
      <xdr:colOff>754382</xdr:colOff>
      <xdr:row>0</xdr:row>
      <xdr:rowOff>706389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E31B8A6-72B0-4E5C-A58F-7ABBDBB06F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7275" y="152400"/>
          <a:ext cx="1973582" cy="553989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38</xdr:row>
      <xdr:rowOff>0</xdr:rowOff>
    </xdr:from>
    <xdr:to>
      <xdr:col>8</xdr:col>
      <xdr:colOff>666750</xdr:colOff>
      <xdr:row>57</xdr:row>
      <xdr:rowOff>69850</xdr:rowOff>
    </xdr:to>
    <xdr:graphicFrame macro="">
      <xdr:nvGraphicFramePr>
        <xdr:cNvPr id="3" name="Test Chart">
          <a:extLst>
            <a:ext uri="{FF2B5EF4-FFF2-40B4-BE49-F238E27FC236}">
              <a16:creationId xmlns:a16="http://schemas.microsoft.com/office/drawing/2014/main" id="{4516AFB4-EA85-4857-B06D-18FA607D2B1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121920</xdr:colOff>
      <xdr:row>0</xdr:row>
      <xdr:rowOff>0</xdr:rowOff>
    </xdr:from>
    <xdr:to>
      <xdr:col>2</xdr:col>
      <xdr:colOff>99060</xdr:colOff>
      <xdr:row>0</xdr:row>
      <xdr:rowOff>836624</xdr:rowOff>
    </xdr:to>
    <xdr:pic>
      <xdr:nvPicPr>
        <xdr:cNvPr id="2" name="Picture 1" descr="https://wiki.seg.org/images/3/35/Epa_logo.jpg">
          <a:extLst>
            <a:ext uri="{FF2B5EF4-FFF2-40B4-BE49-F238E27FC236}">
              <a16:creationId xmlns:a16="http://schemas.microsoft.com/office/drawing/2014/main" id="{4D82B63E-D098-4CB9-82D2-60D2C2813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0"/>
          <a:ext cx="843915" cy="836624"/>
        </a:xfrm>
        <a:prstGeom prst="rect">
          <a:avLst/>
        </a:prstGeom>
        <a:noFill/>
        <a:effectLst>
          <a:glow rad="63500">
            <a:srgbClr val="70AD47">
              <a:satMod val="175000"/>
              <a:alpha val="40000"/>
            </a:srgbClr>
          </a:glow>
          <a:outerShdw blurRad="50800" dist="38100" dir="5400000" algn="t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371475</xdr:colOff>
          <xdr:row>0</xdr:row>
          <xdr:rowOff>171450</xdr:rowOff>
        </xdr:from>
        <xdr:to>
          <xdr:col>11</xdr:col>
          <xdr:colOff>533400</xdr:colOff>
          <xdr:row>0</xdr:row>
          <xdr:rowOff>676275</xdr:rowOff>
        </xdr:to>
        <xdr:sp macro="" textlink="">
          <xdr:nvSpPr>
            <xdr:cNvPr id="16385" name="loadAnalysisBtn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17A47ACF-01F8-4786-B684-90422105B2F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Load Analysis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314325</xdr:colOff>
          <xdr:row>0</xdr:row>
          <xdr:rowOff>200025</xdr:rowOff>
        </xdr:from>
        <xdr:to>
          <xdr:col>13</xdr:col>
          <xdr:colOff>323850</xdr:colOff>
          <xdr:row>0</xdr:row>
          <xdr:rowOff>666750</xdr:rowOff>
        </xdr:to>
        <xdr:sp macro="" textlink="">
          <xdr:nvSpPr>
            <xdr:cNvPr id="16386" name="selectUIPath_Btn" hidden="1">
              <a:extLst>
                <a:ext uri="{63B3BB69-23CF-44E3-9099-C40C66FF867C}">
                  <a14:compatExt spid="_x0000_s16386"/>
                </a:ext>
                <a:ext uri="{FF2B5EF4-FFF2-40B4-BE49-F238E27FC236}">
                  <a16:creationId xmlns:a16="http://schemas.microsoft.com/office/drawing/2014/main" id="{6E15F934-D56B-4E5C-97D5-0951CCF0C82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Select BMDS UI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2</xdr:col>
      <xdr:colOff>190500</xdr:colOff>
      <xdr:row>0</xdr:row>
      <xdr:rowOff>152400</xdr:rowOff>
    </xdr:from>
    <xdr:to>
      <xdr:col>3</xdr:col>
      <xdr:colOff>754382</xdr:colOff>
      <xdr:row>0</xdr:row>
      <xdr:rowOff>706389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81A2B8A-2EAF-49F9-ABC3-C5F03AAA97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7275" y="152400"/>
          <a:ext cx="1973582" cy="553989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37</xdr:row>
      <xdr:rowOff>0</xdr:rowOff>
    </xdr:from>
    <xdr:to>
      <xdr:col>8</xdr:col>
      <xdr:colOff>666750</xdr:colOff>
      <xdr:row>56</xdr:row>
      <xdr:rowOff>69850</xdr:rowOff>
    </xdr:to>
    <xdr:graphicFrame macro="">
      <xdr:nvGraphicFramePr>
        <xdr:cNvPr id="3" name="Test Chart">
          <a:extLst>
            <a:ext uri="{FF2B5EF4-FFF2-40B4-BE49-F238E27FC236}">
              <a16:creationId xmlns:a16="http://schemas.microsoft.com/office/drawing/2014/main" id="{3505262B-7D3C-4DBC-BEFC-8110407DED0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121920</xdr:colOff>
      <xdr:row>0</xdr:row>
      <xdr:rowOff>0</xdr:rowOff>
    </xdr:from>
    <xdr:to>
      <xdr:col>2</xdr:col>
      <xdr:colOff>99060</xdr:colOff>
      <xdr:row>0</xdr:row>
      <xdr:rowOff>836624</xdr:rowOff>
    </xdr:to>
    <xdr:pic>
      <xdr:nvPicPr>
        <xdr:cNvPr id="2" name="Picture 1" descr="https://wiki.seg.org/images/3/35/Epa_logo.jpg">
          <a:extLst>
            <a:ext uri="{FF2B5EF4-FFF2-40B4-BE49-F238E27FC236}">
              <a16:creationId xmlns:a16="http://schemas.microsoft.com/office/drawing/2014/main" id="{9B38B662-6FA9-472F-9371-1865DB49A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0"/>
          <a:ext cx="843915" cy="836624"/>
        </a:xfrm>
        <a:prstGeom prst="rect">
          <a:avLst/>
        </a:prstGeom>
        <a:noFill/>
        <a:effectLst>
          <a:glow rad="63500">
            <a:srgbClr val="70AD47">
              <a:satMod val="175000"/>
              <a:alpha val="40000"/>
            </a:srgbClr>
          </a:glow>
          <a:outerShdw blurRad="50800" dist="38100" dir="5400000" algn="t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371475</xdr:colOff>
          <xdr:row>0</xdr:row>
          <xdr:rowOff>171450</xdr:rowOff>
        </xdr:from>
        <xdr:to>
          <xdr:col>11</xdr:col>
          <xdr:colOff>533400</xdr:colOff>
          <xdr:row>0</xdr:row>
          <xdr:rowOff>676275</xdr:rowOff>
        </xdr:to>
        <xdr:sp macro="" textlink="">
          <xdr:nvSpPr>
            <xdr:cNvPr id="6145" name="loadAnalysisBtn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D7DAB51B-3874-4FA4-B94A-49912168349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Load Analysis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314325</xdr:colOff>
          <xdr:row>0</xdr:row>
          <xdr:rowOff>200025</xdr:rowOff>
        </xdr:from>
        <xdr:to>
          <xdr:col>13</xdr:col>
          <xdr:colOff>323850</xdr:colOff>
          <xdr:row>0</xdr:row>
          <xdr:rowOff>666750</xdr:rowOff>
        </xdr:to>
        <xdr:sp macro="" textlink="">
          <xdr:nvSpPr>
            <xdr:cNvPr id="6146" name="selectUIPath_Btn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52D3C0F9-1865-4343-8FF2-B44FC65D77D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Select BMDS UI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2</xdr:col>
      <xdr:colOff>190500</xdr:colOff>
      <xdr:row>0</xdr:row>
      <xdr:rowOff>152400</xdr:rowOff>
    </xdr:from>
    <xdr:to>
      <xdr:col>3</xdr:col>
      <xdr:colOff>754382</xdr:colOff>
      <xdr:row>0</xdr:row>
      <xdr:rowOff>706389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872B95A-28BF-4B55-B5A6-8CE18D9E1B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7275" y="152400"/>
          <a:ext cx="1973582" cy="553989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39</xdr:row>
      <xdr:rowOff>0</xdr:rowOff>
    </xdr:from>
    <xdr:to>
      <xdr:col>8</xdr:col>
      <xdr:colOff>666750</xdr:colOff>
      <xdr:row>58</xdr:row>
      <xdr:rowOff>69850</xdr:rowOff>
    </xdr:to>
    <xdr:graphicFrame macro="">
      <xdr:nvGraphicFramePr>
        <xdr:cNvPr id="3" name="Test Chart">
          <a:extLst>
            <a:ext uri="{FF2B5EF4-FFF2-40B4-BE49-F238E27FC236}">
              <a16:creationId xmlns:a16="http://schemas.microsoft.com/office/drawing/2014/main" id="{2EAEE93D-C56E-4572-9673-25BE02FADB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121920</xdr:colOff>
      <xdr:row>0</xdr:row>
      <xdr:rowOff>0</xdr:rowOff>
    </xdr:from>
    <xdr:to>
      <xdr:col>2</xdr:col>
      <xdr:colOff>99060</xdr:colOff>
      <xdr:row>0</xdr:row>
      <xdr:rowOff>836624</xdr:rowOff>
    </xdr:to>
    <xdr:pic>
      <xdr:nvPicPr>
        <xdr:cNvPr id="2" name="Picture 1" descr="https://wiki.seg.org/images/3/35/Epa_logo.jpg">
          <a:extLst>
            <a:ext uri="{FF2B5EF4-FFF2-40B4-BE49-F238E27FC236}">
              <a16:creationId xmlns:a16="http://schemas.microsoft.com/office/drawing/2014/main" id="{10D05F22-E399-4DF7-9A51-374DDEBD8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0"/>
          <a:ext cx="843915" cy="836624"/>
        </a:xfrm>
        <a:prstGeom prst="rect">
          <a:avLst/>
        </a:prstGeom>
        <a:noFill/>
        <a:effectLst>
          <a:glow rad="63500">
            <a:srgbClr val="70AD47">
              <a:satMod val="175000"/>
              <a:alpha val="40000"/>
            </a:srgbClr>
          </a:glow>
          <a:outerShdw blurRad="50800" dist="38100" dir="5400000" algn="t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371475</xdr:colOff>
          <xdr:row>0</xdr:row>
          <xdr:rowOff>171450</xdr:rowOff>
        </xdr:from>
        <xdr:to>
          <xdr:col>11</xdr:col>
          <xdr:colOff>533400</xdr:colOff>
          <xdr:row>0</xdr:row>
          <xdr:rowOff>676275</xdr:rowOff>
        </xdr:to>
        <xdr:sp macro="" textlink="">
          <xdr:nvSpPr>
            <xdr:cNvPr id="7169" name="loadAnalysisBtn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CAAF1299-AD98-409C-883D-4200DD7DC18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Load Analysis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314325</xdr:colOff>
          <xdr:row>0</xdr:row>
          <xdr:rowOff>200025</xdr:rowOff>
        </xdr:from>
        <xdr:to>
          <xdr:col>13</xdr:col>
          <xdr:colOff>323850</xdr:colOff>
          <xdr:row>0</xdr:row>
          <xdr:rowOff>666750</xdr:rowOff>
        </xdr:to>
        <xdr:sp macro="" textlink="">
          <xdr:nvSpPr>
            <xdr:cNvPr id="7170" name="selectUIPath_Btn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8ACF2E16-2644-4555-8502-4101D1C88AA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Select BMDS UI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2</xdr:col>
      <xdr:colOff>190500</xdr:colOff>
      <xdr:row>0</xdr:row>
      <xdr:rowOff>152400</xdr:rowOff>
    </xdr:from>
    <xdr:to>
      <xdr:col>3</xdr:col>
      <xdr:colOff>754382</xdr:colOff>
      <xdr:row>0</xdr:row>
      <xdr:rowOff>706389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7AD98A6-5641-4DC6-8018-EE3B268F38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7275" y="152400"/>
          <a:ext cx="1973582" cy="553989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38</xdr:row>
      <xdr:rowOff>0</xdr:rowOff>
    </xdr:from>
    <xdr:to>
      <xdr:col>8</xdr:col>
      <xdr:colOff>666750</xdr:colOff>
      <xdr:row>57</xdr:row>
      <xdr:rowOff>69850</xdr:rowOff>
    </xdr:to>
    <xdr:graphicFrame macro="">
      <xdr:nvGraphicFramePr>
        <xdr:cNvPr id="3" name="Test Chart">
          <a:extLst>
            <a:ext uri="{FF2B5EF4-FFF2-40B4-BE49-F238E27FC236}">
              <a16:creationId xmlns:a16="http://schemas.microsoft.com/office/drawing/2014/main" id="{4BA451C8-43F8-461B-AAAC-AA19A29306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121920</xdr:colOff>
      <xdr:row>0</xdr:row>
      <xdr:rowOff>0</xdr:rowOff>
    </xdr:from>
    <xdr:to>
      <xdr:col>2</xdr:col>
      <xdr:colOff>99060</xdr:colOff>
      <xdr:row>0</xdr:row>
      <xdr:rowOff>836624</xdr:rowOff>
    </xdr:to>
    <xdr:pic>
      <xdr:nvPicPr>
        <xdr:cNvPr id="2" name="Picture 1" descr="https://wiki.seg.org/images/3/35/Epa_logo.jpg">
          <a:extLst>
            <a:ext uri="{FF2B5EF4-FFF2-40B4-BE49-F238E27FC236}">
              <a16:creationId xmlns:a16="http://schemas.microsoft.com/office/drawing/2014/main" id="{67056447-D558-444E-95DE-6D404DC51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0"/>
          <a:ext cx="843915" cy="836624"/>
        </a:xfrm>
        <a:prstGeom prst="rect">
          <a:avLst/>
        </a:prstGeom>
        <a:noFill/>
        <a:effectLst>
          <a:glow rad="63500">
            <a:srgbClr val="70AD47">
              <a:satMod val="175000"/>
              <a:alpha val="40000"/>
            </a:srgbClr>
          </a:glow>
          <a:outerShdw blurRad="50800" dist="38100" dir="5400000" algn="t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371475</xdr:colOff>
          <xdr:row>0</xdr:row>
          <xdr:rowOff>171450</xdr:rowOff>
        </xdr:from>
        <xdr:to>
          <xdr:col>11</xdr:col>
          <xdr:colOff>533400</xdr:colOff>
          <xdr:row>0</xdr:row>
          <xdr:rowOff>676275</xdr:rowOff>
        </xdr:to>
        <xdr:sp macro="" textlink="">
          <xdr:nvSpPr>
            <xdr:cNvPr id="8193" name="loadAnalysisBtn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D3FB61DB-5258-4D9B-B252-D865F6DE0C4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Load Analysis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314325</xdr:colOff>
          <xdr:row>0</xdr:row>
          <xdr:rowOff>200025</xdr:rowOff>
        </xdr:from>
        <xdr:to>
          <xdr:col>13</xdr:col>
          <xdr:colOff>323850</xdr:colOff>
          <xdr:row>0</xdr:row>
          <xdr:rowOff>666750</xdr:rowOff>
        </xdr:to>
        <xdr:sp macro="" textlink="">
          <xdr:nvSpPr>
            <xdr:cNvPr id="8194" name="selectUIPath_Btn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50839298-EE27-4425-84AE-3DB5C196774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Select BMDS UI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2</xdr:col>
      <xdr:colOff>190500</xdr:colOff>
      <xdr:row>0</xdr:row>
      <xdr:rowOff>152400</xdr:rowOff>
    </xdr:from>
    <xdr:to>
      <xdr:col>3</xdr:col>
      <xdr:colOff>754382</xdr:colOff>
      <xdr:row>0</xdr:row>
      <xdr:rowOff>706389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431A977-1158-48DB-8C17-17A858B191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7275" y="152400"/>
          <a:ext cx="1973582" cy="553989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38</xdr:row>
      <xdr:rowOff>0</xdr:rowOff>
    </xdr:from>
    <xdr:to>
      <xdr:col>8</xdr:col>
      <xdr:colOff>666750</xdr:colOff>
      <xdr:row>57</xdr:row>
      <xdr:rowOff>69850</xdr:rowOff>
    </xdr:to>
    <xdr:graphicFrame macro="">
      <xdr:nvGraphicFramePr>
        <xdr:cNvPr id="3" name="Test Chart">
          <a:extLst>
            <a:ext uri="{FF2B5EF4-FFF2-40B4-BE49-F238E27FC236}">
              <a16:creationId xmlns:a16="http://schemas.microsoft.com/office/drawing/2014/main" id="{0D3DE6BE-D057-48E3-9DA7-2D6EB14D77E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121920</xdr:colOff>
      <xdr:row>0</xdr:row>
      <xdr:rowOff>0</xdr:rowOff>
    </xdr:from>
    <xdr:to>
      <xdr:col>2</xdr:col>
      <xdr:colOff>99060</xdr:colOff>
      <xdr:row>0</xdr:row>
      <xdr:rowOff>836624</xdr:rowOff>
    </xdr:to>
    <xdr:pic>
      <xdr:nvPicPr>
        <xdr:cNvPr id="2" name="Picture 1" descr="https://wiki.seg.org/images/3/35/Epa_logo.jpg">
          <a:extLst>
            <a:ext uri="{FF2B5EF4-FFF2-40B4-BE49-F238E27FC236}">
              <a16:creationId xmlns:a16="http://schemas.microsoft.com/office/drawing/2014/main" id="{2F2F46EB-52B2-4B32-A0D2-89ADB4794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0"/>
          <a:ext cx="843915" cy="836624"/>
        </a:xfrm>
        <a:prstGeom prst="rect">
          <a:avLst/>
        </a:prstGeom>
        <a:noFill/>
        <a:effectLst>
          <a:glow rad="63500">
            <a:srgbClr val="70AD47">
              <a:satMod val="175000"/>
              <a:alpha val="40000"/>
            </a:srgbClr>
          </a:glow>
          <a:outerShdw blurRad="50800" dist="38100" dir="5400000" algn="t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371475</xdr:colOff>
          <xdr:row>0</xdr:row>
          <xdr:rowOff>171450</xdr:rowOff>
        </xdr:from>
        <xdr:to>
          <xdr:col>11</xdr:col>
          <xdr:colOff>533400</xdr:colOff>
          <xdr:row>0</xdr:row>
          <xdr:rowOff>676275</xdr:rowOff>
        </xdr:to>
        <xdr:sp macro="" textlink="">
          <xdr:nvSpPr>
            <xdr:cNvPr id="9217" name="loadAnalysisBtn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9725F267-5FE2-42DB-9504-5AC4EA030E6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Load Analysis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314325</xdr:colOff>
          <xdr:row>0</xdr:row>
          <xdr:rowOff>200025</xdr:rowOff>
        </xdr:from>
        <xdr:to>
          <xdr:col>13</xdr:col>
          <xdr:colOff>323850</xdr:colOff>
          <xdr:row>0</xdr:row>
          <xdr:rowOff>666750</xdr:rowOff>
        </xdr:to>
        <xdr:sp macro="" textlink="">
          <xdr:nvSpPr>
            <xdr:cNvPr id="9218" name="selectUIPath_Btn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E80D5317-B726-4E77-A0C4-D39117CF079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Select BMDS UI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2</xdr:col>
      <xdr:colOff>190500</xdr:colOff>
      <xdr:row>0</xdr:row>
      <xdr:rowOff>152400</xdr:rowOff>
    </xdr:from>
    <xdr:to>
      <xdr:col>3</xdr:col>
      <xdr:colOff>754382</xdr:colOff>
      <xdr:row>0</xdr:row>
      <xdr:rowOff>706389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70DAEC3-E601-44C2-94A3-7983A79FCC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7275" y="152400"/>
          <a:ext cx="1973582" cy="553989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41</xdr:row>
      <xdr:rowOff>0</xdr:rowOff>
    </xdr:from>
    <xdr:to>
      <xdr:col>8</xdr:col>
      <xdr:colOff>666750</xdr:colOff>
      <xdr:row>60</xdr:row>
      <xdr:rowOff>174625</xdr:rowOff>
    </xdr:to>
    <xdr:graphicFrame macro="">
      <xdr:nvGraphicFramePr>
        <xdr:cNvPr id="3" name="Test Chart">
          <a:extLst>
            <a:ext uri="{FF2B5EF4-FFF2-40B4-BE49-F238E27FC236}">
              <a16:creationId xmlns:a16="http://schemas.microsoft.com/office/drawing/2014/main" id="{D23143E2-D45B-4D47-AFC1-0BCEE67843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121920</xdr:colOff>
      <xdr:row>0</xdr:row>
      <xdr:rowOff>0</xdr:rowOff>
    </xdr:from>
    <xdr:to>
      <xdr:col>2</xdr:col>
      <xdr:colOff>99060</xdr:colOff>
      <xdr:row>0</xdr:row>
      <xdr:rowOff>836624</xdr:rowOff>
    </xdr:to>
    <xdr:pic>
      <xdr:nvPicPr>
        <xdr:cNvPr id="2" name="Picture 1" descr="https://wiki.seg.org/images/3/35/Epa_logo.jpg">
          <a:extLst>
            <a:ext uri="{FF2B5EF4-FFF2-40B4-BE49-F238E27FC236}">
              <a16:creationId xmlns:a16="http://schemas.microsoft.com/office/drawing/2014/main" id="{3D71B4C9-E03E-4566-96C9-061B42DCE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0"/>
          <a:ext cx="843915" cy="836624"/>
        </a:xfrm>
        <a:prstGeom prst="rect">
          <a:avLst/>
        </a:prstGeom>
        <a:noFill/>
        <a:effectLst>
          <a:glow rad="63500">
            <a:srgbClr val="70AD47">
              <a:satMod val="175000"/>
              <a:alpha val="40000"/>
            </a:srgbClr>
          </a:glow>
          <a:outerShdw blurRad="50800" dist="38100" dir="5400000" algn="t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371475</xdr:colOff>
          <xdr:row>0</xdr:row>
          <xdr:rowOff>171450</xdr:rowOff>
        </xdr:from>
        <xdr:to>
          <xdr:col>11</xdr:col>
          <xdr:colOff>533400</xdr:colOff>
          <xdr:row>0</xdr:row>
          <xdr:rowOff>676275</xdr:rowOff>
        </xdr:to>
        <xdr:sp macro="" textlink="">
          <xdr:nvSpPr>
            <xdr:cNvPr id="10241" name="loadAnalysisBtn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BD731D6D-CB46-4647-934D-AAA6AA2A39E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Load Analysis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314325</xdr:colOff>
          <xdr:row>0</xdr:row>
          <xdr:rowOff>200025</xdr:rowOff>
        </xdr:from>
        <xdr:to>
          <xdr:col>13</xdr:col>
          <xdr:colOff>323850</xdr:colOff>
          <xdr:row>0</xdr:row>
          <xdr:rowOff>666750</xdr:rowOff>
        </xdr:to>
        <xdr:sp macro="" textlink="">
          <xdr:nvSpPr>
            <xdr:cNvPr id="10242" name="selectUIPath_Btn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71CA9925-BA04-4220-997E-A65A151BE8C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Select BMDS UI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2</xdr:col>
      <xdr:colOff>190500</xdr:colOff>
      <xdr:row>0</xdr:row>
      <xdr:rowOff>152400</xdr:rowOff>
    </xdr:from>
    <xdr:to>
      <xdr:col>3</xdr:col>
      <xdr:colOff>754382</xdr:colOff>
      <xdr:row>0</xdr:row>
      <xdr:rowOff>706389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751F97B-DC18-40B6-B3EC-104010FB16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7275" y="152400"/>
          <a:ext cx="1973582" cy="553989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40</xdr:row>
      <xdr:rowOff>0</xdr:rowOff>
    </xdr:from>
    <xdr:to>
      <xdr:col>8</xdr:col>
      <xdr:colOff>666750</xdr:colOff>
      <xdr:row>59</xdr:row>
      <xdr:rowOff>174625</xdr:rowOff>
    </xdr:to>
    <xdr:graphicFrame macro="">
      <xdr:nvGraphicFramePr>
        <xdr:cNvPr id="3" name="Test Chart">
          <a:extLst>
            <a:ext uri="{FF2B5EF4-FFF2-40B4-BE49-F238E27FC236}">
              <a16:creationId xmlns:a16="http://schemas.microsoft.com/office/drawing/2014/main" id="{1D1C2285-592C-4A3E-9F95-3D942B72B72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121920</xdr:colOff>
      <xdr:row>0</xdr:row>
      <xdr:rowOff>0</xdr:rowOff>
    </xdr:from>
    <xdr:to>
      <xdr:col>2</xdr:col>
      <xdr:colOff>99060</xdr:colOff>
      <xdr:row>0</xdr:row>
      <xdr:rowOff>836624</xdr:rowOff>
    </xdr:to>
    <xdr:pic>
      <xdr:nvPicPr>
        <xdr:cNvPr id="2" name="Picture 1" descr="https://wiki.seg.org/images/3/35/Epa_logo.jpg">
          <a:extLst>
            <a:ext uri="{FF2B5EF4-FFF2-40B4-BE49-F238E27FC236}">
              <a16:creationId xmlns:a16="http://schemas.microsoft.com/office/drawing/2014/main" id="{533BE3EE-D1DC-4DBF-A128-AF2C56BA6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0"/>
          <a:ext cx="843915" cy="836624"/>
        </a:xfrm>
        <a:prstGeom prst="rect">
          <a:avLst/>
        </a:prstGeom>
        <a:noFill/>
        <a:effectLst>
          <a:glow rad="63500">
            <a:srgbClr val="70AD47">
              <a:satMod val="175000"/>
              <a:alpha val="40000"/>
            </a:srgbClr>
          </a:glow>
          <a:outerShdw blurRad="50800" dist="38100" dir="5400000" algn="t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371475</xdr:colOff>
          <xdr:row>0</xdr:row>
          <xdr:rowOff>171450</xdr:rowOff>
        </xdr:from>
        <xdr:to>
          <xdr:col>11</xdr:col>
          <xdr:colOff>533400</xdr:colOff>
          <xdr:row>0</xdr:row>
          <xdr:rowOff>676275</xdr:rowOff>
        </xdr:to>
        <xdr:sp macro="" textlink="">
          <xdr:nvSpPr>
            <xdr:cNvPr id="11265" name="loadAnalysisBtn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68C99DD8-6777-404B-B1A0-197BC3908FE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Load Analysis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314325</xdr:colOff>
          <xdr:row>0</xdr:row>
          <xdr:rowOff>200025</xdr:rowOff>
        </xdr:from>
        <xdr:to>
          <xdr:col>13</xdr:col>
          <xdr:colOff>323850</xdr:colOff>
          <xdr:row>0</xdr:row>
          <xdr:rowOff>666750</xdr:rowOff>
        </xdr:to>
        <xdr:sp macro="" textlink="">
          <xdr:nvSpPr>
            <xdr:cNvPr id="11266" name="selectUIPath_Btn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61C6931A-61B2-4DDA-A93A-43F3AC59E07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Select BMDS UI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2</xdr:col>
      <xdr:colOff>190500</xdr:colOff>
      <xdr:row>0</xdr:row>
      <xdr:rowOff>152400</xdr:rowOff>
    </xdr:from>
    <xdr:to>
      <xdr:col>3</xdr:col>
      <xdr:colOff>754382</xdr:colOff>
      <xdr:row>0</xdr:row>
      <xdr:rowOff>706389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2A2F35E-7FC8-4BF6-B0A5-A203379BAE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7275" y="152400"/>
          <a:ext cx="1973582" cy="553989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39</xdr:row>
      <xdr:rowOff>0</xdr:rowOff>
    </xdr:from>
    <xdr:to>
      <xdr:col>8</xdr:col>
      <xdr:colOff>666750</xdr:colOff>
      <xdr:row>58</xdr:row>
      <xdr:rowOff>69850</xdr:rowOff>
    </xdr:to>
    <xdr:graphicFrame macro="">
      <xdr:nvGraphicFramePr>
        <xdr:cNvPr id="3" name="Test Chart">
          <a:extLst>
            <a:ext uri="{FF2B5EF4-FFF2-40B4-BE49-F238E27FC236}">
              <a16:creationId xmlns:a16="http://schemas.microsoft.com/office/drawing/2014/main" id="{2DAAFC4C-B6E0-4D74-8242-7C68EF9E64B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121920</xdr:colOff>
      <xdr:row>0</xdr:row>
      <xdr:rowOff>0</xdr:rowOff>
    </xdr:from>
    <xdr:to>
      <xdr:col>2</xdr:col>
      <xdr:colOff>99060</xdr:colOff>
      <xdr:row>0</xdr:row>
      <xdr:rowOff>836624</xdr:rowOff>
    </xdr:to>
    <xdr:pic>
      <xdr:nvPicPr>
        <xdr:cNvPr id="2" name="Picture 1" descr="https://wiki.seg.org/images/3/35/Epa_logo.jpg">
          <a:extLst>
            <a:ext uri="{FF2B5EF4-FFF2-40B4-BE49-F238E27FC236}">
              <a16:creationId xmlns:a16="http://schemas.microsoft.com/office/drawing/2014/main" id="{DE5CC556-A34A-415E-8406-2FC8F8BEA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0"/>
          <a:ext cx="843915" cy="836624"/>
        </a:xfrm>
        <a:prstGeom prst="rect">
          <a:avLst/>
        </a:prstGeom>
        <a:noFill/>
        <a:effectLst>
          <a:glow rad="63500">
            <a:srgbClr val="70AD47">
              <a:satMod val="175000"/>
              <a:alpha val="40000"/>
            </a:srgbClr>
          </a:glow>
          <a:outerShdw blurRad="50800" dist="38100" dir="5400000" algn="t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371475</xdr:colOff>
          <xdr:row>0</xdr:row>
          <xdr:rowOff>171450</xdr:rowOff>
        </xdr:from>
        <xdr:to>
          <xdr:col>11</xdr:col>
          <xdr:colOff>533400</xdr:colOff>
          <xdr:row>0</xdr:row>
          <xdr:rowOff>676275</xdr:rowOff>
        </xdr:to>
        <xdr:sp macro="" textlink="">
          <xdr:nvSpPr>
            <xdr:cNvPr id="12289" name="loadAnalysisBtn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8A811CB5-B3D1-4E97-8C9A-83E054C94BF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Load Analysis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314325</xdr:colOff>
          <xdr:row>0</xdr:row>
          <xdr:rowOff>200025</xdr:rowOff>
        </xdr:from>
        <xdr:to>
          <xdr:col>13</xdr:col>
          <xdr:colOff>323850</xdr:colOff>
          <xdr:row>0</xdr:row>
          <xdr:rowOff>666750</xdr:rowOff>
        </xdr:to>
        <xdr:sp macro="" textlink="">
          <xdr:nvSpPr>
            <xdr:cNvPr id="12290" name="selectUIPath_Btn" hidden="1">
              <a:extLst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78CECB83-F171-434D-8255-9CE9147505C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Select BMDS UI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2</xdr:col>
      <xdr:colOff>190500</xdr:colOff>
      <xdr:row>0</xdr:row>
      <xdr:rowOff>152400</xdr:rowOff>
    </xdr:from>
    <xdr:to>
      <xdr:col>3</xdr:col>
      <xdr:colOff>754382</xdr:colOff>
      <xdr:row>0</xdr:row>
      <xdr:rowOff>706389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2022B01-9069-4167-91E1-D1D012A468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7275" y="152400"/>
          <a:ext cx="1973582" cy="553989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38</xdr:row>
      <xdr:rowOff>0</xdr:rowOff>
    </xdr:from>
    <xdr:to>
      <xdr:col>8</xdr:col>
      <xdr:colOff>666750</xdr:colOff>
      <xdr:row>57</xdr:row>
      <xdr:rowOff>69850</xdr:rowOff>
    </xdr:to>
    <xdr:graphicFrame macro="">
      <xdr:nvGraphicFramePr>
        <xdr:cNvPr id="3" name="Test Chart">
          <a:extLst>
            <a:ext uri="{FF2B5EF4-FFF2-40B4-BE49-F238E27FC236}">
              <a16:creationId xmlns:a16="http://schemas.microsoft.com/office/drawing/2014/main" id="{D2A3DD4C-0B63-4858-BB0B-4935479E08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121920</xdr:colOff>
      <xdr:row>0</xdr:row>
      <xdr:rowOff>0</xdr:rowOff>
    </xdr:from>
    <xdr:to>
      <xdr:col>2</xdr:col>
      <xdr:colOff>99060</xdr:colOff>
      <xdr:row>0</xdr:row>
      <xdr:rowOff>836624</xdr:rowOff>
    </xdr:to>
    <xdr:pic>
      <xdr:nvPicPr>
        <xdr:cNvPr id="2" name="Picture 1" descr="https://wiki.seg.org/images/3/35/Epa_logo.jpg">
          <a:extLst>
            <a:ext uri="{FF2B5EF4-FFF2-40B4-BE49-F238E27FC236}">
              <a16:creationId xmlns:a16="http://schemas.microsoft.com/office/drawing/2014/main" id="{BDA2FD71-23DC-42BF-976C-2290FD30B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0"/>
          <a:ext cx="843915" cy="836624"/>
        </a:xfrm>
        <a:prstGeom prst="rect">
          <a:avLst/>
        </a:prstGeom>
        <a:noFill/>
        <a:effectLst>
          <a:glow rad="63500">
            <a:srgbClr val="70AD47">
              <a:satMod val="175000"/>
              <a:alpha val="40000"/>
            </a:srgbClr>
          </a:glow>
          <a:outerShdw blurRad="50800" dist="38100" dir="5400000" algn="t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371475</xdr:colOff>
          <xdr:row>0</xdr:row>
          <xdr:rowOff>171450</xdr:rowOff>
        </xdr:from>
        <xdr:to>
          <xdr:col>11</xdr:col>
          <xdr:colOff>533400</xdr:colOff>
          <xdr:row>0</xdr:row>
          <xdr:rowOff>676275</xdr:rowOff>
        </xdr:to>
        <xdr:sp macro="" textlink="">
          <xdr:nvSpPr>
            <xdr:cNvPr id="13313" name="loadAnalysisBtn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E082F7FA-3109-4D36-81C4-34BD0CF7269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Load Analysis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314325</xdr:colOff>
          <xdr:row>0</xdr:row>
          <xdr:rowOff>200025</xdr:rowOff>
        </xdr:from>
        <xdr:to>
          <xdr:col>13</xdr:col>
          <xdr:colOff>323850</xdr:colOff>
          <xdr:row>0</xdr:row>
          <xdr:rowOff>666750</xdr:rowOff>
        </xdr:to>
        <xdr:sp macro="" textlink="">
          <xdr:nvSpPr>
            <xdr:cNvPr id="13314" name="selectUIPath_Btn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45A8478D-6553-451E-948B-660993C2AD9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Select BMDS UI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2</xdr:col>
      <xdr:colOff>190500</xdr:colOff>
      <xdr:row>0</xdr:row>
      <xdr:rowOff>152400</xdr:rowOff>
    </xdr:from>
    <xdr:to>
      <xdr:col>3</xdr:col>
      <xdr:colOff>754382</xdr:colOff>
      <xdr:row>0</xdr:row>
      <xdr:rowOff>706389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E823A17-F084-480F-A4E5-141FE43A78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7275" y="152400"/>
          <a:ext cx="1973582" cy="553989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38</xdr:row>
      <xdr:rowOff>0</xdr:rowOff>
    </xdr:from>
    <xdr:to>
      <xdr:col>8</xdr:col>
      <xdr:colOff>666750</xdr:colOff>
      <xdr:row>57</xdr:row>
      <xdr:rowOff>69850</xdr:rowOff>
    </xdr:to>
    <xdr:graphicFrame macro="">
      <xdr:nvGraphicFramePr>
        <xdr:cNvPr id="3" name="Test Chart">
          <a:extLst>
            <a:ext uri="{FF2B5EF4-FFF2-40B4-BE49-F238E27FC236}">
              <a16:creationId xmlns:a16="http://schemas.microsoft.com/office/drawing/2014/main" id="{65C7ADD3-5C26-4669-9CC0-1E478D5393E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6" Type="http://schemas.openxmlformats.org/officeDocument/2006/relationships/comments" Target="../comments8.xml"/><Relationship Id="rId5" Type="http://schemas.openxmlformats.org/officeDocument/2006/relationships/ctrlProp" Target="../ctrlProps/ctrlProp17.xml"/><Relationship Id="rId4" Type="http://schemas.openxmlformats.org/officeDocument/2006/relationships/ctrlProp" Target="../ctrlProps/ctrlProp16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6" Type="http://schemas.openxmlformats.org/officeDocument/2006/relationships/comments" Target="../comments9.xml"/><Relationship Id="rId5" Type="http://schemas.openxmlformats.org/officeDocument/2006/relationships/ctrlProp" Target="../ctrlProps/ctrlProp19.xml"/><Relationship Id="rId4" Type="http://schemas.openxmlformats.org/officeDocument/2006/relationships/ctrlProp" Target="../ctrlProps/ctrlProp18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6" Type="http://schemas.openxmlformats.org/officeDocument/2006/relationships/comments" Target="../comments10.xml"/><Relationship Id="rId5" Type="http://schemas.openxmlformats.org/officeDocument/2006/relationships/ctrlProp" Target="../ctrlProps/ctrlProp21.xml"/><Relationship Id="rId4" Type="http://schemas.openxmlformats.org/officeDocument/2006/relationships/ctrlProp" Target="../ctrlProps/ctrlProp20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6" Type="http://schemas.openxmlformats.org/officeDocument/2006/relationships/comments" Target="../comments11.xml"/><Relationship Id="rId5" Type="http://schemas.openxmlformats.org/officeDocument/2006/relationships/ctrlProp" Target="../ctrlProps/ctrlProp23.xml"/><Relationship Id="rId4" Type="http://schemas.openxmlformats.org/officeDocument/2006/relationships/ctrlProp" Target="../ctrlProps/ctrlProp22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6" Type="http://schemas.openxmlformats.org/officeDocument/2006/relationships/comments" Target="../comments12.xml"/><Relationship Id="rId5" Type="http://schemas.openxmlformats.org/officeDocument/2006/relationships/ctrlProp" Target="../ctrlProps/ctrlProp25.xml"/><Relationship Id="rId4" Type="http://schemas.openxmlformats.org/officeDocument/2006/relationships/ctrlProp" Target="../ctrlProps/ctrlProp24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2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3.xml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mments" Target="../comments4.xml"/><Relationship Id="rId5" Type="http://schemas.openxmlformats.org/officeDocument/2006/relationships/ctrlProp" Target="../ctrlProps/ctrlProp9.xml"/><Relationship Id="rId4" Type="http://schemas.openxmlformats.org/officeDocument/2006/relationships/ctrlProp" Target="../ctrlProps/ctrlProp8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omments" Target="../comments5.xml"/><Relationship Id="rId5" Type="http://schemas.openxmlformats.org/officeDocument/2006/relationships/ctrlProp" Target="../ctrlProps/ctrlProp11.xml"/><Relationship Id="rId4" Type="http://schemas.openxmlformats.org/officeDocument/2006/relationships/ctrlProp" Target="../ctrlProps/ctrlProp10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6" Type="http://schemas.openxmlformats.org/officeDocument/2006/relationships/comments" Target="../comments6.xml"/><Relationship Id="rId5" Type="http://schemas.openxmlformats.org/officeDocument/2006/relationships/ctrlProp" Target="../ctrlProps/ctrlProp13.xml"/><Relationship Id="rId4" Type="http://schemas.openxmlformats.org/officeDocument/2006/relationships/ctrlProp" Target="../ctrlProps/ctrlProp12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6" Type="http://schemas.openxmlformats.org/officeDocument/2006/relationships/comments" Target="../comments7.xml"/><Relationship Id="rId5" Type="http://schemas.openxmlformats.org/officeDocument/2006/relationships/ctrlProp" Target="../ctrlProps/ctrlProp15.xml"/><Relationship Id="rId4" Type="http://schemas.openxmlformats.org/officeDocument/2006/relationships/ctrlProp" Target="../ctrlProps/ctrlProp1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idden"/>
  <dimension ref="A1:T84"/>
  <sheetViews>
    <sheetView workbookViewId="0">
      <selection activeCell="N46" sqref="N46:S66"/>
    </sheetView>
  </sheetViews>
  <sheetFormatPr defaultRowHeight="15" x14ac:dyDescent="0.25"/>
  <cols>
    <col min="1" max="1" width="19.140625" bestFit="1" customWidth="1"/>
    <col min="3" max="3" width="10" customWidth="1"/>
    <col min="6" max="6" width="16" bestFit="1" customWidth="1"/>
    <col min="7" max="7" width="13.5703125" bestFit="1" customWidth="1"/>
    <col min="8" max="8" width="8.7109375" bestFit="1" customWidth="1"/>
    <col min="9" max="9" width="16.85546875" bestFit="1" customWidth="1"/>
    <col min="10" max="10" width="14.42578125" bestFit="1" customWidth="1"/>
    <col min="11" max="11" width="16" customWidth="1"/>
    <col min="12" max="12" width="12.7109375" bestFit="1" customWidth="1"/>
    <col min="13" max="13" width="13.85546875" customWidth="1"/>
    <col min="14" max="14" width="15.5703125" customWidth="1"/>
    <col min="15" max="15" width="12.85546875" bestFit="1" customWidth="1"/>
    <col min="18" max="18" width="13.28515625" customWidth="1"/>
  </cols>
  <sheetData>
    <row r="1" spans="1:17" x14ac:dyDescent="0.25">
      <c r="A1" s="7" t="s">
        <v>132</v>
      </c>
      <c r="B1" s="6">
        <v>5</v>
      </c>
      <c r="F1" s="75" t="s">
        <v>11</v>
      </c>
      <c r="G1" s="76"/>
      <c r="H1" s="76"/>
      <c r="I1" s="76"/>
      <c r="J1" s="76"/>
      <c r="K1" s="76"/>
      <c r="L1" s="76"/>
      <c r="M1" s="76"/>
      <c r="N1" s="76"/>
      <c r="O1" s="76"/>
      <c r="P1" s="76"/>
      <c r="Q1" s="14"/>
    </row>
    <row r="2" spans="1:17" x14ac:dyDescent="0.25">
      <c r="A2" s="7" t="s">
        <v>0</v>
      </c>
      <c r="B2" s="6"/>
      <c r="F2" s="7" t="s">
        <v>94</v>
      </c>
      <c r="G2" s="7" t="s">
        <v>95</v>
      </c>
      <c r="H2" s="7" t="s">
        <v>5</v>
      </c>
      <c r="I2" s="7" t="s">
        <v>3</v>
      </c>
      <c r="J2" s="12" t="s">
        <v>27</v>
      </c>
      <c r="K2" s="7" t="s">
        <v>96</v>
      </c>
      <c r="L2" s="7" t="s">
        <v>97</v>
      </c>
      <c r="M2" s="7" t="s">
        <v>4</v>
      </c>
      <c r="N2" s="7" t="s">
        <v>13</v>
      </c>
      <c r="O2" s="7" t="s">
        <v>28</v>
      </c>
      <c r="P2" s="7" t="s">
        <v>101</v>
      </c>
      <c r="Q2" s="7" t="s">
        <v>102</v>
      </c>
    </row>
    <row r="3" spans="1:17" x14ac:dyDescent="0.25">
      <c r="A3" s="7" t="s">
        <v>1</v>
      </c>
      <c r="B3" s="6" t="s">
        <v>141</v>
      </c>
      <c r="F3" s="9" t="s">
        <v>143</v>
      </c>
      <c r="G3" s="9" t="s">
        <v>144</v>
      </c>
      <c r="H3" s="9" t="s">
        <v>145</v>
      </c>
      <c r="I3" s="9" t="s">
        <v>145</v>
      </c>
      <c r="J3" s="9"/>
      <c r="K3" s="9" t="s">
        <v>146</v>
      </c>
      <c r="L3" s="9" t="s">
        <v>147</v>
      </c>
      <c r="M3" s="9" t="s">
        <v>148</v>
      </c>
      <c r="N3" s="9" t="s">
        <v>148</v>
      </c>
      <c r="O3" s="9" t="s">
        <v>148</v>
      </c>
      <c r="P3" s="9" t="s">
        <v>149</v>
      </c>
      <c r="Q3" s="9" t="s">
        <v>150</v>
      </c>
    </row>
    <row r="4" spans="1:17" x14ac:dyDescent="0.25">
      <c r="A4" s="7" t="s">
        <v>2</v>
      </c>
      <c r="B4" s="6">
        <v>2</v>
      </c>
      <c r="C4" s="7" t="s">
        <v>133</v>
      </c>
      <c r="D4" s="6" t="s">
        <v>140</v>
      </c>
    </row>
    <row r="5" spans="1:17" x14ac:dyDescent="0.25">
      <c r="A5" s="7" t="s">
        <v>66</v>
      </c>
      <c r="B5" s="6" t="s">
        <v>142</v>
      </c>
      <c r="C5" s="7" t="s">
        <v>130</v>
      </c>
      <c r="D5" s="6" t="s">
        <v>151</v>
      </c>
    </row>
    <row r="6" spans="1:17" x14ac:dyDescent="0.25">
      <c r="A6">
        <v>1</v>
      </c>
      <c r="B6" s="73" t="s">
        <v>12</v>
      </c>
      <c r="C6" s="74"/>
      <c r="D6" s="74"/>
      <c r="E6" s="74"/>
      <c r="F6" s="7" t="s">
        <v>9</v>
      </c>
      <c r="G6" s="7" t="s">
        <v>7</v>
      </c>
      <c r="H6" s="7" t="s">
        <v>8</v>
      </c>
      <c r="I6" s="7" t="s">
        <v>10</v>
      </c>
      <c r="J6" s="7" t="s">
        <v>99</v>
      </c>
      <c r="K6" s="7" t="s">
        <v>106</v>
      </c>
      <c r="L6" s="7" t="s">
        <v>29</v>
      </c>
      <c r="M6" s="7" t="s">
        <v>98</v>
      </c>
      <c r="N6" s="8" t="s">
        <v>14</v>
      </c>
      <c r="O6" s="11"/>
    </row>
    <row r="7" spans="1:17" x14ac:dyDescent="0.25">
      <c r="A7">
        <v>1</v>
      </c>
      <c r="B7" s="10" t="s">
        <v>152</v>
      </c>
      <c r="C7" s="10"/>
      <c r="D7" s="10"/>
      <c r="E7" s="10"/>
      <c r="F7" s="10">
        <v>1</v>
      </c>
      <c r="G7" s="10" t="s">
        <v>152</v>
      </c>
      <c r="H7" s="10">
        <v>3</v>
      </c>
      <c r="I7" s="10" t="s">
        <v>156</v>
      </c>
      <c r="J7" s="10">
        <v>1</v>
      </c>
      <c r="K7" s="10">
        <v>1</v>
      </c>
      <c r="L7">
        <v>0</v>
      </c>
      <c r="N7" s="7" t="s">
        <v>15</v>
      </c>
      <c r="O7">
        <v>1</v>
      </c>
    </row>
    <row r="8" spans="1:17" x14ac:dyDescent="0.25">
      <c r="B8" s="10" t="s">
        <v>153</v>
      </c>
      <c r="C8" s="10"/>
      <c r="D8" s="10"/>
      <c r="E8" s="10"/>
      <c r="N8" s="6" t="s">
        <v>16</v>
      </c>
      <c r="O8" s="9">
        <v>1</v>
      </c>
    </row>
    <row r="9" spans="1:17" x14ac:dyDescent="0.25">
      <c r="B9" s="10" t="s">
        <v>41</v>
      </c>
      <c r="C9" s="10" t="s">
        <v>154</v>
      </c>
      <c r="D9" s="10" t="s">
        <v>155</v>
      </c>
      <c r="E9" s="10"/>
      <c r="N9" s="6" t="s">
        <v>17</v>
      </c>
      <c r="O9" s="9">
        <v>1</v>
      </c>
    </row>
    <row r="10" spans="1:17" x14ac:dyDescent="0.25">
      <c r="B10" s="10" t="s">
        <v>41</v>
      </c>
      <c r="C10" s="10" t="s">
        <v>154</v>
      </c>
      <c r="D10" s="10" t="s">
        <v>155</v>
      </c>
      <c r="E10" s="10"/>
      <c r="N10" s="6" t="s">
        <v>30</v>
      </c>
      <c r="O10" s="9">
        <v>0.01</v>
      </c>
    </row>
    <row r="11" spans="1:17" x14ac:dyDescent="0.25">
      <c r="B11" s="10">
        <v>0</v>
      </c>
      <c r="C11" s="10">
        <v>42.41</v>
      </c>
      <c r="D11" s="10">
        <v>0</v>
      </c>
      <c r="E11" s="10"/>
      <c r="N11" s="6" t="s">
        <v>19</v>
      </c>
      <c r="O11" s="9">
        <v>0.95</v>
      </c>
    </row>
    <row r="12" spans="1:17" x14ac:dyDescent="0.25">
      <c r="B12" s="10">
        <v>17.899999999999999</v>
      </c>
      <c r="C12" s="10">
        <v>41.33</v>
      </c>
      <c r="D12" s="10">
        <v>0</v>
      </c>
      <c r="E12" s="10"/>
      <c r="N12" s="6" t="s">
        <v>20</v>
      </c>
      <c r="O12" s="9">
        <v>1</v>
      </c>
    </row>
    <row r="13" spans="1:17" x14ac:dyDescent="0.25">
      <c r="B13" s="10">
        <v>61.7</v>
      </c>
      <c r="C13" s="10">
        <v>42.3</v>
      </c>
      <c r="D13" s="10">
        <v>0</v>
      </c>
      <c r="E13" s="10"/>
      <c r="N13" s="6" t="s">
        <v>21</v>
      </c>
      <c r="O13" s="9">
        <v>1</v>
      </c>
    </row>
    <row r="14" spans="1:17" x14ac:dyDescent="0.25">
      <c r="B14" s="10">
        <v>195.6</v>
      </c>
      <c r="C14" s="10">
        <v>43.62</v>
      </c>
      <c r="D14" s="10">
        <v>2</v>
      </c>
      <c r="E14" s="10"/>
      <c r="N14" s="6" t="s">
        <v>100</v>
      </c>
      <c r="O14" s="9">
        <v>1</v>
      </c>
    </row>
    <row r="15" spans="1:17" x14ac:dyDescent="0.25">
      <c r="B15" s="10">
        <v>772.3</v>
      </c>
      <c r="C15" s="10">
        <v>36.29</v>
      </c>
      <c r="D15" s="10">
        <v>1</v>
      </c>
      <c r="E15" s="10"/>
      <c r="N15" s="6" t="s">
        <v>18</v>
      </c>
      <c r="O15" s="9">
        <v>0</v>
      </c>
    </row>
    <row r="16" spans="1:17" x14ac:dyDescent="0.25">
      <c r="B16" s="10"/>
      <c r="C16" s="10"/>
      <c r="D16" s="10"/>
      <c r="E16" s="10"/>
      <c r="N16" s="6"/>
      <c r="O16" s="10"/>
    </row>
    <row r="17" spans="2:15" x14ac:dyDescent="0.25">
      <c r="B17" s="10"/>
      <c r="C17" s="10"/>
      <c r="D17" s="10"/>
      <c r="E17" s="10"/>
      <c r="N17" s="7" t="s">
        <v>22</v>
      </c>
      <c r="O17">
        <v>1</v>
      </c>
    </row>
    <row r="18" spans="2:15" x14ac:dyDescent="0.25">
      <c r="B18" s="10"/>
      <c r="C18" s="10"/>
      <c r="D18" s="10"/>
      <c r="E18" s="10"/>
      <c r="N18" s="6" t="s">
        <v>23</v>
      </c>
      <c r="O18" s="9">
        <v>1</v>
      </c>
    </row>
    <row r="19" spans="2:15" x14ac:dyDescent="0.25">
      <c r="B19" s="10"/>
      <c r="C19" s="10"/>
      <c r="D19" s="10"/>
      <c r="E19" s="10"/>
      <c r="N19" s="6" t="s">
        <v>24</v>
      </c>
      <c r="O19" s="9">
        <v>0.1</v>
      </c>
    </row>
    <row r="20" spans="2:15" x14ac:dyDescent="0.25">
      <c r="B20" s="10"/>
      <c r="C20" s="10"/>
      <c r="D20" s="10"/>
      <c r="E20" s="10"/>
      <c r="N20" s="6" t="s">
        <v>19</v>
      </c>
      <c r="O20" s="9">
        <v>0.95</v>
      </c>
    </row>
    <row r="21" spans="2:15" x14ac:dyDescent="0.25">
      <c r="B21" s="10"/>
      <c r="C21" s="10"/>
      <c r="D21" s="10"/>
      <c r="E21" s="10"/>
      <c r="N21" s="6" t="s">
        <v>63</v>
      </c>
      <c r="O21" s="9">
        <v>1</v>
      </c>
    </row>
    <row r="22" spans="2:15" x14ac:dyDescent="0.25">
      <c r="B22" s="10"/>
      <c r="C22" s="10"/>
      <c r="D22" s="10"/>
      <c r="E22" s="10"/>
      <c r="N22" s="6" t="s">
        <v>18</v>
      </c>
      <c r="O22" s="9">
        <v>-9999</v>
      </c>
    </row>
    <row r="23" spans="2:15" x14ac:dyDescent="0.25">
      <c r="B23" s="10"/>
      <c r="C23" s="10"/>
      <c r="D23" s="10"/>
      <c r="E23" s="10"/>
      <c r="N23" s="6"/>
    </row>
    <row r="24" spans="2:15" x14ac:dyDescent="0.25">
      <c r="B24" s="10"/>
      <c r="C24" s="10"/>
      <c r="D24" s="10"/>
      <c r="E24" s="10"/>
      <c r="N24" s="7" t="s">
        <v>25</v>
      </c>
      <c r="O24">
        <v>1</v>
      </c>
    </row>
    <row r="25" spans="2:15" x14ac:dyDescent="0.25">
      <c r="B25" s="10"/>
      <c r="C25" s="10"/>
      <c r="D25" s="10"/>
      <c r="E25" s="10"/>
      <c r="N25" s="6" t="s">
        <v>23</v>
      </c>
      <c r="O25" s="9">
        <v>1</v>
      </c>
    </row>
    <row r="26" spans="2:15" x14ac:dyDescent="0.25">
      <c r="N26" s="6" t="s">
        <v>24</v>
      </c>
      <c r="O26" s="9">
        <v>0.1</v>
      </c>
    </row>
    <row r="27" spans="2:15" x14ac:dyDescent="0.25">
      <c r="N27" s="6" t="s">
        <v>19</v>
      </c>
      <c r="O27" s="9">
        <v>0.95</v>
      </c>
    </row>
    <row r="28" spans="2:15" x14ac:dyDescent="0.25">
      <c r="N28" s="6"/>
    </row>
    <row r="29" spans="2:15" x14ac:dyDescent="0.25">
      <c r="N29" s="7" t="s">
        <v>6</v>
      </c>
      <c r="O29">
        <v>1</v>
      </c>
    </row>
    <row r="30" spans="2:15" x14ac:dyDescent="0.25">
      <c r="N30" s="6" t="s">
        <v>23</v>
      </c>
      <c r="O30" s="9">
        <v>1</v>
      </c>
    </row>
    <row r="31" spans="2:15" x14ac:dyDescent="0.25">
      <c r="N31" s="6" t="s">
        <v>24</v>
      </c>
      <c r="O31" s="9">
        <v>0.1</v>
      </c>
    </row>
    <row r="32" spans="2:15" x14ac:dyDescent="0.25">
      <c r="N32" s="6" t="s">
        <v>19</v>
      </c>
      <c r="O32" s="9">
        <v>0.95</v>
      </c>
    </row>
    <row r="33" spans="14:20" x14ac:dyDescent="0.25">
      <c r="N33" s="6" t="s">
        <v>26</v>
      </c>
      <c r="O33" s="9">
        <v>1</v>
      </c>
    </row>
    <row r="34" spans="14:20" x14ac:dyDescent="0.25">
      <c r="N34" s="11" t="s">
        <v>63</v>
      </c>
      <c r="O34" s="9">
        <v>1</v>
      </c>
    </row>
    <row r="35" spans="14:20" x14ac:dyDescent="0.25">
      <c r="N35" s="6" t="s">
        <v>18</v>
      </c>
      <c r="O35" s="9">
        <v>-9999</v>
      </c>
    </row>
    <row r="36" spans="14:20" x14ac:dyDescent="0.25">
      <c r="N36" s="6" t="s">
        <v>103</v>
      </c>
      <c r="O36" s="9">
        <v>1000</v>
      </c>
    </row>
    <row r="37" spans="14:20" x14ac:dyDescent="0.25">
      <c r="N37" s="11" t="s">
        <v>105</v>
      </c>
      <c r="O37" s="9">
        <v>1</v>
      </c>
    </row>
    <row r="38" spans="14:20" x14ac:dyDescent="0.25">
      <c r="N38" s="6" t="s">
        <v>104</v>
      </c>
      <c r="O38" s="9">
        <v>-9999</v>
      </c>
    </row>
    <row r="41" spans="14:20" x14ac:dyDescent="0.25">
      <c r="N41" s="7" t="s">
        <v>68</v>
      </c>
    </row>
    <row r="42" spans="14:20" x14ac:dyDescent="0.25">
      <c r="N42" s="6" t="b">
        <v>1</v>
      </c>
    </row>
    <row r="43" spans="14:20" x14ac:dyDescent="0.25">
      <c r="N43" s="6" t="b">
        <v>0</v>
      </c>
    </row>
    <row r="44" spans="14:20" x14ac:dyDescent="0.25">
      <c r="N44" s="6">
        <v>3</v>
      </c>
    </row>
    <row r="46" spans="14:20" x14ac:dyDescent="0.25">
      <c r="N46" s="6" t="s">
        <v>157</v>
      </c>
      <c r="O46" s="6" t="s">
        <v>157</v>
      </c>
      <c r="P46" s="6" t="s">
        <v>157</v>
      </c>
      <c r="Q46" s="6" t="s">
        <v>158</v>
      </c>
      <c r="R46" s="6" t="s">
        <v>159</v>
      </c>
      <c r="S46" s="6" t="s">
        <v>160</v>
      </c>
      <c r="T46" s="6"/>
    </row>
    <row r="47" spans="14:20" x14ac:dyDescent="0.25">
      <c r="N47" s="6" t="s">
        <v>157</v>
      </c>
      <c r="O47" s="6" t="s">
        <v>157</v>
      </c>
      <c r="P47" s="6" t="s">
        <v>157</v>
      </c>
      <c r="Q47" s="6" t="s">
        <v>158</v>
      </c>
      <c r="R47" s="6" t="s">
        <v>159</v>
      </c>
      <c r="S47" s="6" t="s">
        <v>161</v>
      </c>
      <c r="T47" s="6"/>
    </row>
    <row r="48" spans="14:20" x14ac:dyDescent="0.25">
      <c r="N48" s="6" t="s">
        <v>162</v>
      </c>
      <c r="O48" s="6" t="s">
        <v>162</v>
      </c>
      <c r="P48" s="6" t="s">
        <v>162</v>
      </c>
      <c r="Q48" s="6" t="s">
        <v>158</v>
      </c>
      <c r="R48" s="6" t="s">
        <v>163</v>
      </c>
      <c r="S48" s="6" t="s">
        <v>164</v>
      </c>
      <c r="T48" s="6"/>
    </row>
    <row r="49" spans="14:20" x14ac:dyDescent="0.25">
      <c r="N49" s="6" t="s">
        <v>157</v>
      </c>
      <c r="O49" s="6" t="s">
        <v>157</v>
      </c>
      <c r="P49" s="6" t="s">
        <v>157</v>
      </c>
      <c r="Q49" s="6" t="s">
        <v>158</v>
      </c>
      <c r="R49" s="6" t="s">
        <v>159</v>
      </c>
      <c r="S49" s="6" t="s">
        <v>165</v>
      </c>
      <c r="T49" s="6"/>
    </row>
    <row r="50" spans="14:20" x14ac:dyDescent="0.25">
      <c r="N50" s="6" t="s">
        <v>157</v>
      </c>
      <c r="O50" s="6" t="s">
        <v>162</v>
      </c>
      <c r="P50" s="6" t="s">
        <v>162</v>
      </c>
      <c r="Q50" s="6">
        <v>0.05</v>
      </c>
      <c r="R50" s="6" t="s">
        <v>166</v>
      </c>
      <c r="S50" s="6" t="str">
        <f>"Constant variance test failed (Test 2 p-value &lt; "&amp;Q50&amp;")"</f>
        <v>Constant variance test failed (Test 2 p-value &lt; 0.05)</v>
      </c>
      <c r="T50" s="6"/>
    </row>
    <row r="51" spans="14:20" x14ac:dyDescent="0.25">
      <c r="N51" s="6" t="s">
        <v>157</v>
      </c>
      <c r="O51" s="6" t="s">
        <v>162</v>
      </c>
      <c r="P51" s="6" t="s">
        <v>162</v>
      </c>
      <c r="Q51" s="6">
        <v>0.05</v>
      </c>
      <c r="R51" s="6" t="s">
        <v>166</v>
      </c>
      <c r="S51" s="6" t="str">
        <f>"Non-constant variance test failed (Test 3 p-value &lt; "&amp;Q51&amp;")"</f>
        <v>Non-constant variance test failed (Test 3 p-value &lt; 0.05)</v>
      </c>
      <c r="T51" s="6"/>
    </row>
    <row r="52" spans="14:20" x14ac:dyDescent="0.25">
      <c r="N52" s="6" t="s">
        <v>157</v>
      </c>
      <c r="O52" s="6" t="s">
        <v>157</v>
      </c>
      <c r="P52" s="6" t="s">
        <v>157</v>
      </c>
      <c r="Q52" s="6">
        <v>0.1</v>
      </c>
      <c r="R52" s="6" t="s">
        <v>166</v>
      </c>
      <c r="S52" s="6" t="str">
        <f>"Goodness of fit p-value &lt; "&amp;Q52</f>
        <v>Goodness of fit p-value &lt; 0.1</v>
      </c>
      <c r="T52" s="6"/>
    </row>
    <row r="53" spans="14:20" x14ac:dyDescent="0.25">
      <c r="N53" s="6" t="s">
        <v>162</v>
      </c>
      <c r="O53" s="6" t="s">
        <v>157</v>
      </c>
      <c r="P53" s="6" t="s">
        <v>162</v>
      </c>
      <c r="Q53" s="6">
        <v>0.05</v>
      </c>
      <c r="R53" s="6" t="s">
        <v>166</v>
      </c>
      <c r="S53" s="6" t="str">
        <f>"Goodness of fit p-value &lt; "&amp;Q53</f>
        <v>Goodness of fit p-value &lt; 0.05</v>
      </c>
      <c r="T53" s="6"/>
    </row>
    <row r="54" spans="14:20" x14ac:dyDescent="0.25">
      <c r="N54" s="6" t="s">
        <v>157</v>
      </c>
      <c r="O54" s="6" t="s">
        <v>157</v>
      </c>
      <c r="P54" s="6" t="s">
        <v>157</v>
      </c>
      <c r="Q54" s="6">
        <v>20</v>
      </c>
      <c r="R54" s="6" t="s">
        <v>166</v>
      </c>
      <c r="S54" s="6" t="str">
        <f>"BMD/BMDL ratio &gt; "&amp;Q54</f>
        <v>BMD/BMDL ratio &gt; 20</v>
      </c>
      <c r="T54" s="6"/>
    </row>
    <row r="55" spans="14:20" x14ac:dyDescent="0.25">
      <c r="N55" s="6" t="s">
        <v>157</v>
      </c>
      <c r="O55" s="6" t="s">
        <v>157</v>
      </c>
      <c r="P55" s="6" t="s">
        <v>157</v>
      </c>
      <c r="Q55" s="6">
        <v>3</v>
      </c>
      <c r="R55" s="6" t="s">
        <v>163</v>
      </c>
      <c r="S55" s="6" t="str">
        <f>"BMD/BMDL ratio &gt; "&amp;Q55</f>
        <v>BMD/BMDL ratio &gt; 3</v>
      </c>
      <c r="T55" s="6"/>
    </row>
    <row r="56" spans="14:20" x14ac:dyDescent="0.25">
      <c r="N56" s="6" t="s">
        <v>157</v>
      </c>
      <c r="O56" s="6" t="s">
        <v>157</v>
      </c>
      <c r="P56" s="6" t="s">
        <v>157</v>
      </c>
      <c r="Q56" s="6">
        <v>2</v>
      </c>
      <c r="R56" s="6" t="s">
        <v>166</v>
      </c>
      <c r="S56" s="6" t="str">
        <f>"|Residual for Dose Group Near BMD| &gt; "&amp;Q56</f>
        <v>|Residual for Dose Group Near BMD| &gt; 2</v>
      </c>
      <c r="T56" s="6"/>
    </row>
    <row r="57" spans="14:20" x14ac:dyDescent="0.25">
      <c r="N57" s="6" t="s">
        <v>162</v>
      </c>
      <c r="O57" s="6" t="s">
        <v>162</v>
      </c>
      <c r="P57" s="6" t="s">
        <v>162</v>
      </c>
      <c r="Q57" s="6" t="s">
        <v>158</v>
      </c>
      <c r="R57" s="6" t="s">
        <v>163</v>
      </c>
      <c r="S57" s="6" t="s">
        <v>167</v>
      </c>
      <c r="T57" s="6"/>
    </row>
    <row r="58" spans="14:20" x14ac:dyDescent="0.25">
      <c r="N58" s="6" t="s">
        <v>157</v>
      </c>
      <c r="O58" s="6" t="s">
        <v>157</v>
      </c>
      <c r="P58" s="6" t="s">
        <v>157</v>
      </c>
      <c r="Q58" s="6">
        <v>1</v>
      </c>
      <c r="R58" s="6" t="s">
        <v>163</v>
      </c>
      <c r="S58" s="6" t="str">
        <f>IF(Q58&lt;&gt;1,"BMD " &amp;Q58&amp;"x higher than maximum dose","BMD higher than maximum dose")</f>
        <v>BMD higher than maximum dose</v>
      </c>
      <c r="T58" s="6"/>
    </row>
    <row r="59" spans="14:20" x14ac:dyDescent="0.25">
      <c r="N59" s="6" t="s">
        <v>157</v>
      </c>
      <c r="O59" s="6" t="s">
        <v>157</v>
      </c>
      <c r="P59" s="6" t="s">
        <v>157</v>
      </c>
      <c r="Q59" s="6">
        <v>1</v>
      </c>
      <c r="R59" s="6" t="s">
        <v>163</v>
      </c>
      <c r="S59" s="6" t="str">
        <f>IF(Q59&lt;&gt;1,"BMDL " &amp;Q59&amp;"x higher than maximum dose","BMDL higher than maximum dose")</f>
        <v>BMDL higher than maximum dose</v>
      </c>
      <c r="T59" s="6"/>
    </row>
    <row r="60" spans="14:20" x14ac:dyDescent="0.25">
      <c r="N60" s="6" t="s">
        <v>157</v>
      </c>
      <c r="O60" s="6" t="s">
        <v>157</v>
      </c>
      <c r="P60" s="6" t="s">
        <v>157</v>
      </c>
      <c r="Q60" s="6">
        <v>3</v>
      </c>
      <c r="R60" s="6" t="s">
        <v>163</v>
      </c>
      <c r="S60" s="6" t="str">
        <f>IF(Q60&lt;&gt;1,"BMD " &amp;Q60&amp;"x lower than lowest non-zero dose","BMD lower than lowest non-zero dose")</f>
        <v>BMD 3x lower than lowest non-zero dose</v>
      </c>
      <c r="T60" s="6"/>
    </row>
    <row r="61" spans="14:20" x14ac:dyDescent="0.25">
      <c r="N61" s="6" t="s">
        <v>157</v>
      </c>
      <c r="O61" s="6" t="s">
        <v>157</v>
      </c>
      <c r="P61" s="6" t="s">
        <v>157</v>
      </c>
      <c r="Q61" s="6">
        <v>3</v>
      </c>
      <c r="R61" s="6" t="s">
        <v>163</v>
      </c>
      <c r="S61" s="6" t="str">
        <f>IF(Q61&lt;&gt;1,"BMDL " &amp;Q61&amp;"x lower than lowest non-zero dose","BMDL lower than lowest non-zero dose")</f>
        <v>BMDL 3x lower than lowest non-zero dose</v>
      </c>
      <c r="T61" s="6"/>
    </row>
    <row r="62" spans="14:20" x14ac:dyDescent="0.25">
      <c r="N62" s="6" t="s">
        <v>157</v>
      </c>
      <c r="O62" s="6" t="s">
        <v>157</v>
      </c>
      <c r="P62" s="6" t="s">
        <v>157</v>
      </c>
      <c r="Q62" s="6">
        <v>10</v>
      </c>
      <c r="R62" s="6" t="s">
        <v>166</v>
      </c>
      <c r="S62" s="6" t="str">
        <f>IF(Q62&lt;&gt;1,"BMD " &amp;Q62&amp;"x lower than lowest non-zero dose","BMD lower than lowest non-zero dose")</f>
        <v>BMD 10x lower than lowest non-zero dose</v>
      </c>
      <c r="T62" s="6"/>
    </row>
    <row r="63" spans="14:20" x14ac:dyDescent="0.25">
      <c r="N63" s="6" t="s">
        <v>157</v>
      </c>
      <c r="O63" s="6" t="s">
        <v>157</v>
      </c>
      <c r="P63" s="6" t="s">
        <v>157</v>
      </c>
      <c r="Q63" s="6">
        <v>10</v>
      </c>
      <c r="R63" s="6" t="s">
        <v>166</v>
      </c>
      <c r="S63" s="6" t="str">
        <f>IF(Q63&lt;&gt;1,"BMDL " &amp;Q63&amp;"x lower than lowest non-zero dose","BMDL lower than lowest non-zero dose")</f>
        <v>BMDL 10x lower than lowest non-zero dose</v>
      </c>
      <c r="T63" s="6"/>
    </row>
    <row r="64" spans="14:20" x14ac:dyDescent="0.25">
      <c r="N64" s="6" t="s">
        <v>157</v>
      </c>
      <c r="O64" s="6" t="s">
        <v>157</v>
      </c>
      <c r="P64" s="6" t="s">
        <v>157</v>
      </c>
      <c r="Q64" s="6">
        <v>2</v>
      </c>
      <c r="R64" s="6" t="s">
        <v>163</v>
      </c>
      <c r="S64" s="6" t="str">
        <f>"|Residual at control| &gt; " &amp;Q64</f>
        <v>|Residual at control| &gt; 2</v>
      </c>
      <c r="T64" s="6"/>
    </row>
    <row r="65" spans="14:20" x14ac:dyDescent="0.25">
      <c r="N65" s="6" t="s">
        <v>157</v>
      </c>
      <c r="O65" s="6" t="s">
        <v>162</v>
      </c>
      <c r="P65" s="6" t="s">
        <v>162</v>
      </c>
      <c r="Q65" s="6">
        <v>1.5</v>
      </c>
      <c r="R65" s="6" t="s">
        <v>163</v>
      </c>
      <c r="S65" s="6" t="str">
        <f>"Modeled control response std. dev. &gt;|" &amp;Q65 &amp; "| actual response std. dev."</f>
        <v>Modeled control response std. dev. &gt;|1.5| actual response std. dev.</v>
      </c>
      <c r="T65" s="6"/>
    </row>
    <row r="66" spans="14:20" x14ac:dyDescent="0.25">
      <c r="N66" s="6" t="s">
        <v>157</v>
      </c>
      <c r="O66" s="6" t="s">
        <v>157</v>
      </c>
      <c r="P66" s="6" t="s">
        <v>157</v>
      </c>
      <c r="Q66" s="6" t="s">
        <v>168</v>
      </c>
      <c r="R66" s="6" t="s">
        <v>166</v>
      </c>
      <c r="S66" s="6" t="s">
        <v>169</v>
      </c>
      <c r="T66" s="6"/>
    </row>
    <row r="68" spans="14:20" x14ac:dyDescent="0.25">
      <c r="N68" s="57" t="s">
        <v>112</v>
      </c>
    </row>
    <row r="69" spans="14:20" x14ac:dyDescent="0.25">
      <c r="N69" s="6" t="s">
        <v>113</v>
      </c>
      <c r="O69" s="6" t="s">
        <v>170</v>
      </c>
    </row>
    <row r="70" spans="14:20" x14ac:dyDescent="0.25">
      <c r="N70" s="6" t="s">
        <v>114</v>
      </c>
      <c r="O70" s="6" t="s">
        <v>171</v>
      </c>
    </row>
    <row r="71" spans="14:20" x14ac:dyDescent="0.25">
      <c r="N71" s="6" t="s">
        <v>115</v>
      </c>
      <c r="O71" s="6" t="s">
        <v>172</v>
      </c>
    </row>
    <row r="72" spans="14:20" x14ac:dyDescent="0.25">
      <c r="N72" s="6" t="s">
        <v>116</v>
      </c>
      <c r="O72" s="6" t="s">
        <v>173</v>
      </c>
    </row>
    <row r="73" spans="14:20" x14ac:dyDescent="0.25">
      <c r="N73" s="6" t="s">
        <v>117</v>
      </c>
      <c r="O73" s="6" t="s">
        <v>174</v>
      </c>
    </row>
    <row r="74" spans="14:20" x14ac:dyDescent="0.25">
      <c r="N74" s="6" t="s">
        <v>118</v>
      </c>
      <c r="O74" s="6" t="s">
        <v>175</v>
      </c>
    </row>
    <row r="75" spans="14:20" x14ac:dyDescent="0.25">
      <c r="N75" s="6" t="s">
        <v>119</v>
      </c>
      <c r="O75" s="6" t="s">
        <v>176</v>
      </c>
    </row>
    <row r="76" spans="14:20" x14ac:dyDescent="0.25">
      <c r="N76" s="6" t="s">
        <v>120</v>
      </c>
      <c r="O76" s="6" t="s">
        <v>177</v>
      </c>
    </row>
    <row r="78" spans="14:20" x14ac:dyDescent="0.25">
      <c r="N78" s="11" t="s">
        <v>121</v>
      </c>
      <c r="O78" s="6">
        <v>1</v>
      </c>
    </row>
    <row r="79" spans="14:20" x14ac:dyDescent="0.25">
      <c r="N79" s="11" t="s">
        <v>122</v>
      </c>
      <c r="O79" s="6">
        <v>1</v>
      </c>
    </row>
    <row r="80" spans="14:20" x14ac:dyDescent="0.25">
      <c r="N80" s="11" t="s">
        <v>123</v>
      </c>
      <c r="O80" s="6">
        <v>1</v>
      </c>
    </row>
    <row r="81" spans="14:15" x14ac:dyDescent="0.25">
      <c r="N81" s="11" t="s">
        <v>124</v>
      </c>
      <c r="O81" s="6">
        <v>1</v>
      </c>
    </row>
    <row r="82" spans="14:15" x14ac:dyDescent="0.25">
      <c r="N82" s="11" t="s">
        <v>125</v>
      </c>
      <c r="O82" s="6">
        <v>1</v>
      </c>
    </row>
    <row r="83" spans="14:15" x14ac:dyDescent="0.25">
      <c r="N83" s="11" t="s">
        <v>126</v>
      </c>
      <c r="O83" s="6">
        <v>1</v>
      </c>
    </row>
    <row r="84" spans="14:15" x14ac:dyDescent="0.25">
      <c r="N84" s="11" t="s">
        <v>127</v>
      </c>
      <c r="O84" s="6">
        <v>1</v>
      </c>
    </row>
  </sheetData>
  <mergeCells count="2">
    <mergeCell ref="B6:E6"/>
    <mergeCell ref="F1:P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4BBBD-0277-43F5-80E0-54B3526DFE6D}">
  <dimension ref="A1:W320"/>
  <sheetViews>
    <sheetView workbookViewId="0"/>
  </sheetViews>
  <sheetFormatPr defaultRowHeight="15" x14ac:dyDescent="0.25"/>
  <cols>
    <col min="2" max="2" width="3.85546875" customWidth="1"/>
    <col min="3" max="3" width="21.140625" customWidth="1"/>
    <col min="4" max="4" width="45.85546875" customWidth="1"/>
    <col min="5" max="5" width="7.85546875" customWidth="1"/>
    <col min="8" max="8" width="18.5703125" customWidth="1"/>
    <col min="9" max="9" width="15.5703125" customWidth="1"/>
    <col min="10" max="10" width="15" customWidth="1"/>
    <col min="11" max="11" width="11.28515625" customWidth="1"/>
    <col min="13" max="13" width="10.28515625" customWidth="1"/>
    <col min="14" max="14" width="8.28515625" customWidth="1"/>
    <col min="16" max="16" width="5.7109375" customWidth="1"/>
    <col min="17" max="18" width="12.42578125" customWidth="1"/>
    <col min="19" max="19" width="5.7109375" customWidth="1"/>
  </cols>
  <sheetData>
    <row r="1" spans="2:23" s="1" customFormat="1" ht="69" customHeight="1" x14ac:dyDescent="0.25">
      <c r="C1" s="50"/>
      <c r="D1" s="84" t="s">
        <v>67</v>
      </c>
      <c r="E1" s="84"/>
      <c r="F1" s="84"/>
      <c r="G1" s="84"/>
      <c r="H1" s="84"/>
      <c r="I1" s="84"/>
      <c r="J1" s="84"/>
      <c r="K1" s="85"/>
      <c r="L1" s="85"/>
    </row>
    <row r="2" spans="2:23" s="3" customFormat="1" ht="22.5" customHeight="1" x14ac:dyDescent="0.35">
      <c r="E2" s="4"/>
      <c r="F2" s="4" t="str">
        <f>Hidden!D4</f>
        <v>BMDS 3.1.2</v>
      </c>
      <c r="G2" s="4"/>
      <c r="H2" s="53"/>
      <c r="I2" s="5"/>
      <c r="J2" s="5"/>
      <c r="K2" s="5"/>
      <c r="L2" s="4"/>
      <c r="Q2" s="4"/>
      <c r="R2" s="4"/>
      <c r="W2" s="4"/>
    </row>
    <row r="3" spans="2:23" s="14" customFormat="1" x14ac:dyDescent="0.25"/>
    <row r="4" spans="2:23" s="14" customFormat="1" x14ac:dyDescent="0.25">
      <c r="C4" s="62" t="s">
        <v>129</v>
      </c>
      <c r="G4" s="90" t="s">
        <v>139</v>
      </c>
      <c r="H4" s="90"/>
      <c r="I4" s="90"/>
      <c r="J4" s="90"/>
      <c r="K4" s="90"/>
      <c r="L4" s="90"/>
    </row>
    <row r="5" spans="2:23" s="14" customFormat="1" x14ac:dyDescent="0.25">
      <c r="G5" s="89" t="s">
        <v>138</v>
      </c>
      <c r="H5" s="89"/>
      <c r="I5" s="89"/>
      <c r="J5" s="89"/>
      <c r="K5" s="89"/>
      <c r="L5" s="89"/>
    </row>
    <row r="6" spans="2:23" s="14" customFormat="1" ht="22.15" customHeight="1" x14ac:dyDescent="0.4">
      <c r="B6" s="86" t="s">
        <v>64</v>
      </c>
      <c r="C6" s="87"/>
      <c r="D6" s="87"/>
      <c r="E6" s="88"/>
      <c r="G6" s="86" t="s">
        <v>65</v>
      </c>
      <c r="H6" s="87"/>
      <c r="I6" s="87"/>
      <c r="J6" s="87"/>
      <c r="K6" s="87"/>
      <c r="L6" s="87"/>
      <c r="M6" s="87"/>
      <c r="N6" s="88"/>
      <c r="P6" s="91" t="s">
        <v>136</v>
      </c>
      <c r="Q6" s="92"/>
      <c r="R6" s="92"/>
      <c r="S6" s="93"/>
    </row>
    <row r="7" spans="2:23" s="14" customFormat="1" x14ac:dyDescent="0.25">
      <c r="B7" s="31"/>
      <c r="C7" s="32"/>
      <c r="D7" s="32"/>
      <c r="E7" s="33"/>
      <c r="G7" s="31"/>
      <c r="H7" s="32"/>
      <c r="I7" s="32"/>
      <c r="J7" s="32"/>
      <c r="K7" s="32"/>
      <c r="L7" s="32"/>
      <c r="M7" s="32"/>
      <c r="N7" s="33"/>
      <c r="P7" s="31"/>
      <c r="Q7" s="32"/>
      <c r="R7" s="32"/>
      <c r="S7" s="33"/>
    </row>
    <row r="8" spans="2:23" s="14" customFormat="1" ht="14.45" customHeight="1" x14ac:dyDescent="0.25">
      <c r="B8" s="22"/>
      <c r="C8" s="71" t="s">
        <v>50</v>
      </c>
      <c r="D8" s="41"/>
      <c r="E8" s="23"/>
      <c r="F8" s="13"/>
      <c r="G8" s="22"/>
      <c r="H8" s="78" t="s">
        <v>55</v>
      </c>
      <c r="I8" s="79"/>
      <c r="J8" s="21"/>
      <c r="K8" s="21"/>
      <c r="L8" s="21"/>
      <c r="M8" s="21"/>
      <c r="N8" s="23"/>
      <c r="P8" s="22"/>
      <c r="Q8" s="67" t="s">
        <v>135</v>
      </c>
      <c r="R8" s="67" t="s">
        <v>34</v>
      </c>
      <c r="S8" s="23"/>
    </row>
    <row r="9" spans="2:23" s="14" customFormat="1" x14ac:dyDescent="0.25">
      <c r="B9" s="22"/>
      <c r="C9" s="11" t="s">
        <v>31</v>
      </c>
      <c r="D9" s="68" t="s">
        <v>204</v>
      </c>
      <c r="E9" s="23"/>
      <c r="G9" s="22"/>
      <c r="H9" s="104" t="s">
        <v>34</v>
      </c>
      <c r="I9" s="105">
        <v>1381.014999628067</v>
      </c>
      <c r="J9" s="21"/>
      <c r="K9" s="21"/>
      <c r="L9" s="21"/>
      <c r="M9" s="21"/>
      <c r="N9" s="23"/>
      <c r="P9" s="22"/>
      <c r="Q9" s="68">
        <v>0.01</v>
      </c>
      <c r="R9" s="68">
        <v>459.98496280067917</v>
      </c>
      <c r="S9" s="23"/>
    </row>
    <row r="10" spans="2:23" s="14" customFormat="1" x14ac:dyDescent="0.25">
      <c r="B10" s="22"/>
      <c r="C10" s="95" t="s">
        <v>48</v>
      </c>
      <c r="D10" s="96" t="s">
        <v>152</v>
      </c>
      <c r="E10" s="23"/>
      <c r="F10" s="20"/>
      <c r="G10" s="22"/>
      <c r="H10" s="95" t="s">
        <v>35</v>
      </c>
      <c r="I10" s="96">
        <v>607.69879670806085</v>
      </c>
      <c r="J10" s="21"/>
      <c r="K10" s="21"/>
      <c r="L10" s="21"/>
      <c r="M10" s="21"/>
      <c r="N10" s="23"/>
      <c r="P10" s="22"/>
      <c r="Q10" s="96">
        <v>0.02</v>
      </c>
      <c r="R10" s="96">
        <v>512.55576887129723</v>
      </c>
      <c r="S10" s="23"/>
    </row>
    <row r="11" spans="2:23" s="14" customFormat="1" ht="13.9" customHeight="1" x14ac:dyDescent="0.25">
      <c r="B11" s="94"/>
      <c r="C11" s="97" t="s">
        <v>49</v>
      </c>
      <c r="D11" s="98" t="s">
        <v>153</v>
      </c>
      <c r="E11" s="94"/>
      <c r="G11" s="22"/>
      <c r="H11" s="11" t="s">
        <v>36</v>
      </c>
      <c r="I11" s="68" t="s">
        <v>191</v>
      </c>
      <c r="J11" s="21"/>
      <c r="K11" s="21"/>
      <c r="L11" s="21"/>
      <c r="M11" s="21"/>
      <c r="N11" s="23"/>
      <c r="P11" s="22"/>
      <c r="Q11" s="68">
        <v>0.03</v>
      </c>
      <c r="R11" s="68">
        <v>549.89752406162165</v>
      </c>
      <c r="S11" s="23"/>
    </row>
    <row r="12" spans="2:23" s="14" customFormat="1" ht="14.45" customHeight="1" x14ac:dyDescent="0.25">
      <c r="B12" s="94"/>
      <c r="C12" s="99"/>
      <c r="D12" s="100"/>
      <c r="E12" s="94"/>
      <c r="G12" s="22"/>
      <c r="H12" s="102" t="s">
        <v>42</v>
      </c>
      <c r="I12" s="103">
        <v>30.48293825343908</v>
      </c>
      <c r="J12" s="21"/>
      <c r="K12" s="21"/>
      <c r="L12" s="21"/>
      <c r="M12" s="21"/>
      <c r="N12" s="23"/>
      <c r="P12" s="22"/>
      <c r="Q12" s="96">
        <v>0.04</v>
      </c>
      <c r="R12" s="96">
        <v>580.72100291707318</v>
      </c>
      <c r="S12" s="23"/>
    </row>
    <row r="13" spans="2:23" s="14" customFormat="1" x14ac:dyDescent="0.25">
      <c r="B13" s="63"/>
      <c r="C13" s="72" t="s">
        <v>131</v>
      </c>
      <c r="D13" s="56" t="s">
        <v>196</v>
      </c>
      <c r="E13" s="64"/>
      <c r="G13" s="22"/>
      <c r="H13" s="11" t="s">
        <v>108</v>
      </c>
      <c r="I13" s="68">
        <v>0.44410370710776048</v>
      </c>
      <c r="J13" s="21"/>
      <c r="K13" s="21"/>
      <c r="L13" s="21"/>
      <c r="M13" s="21"/>
      <c r="N13" s="23"/>
      <c r="P13" s="22"/>
      <c r="Q13" s="68">
        <v>0.05</v>
      </c>
      <c r="R13" s="68">
        <v>607.69879670806085</v>
      </c>
      <c r="S13" s="23"/>
    </row>
    <row r="14" spans="2:23" s="14" customFormat="1" ht="14.45" customHeight="1" x14ac:dyDescent="0.25">
      <c r="B14" s="22"/>
      <c r="C14" s="44"/>
      <c r="D14" s="39"/>
      <c r="E14" s="23"/>
      <c r="G14" s="22"/>
      <c r="H14" s="95" t="s">
        <v>110</v>
      </c>
      <c r="I14" s="96">
        <v>4</v>
      </c>
      <c r="J14" s="21"/>
      <c r="K14" s="21"/>
      <c r="L14" s="21"/>
      <c r="M14" s="21"/>
      <c r="N14" s="23"/>
      <c r="P14" s="22"/>
      <c r="Q14" s="96">
        <v>0.06</v>
      </c>
      <c r="R14" s="96">
        <v>631.89128237799025</v>
      </c>
      <c r="S14" s="23"/>
    </row>
    <row r="15" spans="2:23" s="14" customFormat="1" ht="14.45" customHeight="1" x14ac:dyDescent="0.25">
      <c r="B15" s="22"/>
      <c r="C15" s="70" t="s">
        <v>57</v>
      </c>
      <c r="D15" s="41"/>
      <c r="E15" s="23"/>
      <c r="G15" s="22"/>
      <c r="H15" s="11" t="s">
        <v>109</v>
      </c>
      <c r="I15" s="68">
        <v>3.7277431537457186</v>
      </c>
      <c r="J15" s="21"/>
      <c r="K15" s="21"/>
      <c r="L15" s="21"/>
      <c r="M15" s="21"/>
      <c r="N15" s="23"/>
      <c r="P15" s="22"/>
      <c r="Q15" s="68">
        <v>7.0000000000000007E-2</v>
      </c>
      <c r="R15" s="68">
        <v>654.32195442561533</v>
      </c>
      <c r="S15" s="23"/>
    </row>
    <row r="16" spans="2:23" s="14" customFormat="1" x14ac:dyDescent="0.25">
      <c r="B16" s="22"/>
      <c r="C16" s="11" t="s">
        <v>32</v>
      </c>
      <c r="D16" s="68" t="s">
        <v>179</v>
      </c>
      <c r="E16" s="23"/>
      <c r="G16" s="22"/>
      <c r="H16" s="95" t="s">
        <v>137</v>
      </c>
      <c r="I16" s="96">
        <v>1.6455520488390914E-4</v>
      </c>
      <c r="J16" s="21"/>
      <c r="K16" s="21"/>
      <c r="L16" s="21"/>
      <c r="M16" s="21"/>
      <c r="N16" s="23"/>
      <c r="P16" s="22"/>
      <c r="Q16" s="96">
        <v>0.08</v>
      </c>
      <c r="R16" s="96">
        <v>675.33489889968644</v>
      </c>
      <c r="S16" s="23"/>
    </row>
    <row r="17" spans="2:19" s="14" customFormat="1" x14ac:dyDescent="0.25">
      <c r="B17" s="22"/>
      <c r="C17" s="95" t="s">
        <v>24</v>
      </c>
      <c r="D17" s="96">
        <v>0.1</v>
      </c>
      <c r="E17" s="23"/>
      <c r="G17" s="22"/>
      <c r="H17" s="21"/>
      <c r="I17" s="21"/>
      <c r="J17" s="21"/>
      <c r="K17" s="21"/>
      <c r="L17" s="21"/>
      <c r="M17" s="21"/>
      <c r="N17" s="23"/>
      <c r="P17" s="22"/>
      <c r="Q17" s="68">
        <v>0.09</v>
      </c>
      <c r="R17" s="68">
        <v>695.25079726144838</v>
      </c>
      <c r="S17" s="23"/>
    </row>
    <row r="18" spans="2:19" s="14" customFormat="1" x14ac:dyDescent="0.25">
      <c r="B18" s="22"/>
      <c r="C18" s="11" t="s">
        <v>33</v>
      </c>
      <c r="D18" s="68">
        <v>0.95</v>
      </c>
      <c r="E18" s="23"/>
      <c r="G18" s="22"/>
      <c r="H18" s="78" t="s">
        <v>54</v>
      </c>
      <c r="I18" s="79"/>
      <c r="J18" s="41"/>
      <c r="K18" s="21"/>
      <c r="L18" s="21"/>
      <c r="M18" s="21"/>
      <c r="N18" s="23"/>
      <c r="P18" s="22"/>
      <c r="Q18" s="96">
        <v>0.1</v>
      </c>
      <c r="R18" s="96">
        <v>714.33430462589979</v>
      </c>
      <c r="S18" s="23"/>
    </row>
    <row r="19" spans="2:19" s="14" customFormat="1" x14ac:dyDescent="0.25">
      <c r="B19" s="22"/>
      <c r="C19" s="95" t="s">
        <v>18</v>
      </c>
      <c r="D19" s="96" t="s">
        <v>178</v>
      </c>
      <c r="E19" s="23"/>
      <c r="G19" s="22"/>
      <c r="H19" s="106" t="s">
        <v>52</v>
      </c>
      <c r="I19" s="106">
        <v>2</v>
      </c>
      <c r="J19" s="107"/>
      <c r="K19" s="21"/>
      <c r="L19" s="21"/>
      <c r="M19" s="21"/>
      <c r="N19" s="23"/>
      <c r="P19" s="22"/>
      <c r="Q19" s="68">
        <v>0.11</v>
      </c>
      <c r="R19" s="68">
        <v>732.64571669860334</v>
      </c>
      <c r="S19" s="23"/>
    </row>
    <row r="20" spans="2:19" s="14" customFormat="1" x14ac:dyDescent="0.25">
      <c r="B20" s="22"/>
      <c r="C20" s="21"/>
      <c r="D20" s="40"/>
      <c r="E20" s="23"/>
      <c r="G20" s="22"/>
      <c r="H20" s="51" t="s">
        <v>37</v>
      </c>
      <c r="I20" s="51" t="s">
        <v>38</v>
      </c>
      <c r="J20" s="21"/>
      <c r="K20" s="21"/>
      <c r="L20" s="21"/>
      <c r="M20" s="21"/>
      <c r="N20" s="23"/>
      <c r="P20" s="22"/>
      <c r="Q20" s="96">
        <v>0.12</v>
      </c>
      <c r="R20" s="96">
        <v>750.33241265526476</v>
      </c>
      <c r="S20" s="23"/>
    </row>
    <row r="21" spans="2:19" s="14" customFormat="1" ht="14.45" customHeight="1" x14ac:dyDescent="0.25">
      <c r="B21" s="22"/>
      <c r="C21" s="70" t="s">
        <v>56</v>
      </c>
      <c r="D21" s="41"/>
      <c r="E21" s="23"/>
      <c r="G21" s="22"/>
      <c r="H21" s="101" t="s">
        <v>186</v>
      </c>
      <c r="I21" s="68" t="s">
        <v>187</v>
      </c>
      <c r="J21" s="21"/>
      <c r="K21" s="21"/>
      <c r="L21" s="21"/>
      <c r="M21" s="21"/>
      <c r="N21" s="23"/>
      <c r="P21" s="22"/>
      <c r="Q21" s="68">
        <v>0.13</v>
      </c>
      <c r="R21" s="68">
        <v>767.63547303266034</v>
      </c>
      <c r="S21" s="23"/>
    </row>
    <row r="22" spans="2:19" s="14" customFormat="1" ht="14.45" customHeight="1" x14ac:dyDescent="0.25">
      <c r="B22" s="22"/>
      <c r="C22" s="11" t="s">
        <v>39</v>
      </c>
      <c r="D22" s="68" t="s">
        <v>41</v>
      </c>
      <c r="E22" s="23"/>
      <c r="F22" s="13"/>
      <c r="G22" s="22"/>
      <c r="H22" s="96" t="s">
        <v>198</v>
      </c>
      <c r="I22" s="96">
        <v>7.6292081576607307E-5</v>
      </c>
      <c r="J22" s="21"/>
      <c r="K22" s="21"/>
      <c r="L22" s="21"/>
      <c r="M22" s="21"/>
      <c r="N22" s="23"/>
      <c r="P22" s="22"/>
      <c r="Q22" s="96">
        <v>0.14000000000000001</v>
      </c>
      <c r="R22" s="96">
        <v>784.56658772727928</v>
      </c>
      <c r="S22" s="23"/>
    </row>
    <row r="23" spans="2:19" s="14" customFormat="1" ht="14.45" customHeight="1" x14ac:dyDescent="0.25">
      <c r="B23" s="22"/>
      <c r="C23" s="95" t="s">
        <v>40</v>
      </c>
      <c r="D23" s="96" t="s">
        <v>155</v>
      </c>
      <c r="E23" s="23"/>
      <c r="F23" s="13"/>
      <c r="G23" s="22"/>
      <c r="H23" s="40"/>
      <c r="I23" s="40"/>
      <c r="J23" s="40"/>
      <c r="K23" s="21"/>
      <c r="L23" s="21"/>
      <c r="M23" s="21"/>
      <c r="N23" s="23"/>
      <c r="P23" s="22"/>
      <c r="Q23" s="68">
        <v>0.15</v>
      </c>
      <c r="R23" s="68">
        <v>801.1881608503345</v>
      </c>
      <c r="S23" s="23"/>
    </row>
    <row r="24" spans="2:19" s="14" customFormat="1" x14ac:dyDescent="0.25">
      <c r="B24" s="22"/>
      <c r="C24" s="11" t="s">
        <v>51</v>
      </c>
      <c r="D24" s="68">
        <v>5</v>
      </c>
      <c r="E24" s="23"/>
      <c r="F24" s="13"/>
      <c r="G24" s="22"/>
      <c r="H24" s="83" t="s">
        <v>53</v>
      </c>
      <c r="I24" s="83"/>
      <c r="J24" s="41"/>
      <c r="K24" s="41"/>
      <c r="L24" s="41"/>
      <c r="M24" s="41"/>
      <c r="N24" s="23"/>
      <c r="P24" s="22"/>
      <c r="Q24" s="96">
        <v>0.16</v>
      </c>
      <c r="R24" s="96">
        <v>817.59195948584693</v>
      </c>
      <c r="S24" s="23"/>
    </row>
    <row r="25" spans="2:19" s="14" customFormat="1" ht="30" x14ac:dyDescent="0.25">
      <c r="B25" s="24"/>
      <c r="C25" s="36"/>
      <c r="D25" s="36"/>
      <c r="E25" s="26"/>
      <c r="F25" s="13"/>
      <c r="G25" s="22"/>
      <c r="H25" s="42" t="s">
        <v>41</v>
      </c>
      <c r="I25" s="42" t="s">
        <v>47</v>
      </c>
      <c r="J25" s="43" t="s">
        <v>43</v>
      </c>
      <c r="K25" s="43" t="s">
        <v>44</v>
      </c>
      <c r="L25" s="43" t="s">
        <v>45</v>
      </c>
      <c r="M25" s="43" t="s">
        <v>46</v>
      </c>
      <c r="N25" s="23"/>
      <c r="P25" s="22"/>
      <c r="Q25" s="68">
        <v>0.17</v>
      </c>
      <c r="R25" s="68">
        <v>833.69687246520971</v>
      </c>
      <c r="S25" s="23"/>
    </row>
    <row r="26" spans="2:19" s="14" customFormat="1" ht="17.45" customHeight="1" x14ac:dyDescent="0.25">
      <c r="B26" s="45"/>
      <c r="C26" s="47"/>
      <c r="D26" s="47"/>
      <c r="E26" s="47"/>
      <c r="F26" s="13"/>
      <c r="G26" s="22"/>
      <c r="H26" s="68">
        <v>0</v>
      </c>
      <c r="I26" s="68">
        <v>1.5229979512760349E-8</v>
      </c>
      <c r="J26" s="68">
        <v>6.4590343113616635E-7</v>
      </c>
      <c r="K26" s="68">
        <v>0</v>
      </c>
      <c r="L26" s="68">
        <v>42.41</v>
      </c>
      <c r="M26" s="68">
        <v>-8.0368118117401664E-4</v>
      </c>
      <c r="N26" s="34"/>
      <c r="P26" s="22"/>
      <c r="Q26" s="96">
        <v>0.18</v>
      </c>
      <c r="R26" s="96">
        <v>849.47570354721677</v>
      </c>
      <c r="S26" s="23"/>
    </row>
    <row r="27" spans="2:19" s="14" customFormat="1" ht="13.5" customHeight="1" x14ac:dyDescent="0.25">
      <c r="B27" s="13"/>
      <c r="C27" s="35"/>
      <c r="D27" s="35"/>
      <c r="E27" s="35"/>
      <c r="F27" s="13"/>
      <c r="G27" s="22"/>
      <c r="H27" s="96">
        <v>17.899999999999999</v>
      </c>
      <c r="I27" s="96">
        <v>1.3647114234682598E-3</v>
      </c>
      <c r="J27" s="96">
        <v>5.6403523131943176E-2</v>
      </c>
      <c r="K27" s="96">
        <v>0</v>
      </c>
      <c r="L27" s="96">
        <v>41.33</v>
      </c>
      <c r="M27" s="96">
        <v>-0.23765648077817056</v>
      </c>
      <c r="N27" s="23"/>
      <c r="P27" s="22"/>
      <c r="Q27" s="68">
        <v>0.19</v>
      </c>
      <c r="R27" s="68">
        <v>864.78783154770792</v>
      </c>
      <c r="S27" s="23"/>
    </row>
    <row r="28" spans="2:19" s="14" customFormat="1" ht="14.45" customHeight="1" x14ac:dyDescent="0.25">
      <c r="B28" s="13"/>
      <c r="C28" s="35"/>
      <c r="D28" s="35"/>
      <c r="E28" s="35"/>
      <c r="F28" s="13"/>
      <c r="G28" s="22"/>
      <c r="H28" s="68">
        <v>61.7</v>
      </c>
      <c r="I28" s="68">
        <v>4.6961749882014564E-3</v>
      </c>
      <c r="J28" s="68">
        <v>0.19864820200092159</v>
      </c>
      <c r="K28" s="68">
        <v>0</v>
      </c>
      <c r="L28" s="68">
        <v>42.3</v>
      </c>
      <c r="M28" s="68">
        <v>-0.44674991929366231</v>
      </c>
      <c r="N28" s="23"/>
      <c r="P28" s="22"/>
      <c r="Q28" s="96">
        <v>0.2</v>
      </c>
      <c r="R28" s="96">
        <v>880.12799420534145</v>
      </c>
      <c r="S28" s="23"/>
    </row>
    <row r="29" spans="2:19" s="14" customFormat="1" ht="14.45" customHeight="1" x14ac:dyDescent="0.25">
      <c r="B29" s="13"/>
      <c r="C29" s="35"/>
      <c r="D29" s="35"/>
      <c r="E29" s="35"/>
      <c r="F29" s="13"/>
      <c r="G29" s="22"/>
      <c r="H29" s="96">
        <v>195.6</v>
      </c>
      <c r="I29" s="96">
        <v>1.4811954000057782E-2</v>
      </c>
      <c r="J29" s="96">
        <v>0.64609743348252047</v>
      </c>
      <c r="K29" s="96">
        <v>2</v>
      </c>
      <c r="L29" s="96">
        <v>43.62</v>
      </c>
      <c r="M29" s="96">
        <v>1.6969882559183724</v>
      </c>
      <c r="N29" s="23"/>
      <c r="P29" s="22"/>
      <c r="Q29" s="68">
        <v>0.21</v>
      </c>
      <c r="R29" s="68">
        <v>895.65663539898105</v>
      </c>
      <c r="S29" s="23"/>
    </row>
    <row r="30" spans="2:19" s="14" customFormat="1" ht="12" customHeight="1" x14ac:dyDescent="0.25">
      <c r="B30" s="13"/>
      <c r="C30" s="35"/>
      <c r="D30" s="35"/>
      <c r="E30" s="35"/>
      <c r="F30" s="13"/>
      <c r="G30" s="22"/>
      <c r="H30" s="68">
        <v>772.3</v>
      </c>
      <c r="I30" s="68">
        <v>5.7218178810836823E-2</v>
      </c>
      <c r="J30" s="68">
        <v>2.0764477090452682</v>
      </c>
      <c r="K30" s="68">
        <v>1</v>
      </c>
      <c r="L30" s="68">
        <v>36.29</v>
      </c>
      <c r="M30" s="68">
        <v>-0.76935510258439166</v>
      </c>
      <c r="N30" s="23"/>
      <c r="P30" s="22"/>
      <c r="Q30" s="96">
        <v>0.22</v>
      </c>
      <c r="R30" s="96">
        <v>911.083603934488</v>
      </c>
      <c r="S30" s="23"/>
    </row>
    <row r="31" spans="2:19" s="14" customFormat="1" ht="13.9" customHeight="1" x14ac:dyDescent="0.25">
      <c r="B31" s="13"/>
      <c r="C31" s="35"/>
      <c r="D31" s="35"/>
      <c r="E31" s="35"/>
      <c r="G31" s="22"/>
      <c r="H31" s="40"/>
      <c r="I31" s="40"/>
      <c r="J31" s="40"/>
      <c r="K31" s="40"/>
      <c r="L31" s="40"/>
      <c r="M31" s="40"/>
      <c r="N31" s="23"/>
      <c r="P31" s="22"/>
      <c r="Q31" s="68">
        <v>0.23</v>
      </c>
      <c r="R31" s="68">
        <v>926.43815951909687</v>
      </c>
      <c r="S31" s="23"/>
    </row>
    <row r="32" spans="2:19" s="14" customFormat="1" x14ac:dyDescent="0.25">
      <c r="B32" s="13"/>
      <c r="C32" s="13"/>
      <c r="D32" s="13"/>
      <c r="E32" s="13"/>
      <c r="G32" s="22"/>
      <c r="H32" s="83" t="s">
        <v>111</v>
      </c>
      <c r="I32" s="83"/>
      <c r="J32" s="40"/>
      <c r="K32" s="40"/>
      <c r="L32" s="40"/>
      <c r="M32" s="40"/>
      <c r="N32" s="23"/>
      <c r="P32" s="22"/>
      <c r="Q32" s="96">
        <v>0.24</v>
      </c>
      <c r="R32" s="96">
        <v>941.86291811695446</v>
      </c>
      <c r="S32" s="23"/>
    </row>
    <row r="33" spans="1:19" s="14" customFormat="1" x14ac:dyDescent="0.25">
      <c r="A33" s="13"/>
      <c r="B33" s="13"/>
      <c r="C33" s="13"/>
      <c r="D33" s="13"/>
      <c r="E33" s="13"/>
      <c r="F33" s="13"/>
      <c r="G33" s="22"/>
      <c r="H33" s="108" t="s">
        <v>31</v>
      </c>
      <c r="I33" s="108" t="s">
        <v>90</v>
      </c>
      <c r="J33" s="108" t="s">
        <v>52</v>
      </c>
      <c r="K33" s="108" t="s">
        <v>91</v>
      </c>
      <c r="L33" s="108" t="s">
        <v>92</v>
      </c>
      <c r="M33" s="108" t="s">
        <v>93</v>
      </c>
      <c r="N33" s="23"/>
      <c r="P33" s="22"/>
      <c r="Q33" s="68">
        <v>0.25</v>
      </c>
      <c r="R33" s="68">
        <v>957.28686771567175</v>
      </c>
      <c r="S33" s="23"/>
    </row>
    <row r="34" spans="1:19" s="14" customFormat="1" ht="15" customHeight="1" x14ac:dyDescent="0.25">
      <c r="A34" s="13"/>
      <c r="B34" s="13"/>
      <c r="C34" s="13"/>
      <c r="D34" s="13"/>
      <c r="E34" s="13"/>
      <c r="F34" s="13"/>
      <c r="G34" s="22"/>
      <c r="H34" s="68" t="s">
        <v>182</v>
      </c>
      <c r="I34" s="68">
        <v>-12.695805349600038</v>
      </c>
      <c r="J34" s="68">
        <v>5</v>
      </c>
      <c r="K34" s="68" t="s">
        <v>183</v>
      </c>
      <c r="L34" s="68" t="s">
        <v>183</v>
      </c>
      <c r="M34" s="68" t="s">
        <v>183</v>
      </c>
      <c r="N34" s="23"/>
      <c r="P34" s="22"/>
      <c r="Q34" s="96">
        <v>0.26</v>
      </c>
      <c r="R34" s="96">
        <v>972.57268098531722</v>
      </c>
      <c r="S34" s="23"/>
    </row>
    <row r="35" spans="1:19" s="14" customFormat="1" ht="15" customHeight="1" x14ac:dyDescent="0.35">
      <c r="A35" s="13"/>
      <c r="C35" s="13"/>
      <c r="D35" s="82"/>
      <c r="E35" s="82"/>
      <c r="F35" s="13"/>
      <c r="G35" s="22"/>
      <c r="H35" s="96" t="s">
        <v>184</v>
      </c>
      <c r="I35" s="96">
        <v>-14.24146912671954</v>
      </c>
      <c r="J35" s="96">
        <v>1</v>
      </c>
      <c r="K35" s="96">
        <v>3.0913275542390046</v>
      </c>
      <c r="L35" s="96">
        <v>4</v>
      </c>
      <c r="M35" s="96">
        <v>0.54265997894959295</v>
      </c>
      <c r="N35" s="23"/>
      <c r="P35" s="22"/>
      <c r="Q35" s="68">
        <v>0.27</v>
      </c>
      <c r="R35" s="68">
        <v>987.86697596032457</v>
      </c>
      <c r="S35" s="23"/>
    </row>
    <row r="36" spans="1:19" s="14" customFormat="1" x14ac:dyDescent="0.25">
      <c r="A36" s="13"/>
      <c r="C36" s="13"/>
      <c r="D36" s="13"/>
      <c r="E36" s="27"/>
      <c r="F36" s="13"/>
      <c r="G36" s="22"/>
      <c r="H36" s="68" t="s">
        <v>185</v>
      </c>
      <c r="I36" s="68">
        <v>-15.665106559990226</v>
      </c>
      <c r="J36" s="68">
        <v>1</v>
      </c>
      <c r="K36" s="68">
        <v>5.9386024207803771</v>
      </c>
      <c r="L36" s="68">
        <v>4</v>
      </c>
      <c r="M36" s="68">
        <v>0.20378064185055422</v>
      </c>
      <c r="N36" s="23"/>
      <c r="P36" s="22"/>
      <c r="Q36" s="96">
        <v>0.28000000000000003</v>
      </c>
      <c r="R36" s="96">
        <v>1003.3084261008567</v>
      </c>
      <c r="S36" s="23"/>
    </row>
    <row r="37" spans="1:19" s="14" customFormat="1" x14ac:dyDescent="0.25">
      <c r="A37" s="13"/>
      <c r="B37" s="13"/>
      <c r="C37" s="13"/>
      <c r="D37" s="13"/>
      <c r="E37" s="27"/>
      <c r="F37" s="13"/>
      <c r="G37" s="22"/>
      <c r="H37" s="40"/>
      <c r="I37" s="40"/>
      <c r="J37" s="40"/>
      <c r="K37" s="40"/>
      <c r="L37" s="40"/>
      <c r="M37" s="40"/>
      <c r="N37" s="23"/>
      <c r="P37" s="22"/>
      <c r="Q37" s="68">
        <v>0.28999999999999998</v>
      </c>
      <c r="R37" s="68">
        <v>1018.8593139087436</v>
      </c>
      <c r="S37" s="23"/>
    </row>
    <row r="38" spans="1:19" s="14" customFormat="1" x14ac:dyDescent="0.25">
      <c r="A38" s="13"/>
      <c r="B38" s="13"/>
      <c r="C38" s="13"/>
      <c r="D38" s="13"/>
      <c r="E38" s="27"/>
      <c r="F38" s="13"/>
      <c r="G38" s="45"/>
      <c r="H38" s="46"/>
      <c r="I38" s="45"/>
      <c r="J38" s="45"/>
      <c r="K38" s="45"/>
      <c r="L38" s="45"/>
      <c r="M38" s="45"/>
      <c r="N38" s="45"/>
      <c r="P38" s="22"/>
      <c r="Q38" s="96">
        <v>0.3</v>
      </c>
      <c r="R38" s="96">
        <v>1034.5440224371114</v>
      </c>
      <c r="S38" s="23"/>
    </row>
    <row r="39" spans="1:19" s="14" customFormat="1" ht="23.25" x14ac:dyDescent="0.35">
      <c r="A39" s="13"/>
      <c r="B39" s="13"/>
      <c r="C39" s="13"/>
      <c r="D39" s="13"/>
      <c r="E39" s="27"/>
      <c r="F39" s="13"/>
      <c r="H39" s="29"/>
      <c r="M39" s="13"/>
      <c r="N39" s="13"/>
      <c r="P39" s="22"/>
      <c r="Q39" s="68">
        <v>0.31</v>
      </c>
      <c r="R39" s="68">
        <v>1050.3006411585259</v>
      </c>
      <c r="S39" s="23"/>
    </row>
    <row r="40" spans="1:19" s="14" customFormat="1" x14ac:dyDescent="0.25">
      <c r="A40" s="13"/>
      <c r="B40" s="13"/>
      <c r="C40" s="13"/>
      <c r="D40" s="13"/>
      <c r="E40" s="13"/>
      <c r="F40" s="13"/>
      <c r="H40" s="28"/>
      <c r="M40" s="13"/>
      <c r="N40" s="13"/>
      <c r="P40" s="22"/>
      <c r="Q40" s="96">
        <v>0.32</v>
      </c>
      <c r="R40" s="96">
        <v>1066.0574122978344</v>
      </c>
      <c r="S40" s="23"/>
    </row>
    <row r="41" spans="1:19" s="14" customFormat="1" ht="15" customHeight="1" x14ac:dyDescent="0.25">
      <c r="A41" s="13"/>
      <c r="B41" s="13"/>
      <c r="C41" s="13"/>
      <c r="D41" s="13"/>
      <c r="E41" s="13"/>
      <c r="F41" s="13"/>
      <c r="H41" s="28"/>
      <c r="I41" s="13"/>
      <c r="J41" s="13"/>
      <c r="K41" s="13"/>
      <c r="L41" s="13"/>
      <c r="M41" s="13"/>
      <c r="N41" s="13"/>
      <c r="P41" s="22"/>
      <c r="Q41" s="68">
        <v>0.33</v>
      </c>
      <c r="R41" s="68">
        <v>1081.8871294330413</v>
      </c>
      <c r="S41" s="23"/>
    </row>
    <row r="42" spans="1:19" s="14" customFormat="1" ht="23.25" x14ac:dyDescent="0.35">
      <c r="A42" s="13"/>
      <c r="B42" s="13"/>
      <c r="C42" s="13"/>
      <c r="D42" s="82"/>
      <c r="E42" s="82"/>
      <c r="F42" s="13"/>
      <c r="H42" s="30"/>
      <c r="I42" s="13"/>
      <c r="J42" s="13"/>
      <c r="K42" s="13"/>
      <c r="L42" s="13"/>
      <c r="M42" s="13"/>
      <c r="N42" s="13"/>
      <c r="P42" s="22"/>
      <c r="Q42" s="96">
        <v>0.34</v>
      </c>
      <c r="R42" s="96">
        <v>1097.8282988640924</v>
      </c>
      <c r="S42" s="23"/>
    </row>
    <row r="43" spans="1:19" s="14" customFormat="1" x14ac:dyDescent="0.25">
      <c r="A43" s="13"/>
      <c r="B43" s="13"/>
      <c r="C43" s="13"/>
      <c r="D43" s="13"/>
      <c r="E43" s="27"/>
      <c r="F43" s="13"/>
      <c r="H43" s="28"/>
      <c r="P43" s="22"/>
      <c r="Q43" s="68">
        <v>0.35000000000000003</v>
      </c>
      <c r="R43" s="68">
        <v>1113.9039476553946</v>
      </c>
      <c r="S43" s="23"/>
    </row>
    <row r="44" spans="1:19" s="14" customFormat="1" x14ac:dyDescent="0.25">
      <c r="A44" s="13"/>
      <c r="B44" s="13"/>
      <c r="C44" s="13"/>
      <c r="D44" s="13"/>
      <c r="E44" s="27"/>
      <c r="F44" s="13"/>
      <c r="H44" s="28"/>
      <c r="P44" s="22"/>
      <c r="Q44" s="96">
        <v>0.36</v>
      </c>
      <c r="R44" s="96">
        <v>1130.1726913863322</v>
      </c>
      <c r="S44" s="23"/>
    </row>
    <row r="45" spans="1:19" s="14" customFormat="1" x14ac:dyDescent="0.25">
      <c r="A45" s="13"/>
      <c r="B45" s="13"/>
      <c r="C45" s="13"/>
      <c r="D45" s="13"/>
      <c r="E45" s="27"/>
      <c r="F45" s="13"/>
      <c r="H45" s="28"/>
      <c r="P45" s="22"/>
      <c r="Q45" s="68">
        <v>0.37</v>
      </c>
      <c r="R45" s="68">
        <v>1146.6141761883721</v>
      </c>
      <c r="S45" s="23"/>
    </row>
    <row r="46" spans="1:19" s="14" customFormat="1" x14ac:dyDescent="0.25">
      <c r="A46" s="13"/>
      <c r="B46" s="13"/>
      <c r="C46" s="13"/>
      <c r="D46" s="13"/>
      <c r="E46" s="13"/>
      <c r="F46" s="13"/>
      <c r="H46" s="28"/>
      <c r="O46" s="13"/>
      <c r="P46" s="22"/>
      <c r="Q46" s="96">
        <v>0.38</v>
      </c>
      <c r="R46" s="96">
        <v>1163.2440805080685</v>
      </c>
      <c r="S46" s="23"/>
    </row>
    <row r="47" spans="1:19" s="14" customFormat="1" x14ac:dyDescent="0.25">
      <c r="A47" s="13"/>
      <c r="B47" s="13"/>
      <c r="C47" s="13"/>
      <c r="D47" s="13"/>
      <c r="E47" s="13"/>
      <c r="F47" s="13"/>
      <c r="H47" s="28"/>
      <c r="O47" s="13"/>
      <c r="P47" s="22"/>
      <c r="Q47" s="68">
        <v>0.39</v>
      </c>
      <c r="R47" s="68">
        <v>1180.028015311764</v>
      </c>
      <c r="S47" s="23"/>
    </row>
    <row r="48" spans="1:19" s="14" customFormat="1" x14ac:dyDescent="0.25">
      <c r="A48" s="13"/>
      <c r="B48" s="13"/>
      <c r="C48" s="13"/>
      <c r="D48" s="13"/>
      <c r="E48" s="13"/>
      <c r="F48" s="13"/>
      <c r="O48" s="13"/>
      <c r="P48" s="22"/>
      <c r="Q48" s="96">
        <v>0.4</v>
      </c>
      <c r="R48" s="96">
        <v>1196.7919620316595</v>
      </c>
      <c r="S48" s="23"/>
    </row>
    <row r="49" spans="1:19" s="14" customFormat="1" x14ac:dyDescent="0.25">
      <c r="A49" s="13"/>
      <c r="B49" s="13"/>
      <c r="C49" s="13"/>
      <c r="D49" s="13"/>
      <c r="E49" s="13"/>
      <c r="F49" s="13"/>
      <c r="O49" s="13"/>
      <c r="P49" s="22"/>
      <c r="Q49" s="68">
        <v>0.41000000000000003</v>
      </c>
      <c r="R49" s="68">
        <v>1213.5926194144583</v>
      </c>
      <c r="S49" s="23"/>
    </row>
    <row r="50" spans="1:19" s="14" customFormat="1" x14ac:dyDescent="0.25">
      <c r="B50" s="13"/>
      <c r="C50" s="13"/>
      <c r="D50" s="13"/>
      <c r="E50" s="13"/>
      <c r="O50" s="13"/>
      <c r="P50" s="22"/>
      <c r="Q50" s="96">
        <v>0.42</v>
      </c>
      <c r="R50" s="96">
        <v>1230.8220719445078</v>
      </c>
      <c r="S50" s="23"/>
    </row>
    <row r="51" spans="1:19" s="14" customFormat="1" x14ac:dyDescent="0.25">
      <c r="B51" s="13"/>
      <c r="C51" s="13"/>
      <c r="D51" s="13"/>
      <c r="E51" s="13"/>
      <c r="P51" s="22"/>
      <c r="Q51" s="68">
        <v>0.43</v>
      </c>
      <c r="R51" s="68">
        <v>1248.4831058435095</v>
      </c>
      <c r="S51" s="23"/>
    </row>
    <row r="52" spans="1:19" s="14" customFormat="1" x14ac:dyDescent="0.25">
      <c r="B52" s="13"/>
      <c r="P52" s="22"/>
      <c r="Q52" s="96">
        <v>0.44</v>
      </c>
      <c r="R52" s="96">
        <v>1266.3420917150852</v>
      </c>
      <c r="S52" s="23"/>
    </row>
    <row r="53" spans="1:19" s="14" customFormat="1" x14ac:dyDescent="0.25">
      <c r="B53" s="13"/>
      <c r="P53" s="22"/>
      <c r="Q53" s="68">
        <v>0.45</v>
      </c>
      <c r="R53" s="68">
        <v>1284.3523393110111</v>
      </c>
      <c r="S53" s="23"/>
    </row>
    <row r="54" spans="1:19" s="14" customFormat="1" x14ac:dyDescent="0.25">
      <c r="P54" s="22"/>
      <c r="Q54" s="96">
        <v>0.46</v>
      </c>
      <c r="R54" s="96">
        <v>1302.6462800564029</v>
      </c>
      <c r="S54" s="23"/>
    </row>
    <row r="55" spans="1:19" s="14" customFormat="1" x14ac:dyDescent="0.25">
      <c r="P55" s="22"/>
      <c r="Q55" s="68">
        <v>0.47000000000000003</v>
      </c>
      <c r="R55" s="68">
        <v>1321.1363529963783</v>
      </c>
      <c r="S55" s="23"/>
    </row>
    <row r="56" spans="1:19" s="14" customFormat="1" x14ac:dyDescent="0.25">
      <c r="P56" s="22"/>
      <c r="Q56" s="96">
        <v>0.48</v>
      </c>
      <c r="R56" s="96">
        <v>1340.2380111153141</v>
      </c>
      <c r="S56" s="23"/>
    </row>
    <row r="57" spans="1:19" s="14" customFormat="1" x14ac:dyDescent="0.25">
      <c r="P57" s="22"/>
      <c r="Q57" s="68">
        <v>0.49</v>
      </c>
      <c r="R57" s="68">
        <v>1360.3322653293346</v>
      </c>
      <c r="S57" s="23"/>
    </row>
    <row r="58" spans="1:19" s="14" customFormat="1" x14ac:dyDescent="0.25">
      <c r="P58" s="22"/>
      <c r="Q58" s="96">
        <v>0.5</v>
      </c>
      <c r="R58" s="96">
        <v>1381.0149996280675</v>
      </c>
      <c r="S58" s="23"/>
    </row>
    <row r="59" spans="1:19" s="14" customFormat="1" x14ac:dyDescent="0.25">
      <c r="P59" s="22"/>
      <c r="Q59" s="68">
        <v>0.51</v>
      </c>
      <c r="R59" s="68">
        <v>1402.1465349642367</v>
      </c>
      <c r="S59" s="23"/>
    </row>
    <row r="60" spans="1:19" s="14" customFormat="1" x14ac:dyDescent="0.25">
      <c r="P60" s="22"/>
      <c r="Q60" s="96">
        <v>0.52</v>
      </c>
      <c r="R60" s="96">
        <v>1423.4240945402623</v>
      </c>
      <c r="S60" s="23"/>
    </row>
    <row r="61" spans="1:19" s="14" customFormat="1" x14ac:dyDescent="0.25">
      <c r="P61" s="22"/>
      <c r="Q61" s="68">
        <v>0.53</v>
      </c>
      <c r="R61" s="68">
        <v>1444.3365681425767</v>
      </c>
      <c r="S61" s="23"/>
    </row>
    <row r="62" spans="1:19" s="14" customFormat="1" x14ac:dyDescent="0.25">
      <c r="P62" s="22"/>
      <c r="Q62" s="96">
        <v>0.54</v>
      </c>
      <c r="R62" s="96">
        <v>1465.4899013014428</v>
      </c>
      <c r="S62" s="23"/>
    </row>
    <row r="63" spans="1:19" s="14" customFormat="1" x14ac:dyDescent="0.25">
      <c r="P63" s="22"/>
      <c r="Q63" s="68">
        <v>0.55000000000000004</v>
      </c>
      <c r="R63" s="68">
        <v>1487.2601494543605</v>
      </c>
      <c r="S63" s="23"/>
    </row>
    <row r="64" spans="1:19" s="14" customFormat="1" x14ac:dyDescent="0.25">
      <c r="P64" s="22"/>
      <c r="Q64" s="96">
        <v>0.56000000000000005</v>
      </c>
      <c r="R64" s="96">
        <v>1509.6438678144827</v>
      </c>
      <c r="S64" s="23"/>
    </row>
    <row r="65" spans="16:19" s="14" customFormat="1" x14ac:dyDescent="0.25">
      <c r="P65" s="22"/>
      <c r="Q65" s="68">
        <v>0.57000000000000006</v>
      </c>
      <c r="R65" s="68">
        <v>1532.7951676377709</v>
      </c>
      <c r="S65" s="23"/>
    </row>
    <row r="66" spans="16:19" s="14" customFormat="1" x14ac:dyDescent="0.25">
      <c r="P66" s="22"/>
      <c r="Q66" s="96">
        <v>0.57999999999999996</v>
      </c>
      <c r="R66" s="96">
        <v>1556.5983828985457</v>
      </c>
      <c r="S66" s="23"/>
    </row>
    <row r="67" spans="16:19" s="14" customFormat="1" x14ac:dyDescent="0.25">
      <c r="P67" s="22"/>
      <c r="Q67" s="68">
        <v>0.59</v>
      </c>
      <c r="R67" s="68">
        <v>1581.0862760690766</v>
      </c>
      <c r="S67" s="23"/>
    </row>
    <row r="68" spans="16:19" s="14" customFormat="1" x14ac:dyDescent="0.25">
      <c r="P68" s="22"/>
      <c r="Q68" s="96">
        <v>0.6</v>
      </c>
      <c r="R68" s="96">
        <v>1605.915213951165</v>
      </c>
      <c r="S68" s="23"/>
    </row>
    <row r="69" spans="16:19" s="14" customFormat="1" x14ac:dyDescent="0.25">
      <c r="P69" s="22"/>
      <c r="Q69" s="68">
        <v>0.61</v>
      </c>
      <c r="R69" s="68">
        <v>1630.7125958660067</v>
      </c>
      <c r="S69" s="23"/>
    </row>
    <row r="70" spans="16:19" s="14" customFormat="1" x14ac:dyDescent="0.25">
      <c r="P70" s="22"/>
      <c r="Q70" s="96">
        <v>0.62</v>
      </c>
      <c r="R70" s="96">
        <v>1656.551906312041</v>
      </c>
      <c r="S70" s="23"/>
    </row>
    <row r="71" spans="16:19" s="14" customFormat="1" x14ac:dyDescent="0.25">
      <c r="P71" s="22"/>
      <c r="Q71" s="68">
        <v>0.63</v>
      </c>
      <c r="R71" s="68">
        <v>1683.7913081167032</v>
      </c>
      <c r="S71" s="23"/>
    </row>
    <row r="72" spans="16:19" s="14" customFormat="1" x14ac:dyDescent="0.25">
      <c r="P72" s="22"/>
      <c r="Q72" s="96">
        <v>0.64</v>
      </c>
      <c r="R72" s="96">
        <v>1711.8091634316349</v>
      </c>
      <c r="S72" s="23"/>
    </row>
    <row r="73" spans="16:19" s="14" customFormat="1" x14ac:dyDescent="0.25">
      <c r="P73" s="22"/>
      <c r="Q73" s="68">
        <v>0.65</v>
      </c>
      <c r="R73" s="68">
        <v>1740.5769555828454</v>
      </c>
      <c r="S73" s="23"/>
    </row>
    <row r="74" spans="16:19" s="14" customFormat="1" x14ac:dyDescent="0.25">
      <c r="P74" s="22"/>
      <c r="Q74" s="96">
        <v>0.66</v>
      </c>
      <c r="R74" s="96">
        <v>1770.4173961508197</v>
      </c>
      <c r="S74" s="23"/>
    </row>
    <row r="75" spans="16:19" s="14" customFormat="1" x14ac:dyDescent="0.25">
      <c r="P75" s="22"/>
      <c r="Q75" s="68">
        <v>0.67</v>
      </c>
      <c r="R75" s="68">
        <v>1801.296169682847</v>
      </c>
      <c r="S75" s="23"/>
    </row>
    <row r="76" spans="16:19" s="14" customFormat="1" x14ac:dyDescent="0.25">
      <c r="P76" s="22"/>
      <c r="Q76" s="96">
        <v>0.68</v>
      </c>
      <c r="R76" s="96">
        <v>1833.0991456409752</v>
      </c>
      <c r="S76" s="23"/>
    </row>
    <row r="77" spans="16:19" s="14" customFormat="1" x14ac:dyDescent="0.25">
      <c r="P77" s="22"/>
      <c r="Q77" s="68">
        <v>0.69000000000000006</v>
      </c>
      <c r="R77" s="68">
        <v>1866.2878329488076</v>
      </c>
      <c r="S77" s="23"/>
    </row>
    <row r="78" spans="16:19" s="14" customFormat="1" x14ac:dyDescent="0.25">
      <c r="P78" s="22"/>
      <c r="Q78" s="96">
        <v>0.70000000000000007</v>
      </c>
      <c r="R78" s="96">
        <v>1901.1288457431247</v>
      </c>
      <c r="S78" s="23"/>
    </row>
    <row r="79" spans="16:19" s="14" customFormat="1" x14ac:dyDescent="0.25">
      <c r="P79" s="22"/>
      <c r="Q79" s="68">
        <v>0.71</v>
      </c>
      <c r="R79" s="68">
        <v>65535</v>
      </c>
      <c r="S79" s="23"/>
    </row>
    <row r="80" spans="16:19" s="14" customFormat="1" x14ac:dyDescent="0.25">
      <c r="P80" s="22"/>
      <c r="Q80" s="96">
        <v>0.72</v>
      </c>
      <c r="R80" s="96">
        <v>65535</v>
      </c>
      <c r="S80" s="23"/>
    </row>
    <row r="81" spans="16:19" s="14" customFormat="1" x14ac:dyDescent="0.25">
      <c r="P81" s="22"/>
      <c r="Q81" s="68">
        <v>0.73</v>
      </c>
      <c r="R81" s="68">
        <v>65535</v>
      </c>
      <c r="S81" s="23"/>
    </row>
    <row r="82" spans="16:19" s="14" customFormat="1" x14ac:dyDescent="0.25">
      <c r="P82" s="22"/>
      <c r="Q82" s="96">
        <v>0.74</v>
      </c>
      <c r="R82" s="96">
        <v>65535</v>
      </c>
      <c r="S82" s="23"/>
    </row>
    <row r="83" spans="16:19" s="14" customFormat="1" x14ac:dyDescent="0.25">
      <c r="P83" s="22"/>
      <c r="Q83" s="68">
        <v>0.75</v>
      </c>
      <c r="R83" s="68">
        <v>65535</v>
      </c>
      <c r="S83" s="23"/>
    </row>
    <row r="84" spans="16:19" s="14" customFormat="1" x14ac:dyDescent="0.25">
      <c r="P84" s="22"/>
      <c r="Q84" s="96">
        <v>0.76</v>
      </c>
      <c r="R84" s="96">
        <v>65535</v>
      </c>
      <c r="S84" s="23"/>
    </row>
    <row r="85" spans="16:19" s="14" customFormat="1" x14ac:dyDescent="0.25">
      <c r="P85" s="22"/>
      <c r="Q85" s="68">
        <v>0.77</v>
      </c>
      <c r="R85" s="68">
        <v>65535</v>
      </c>
      <c r="S85" s="23"/>
    </row>
    <row r="86" spans="16:19" s="14" customFormat="1" x14ac:dyDescent="0.25">
      <c r="P86" s="22"/>
      <c r="Q86" s="96">
        <v>0.78</v>
      </c>
      <c r="R86" s="96">
        <v>65535</v>
      </c>
      <c r="S86" s="23"/>
    </row>
    <row r="87" spans="16:19" s="14" customFormat="1" x14ac:dyDescent="0.25">
      <c r="P87" s="22"/>
      <c r="Q87" s="68">
        <v>0.79</v>
      </c>
      <c r="R87" s="68">
        <v>65535</v>
      </c>
      <c r="S87" s="23"/>
    </row>
    <row r="88" spans="16:19" s="14" customFormat="1" x14ac:dyDescent="0.25">
      <c r="P88" s="22"/>
      <c r="Q88" s="96">
        <v>0.8</v>
      </c>
      <c r="R88" s="96">
        <v>65535</v>
      </c>
      <c r="S88" s="23"/>
    </row>
    <row r="89" spans="16:19" s="14" customFormat="1" x14ac:dyDescent="0.25">
      <c r="P89" s="22"/>
      <c r="Q89" s="68">
        <v>0.81</v>
      </c>
      <c r="R89" s="68">
        <v>65535</v>
      </c>
      <c r="S89" s="23"/>
    </row>
    <row r="90" spans="16:19" s="14" customFormat="1" x14ac:dyDescent="0.25">
      <c r="P90" s="22"/>
      <c r="Q90" s="96">
        <v>0.82000000000000006</v>
      </c>
      <c r="R90" s="96">
        <v>65535</v>
      </c>
      <c r="S90" s="23"/>
    </row>
    <row r="91" spans="16:19" s="14" customFormat="1" x14ac:dyDescent="0.25">
      <c r="P91" s="22"/>
      <c r="Q91" s="68">
        <v>0.83000000000000007</v>
      </c>
      <c r="R91" s="68">
        <v>65535</v>
      </c>
      <c r="S91" s="23"/>
    </row>
    <row r="92" spans="16:19" s="14" customFormat="1" x14ac:dyDescent="0.25">
      <c r="P92" s="22"/>
      <c r="Q92" s="96">
        <v>0.84</v>
      </c>
      <c r="R92" s="96">
        <v>65535</v>
      </c>
      <c r="S92" s="23"/>
    </row>
    <row r="93" spans="16:19" s="14" customFormat="1" x14ac:dyDescent="0.25">
      <c r="P93" s="22"/>
      <c r="Q93" s="68">
        <v>0.85</v>
      </c>
      <c r="R93" s="68">
        <v>65535</v>
      </c>
      <c r="S93" s="23"/>
    </row>
    <row r="94" spans="16:19" s="14" customFormat="1" x14ac:dyDescent="0.25">
      <c r="P94" s="22"/>
      <c r="Q94" s="96">
        <v>0.86</v>
      </c>
      <c r="R94" s="96">
        <v>65535</v>
      </c>
      <c r="S94" s="23"/>
    </row>
    <row r="95" spans="16:19" s="14" customFormat="1" x14ac:dyDescent="0.25">
      <c r="P95" s="22"/>
      <c r="Q95" s="68">
        <v>0.87</v>
      </c>
      <c r="R95" s="68">
        <v>65535</v>
      </c>
      <c r="S95" s="23"/>
    </row>
    <row r="96" spans="16:19" s="14" customFormat="1" x14ac:dyDescent="0.25">
      <c r="P96" s="22"/>
      <c r="Q96" s="96">
        <v>0.88</v>
      </c>
      <c r="R96" s="96">
        <v>65535</v>
      </c>
      <c r="S96" s="23"/>
    </row>
    <row r="97" spans="16:19" s="14" customFormat="1" x14ac:dyDescent="0.25">
      <c r="P97" s="22"/>
      <c r="Q97" s="68">
        <v>0.89</v>
      </c>
      <c r="R97" s="68">
        <v>65535</v>
      </c>
      <c r="S97" s="23"/>
    </row>
    <row r="98" spans="16:19" s="14" customFormat="1" x14ac:dyDescent="0.25">
      <c r="P98" s="22"/>
      <c r="Q98" s="96">
        <v>0.9</v>
      </c>
      <c r="R98" s="96">
        <v>65535</v>
      </c>
      <c r="S98" s="23"/>
    </row>
    <row r="99" spans="16:19" s="14" customFormat="1" x14ac:dyDescent="0.25">
      <c r="P99" s="22"/>
      <c r="Q99" s="68">
        <v>0.91</v>
      </c>
      <c r="R99" s="68">
        <v>65535</v>
      </c>
      <c r="S99" s="23"/>
    </row>
    <row r="100" spans="16:19" s="14" customFormat="1" x14ac:dyDescent="0.25">
      <c r="P100" s="22"/>
      <c r="Q100" s="96">
        <v>0.92</v>
      </c>
      <c r="R100" s="96">
        <v>65535</v>
      </c>
      <c r="S100" s="23"/>
    </row>
    <row r="101" spans="16:19" s="14" customFormat="1" x14ac:dyDescent="0.25">
      <c r="P101" s="22"/>
      <c r="Q101" s="68">
        <v>0.93</v>
      </c>
      <c r="R101" s="68">
        <v>65535</v>
      </c>
      <c r="S101" s="23"/>
    </row>
    <row r="102" spans="16:19" s="14" customFormat="1" x14ac:dyDescent="0.25">
      <c r="P102" s="22"/>
      <c r="Q102" s="96">
        <v>0.94000000000000006</v>
      </c>
      <c r="R102" s="96">
        <v>65535</v>
      </c>
      <c r="S102" s="23"/>
    </row>
    <row r="103" spans="16:19" s="14" customFormat="1" x14ac:dyDescent="0.25">
      <c r="P103" s="22"/>
      <c r="Q103" s="68">
        <v>0.95000000000000007</v>
      </c>
      <c r="R103" s="68">
        <v>65535</v>
      </c>
      <c r="S103" s="23"/>
    </row>
    <row r="104" spans="16:19" s="14" customFormat="1" x14ac:dyDescent="0.25">
      <c r="P104" s="22"/>
      <c r="Q104" s="96">
        <v>0.96</v>
      </c>
      <c r="R104" s="96">
        <v>65535</v>
      </c>
      <c r="S104" s="23"/>
    </row>
    <row r="105" spans="16:19" s="14" customFormat="1" x14ac:dyDescent="0.25">
      <c r="P105" s="22"/>
      <c r="Q105" s="68">
        <v>0.97</v>
      </c>
      <c r="R105" s="68">
        <v>65535</v>
      </c>
      <c r="S105" s="23"/>
    </row>
    <row r="106" spans="16:19" s="14" customFormat="1" x14ac:dyDescent="0.25">
      <c r="P106" s="22"/>
      <c r="Q106" s="96">
        <v>0.98</v>
      </c>
      <c r="R106" s="96">
        <v>65535</v>
      </c>
      <c r="S106" s="23"/>
    </row>
    <row r="107" spans="16:19" s="14" customFormat="1" x14ac:dyDescent="0.25">
      <c r="P107" s="22"/>
      <c r="Q107" s="68">
        <v>0.99</v>
      </c>
      <c r="R107" s="68">
        <v>65535</v>
      </c>
      <c r="S107" s="23"/>
    </row>
    <row r="108" spans="16:19" s="14" customFormat="1" x14ac:dyDescent="0.25">
      <c r="P108" s="24"/>
      <c r="Q108" s="25"/>
      <c r="R108" s="25"/>
      <c r="S108" s="26"/>
    </row>
    <row r="109" spans="16:19" s="14" customFormat="1" x14ac:dyDescent="0.25"/>
    <row r="110" spans="16:19" s="14" customFormat="1" x14ac:dyDescent="0.25"/>
    <row r="111" spans="16:19" s="14" customFormat="1" x14ac:dyDescent="0.25"/>
    <row r="112" spans="16:19" s="14" customFormat="1" x14ac:dyDescent="0.25"/>
    <row r="113" s="14" customFormat="1" x14ac:dyDescent="0.25"/>
    <row r="114" s="14" customFormat="1" x14ac:dyDescent="0.25"/>
    <row r="115" s="14" customFormat="1" x14ac:dyDescent="0.25"/>
    <row r="116" s="14" customFormat="1" x14ac:dyDescent="0.25"/>
    <row r="117" s="14" customFormat="1" x14ac:dyDescent="0.25"/>
    <row r="118" s="14" customFormat="1" x14ac:dyDescent="0.25"/>
    <row r="119" s="14" customFormat="1" x14ac:dyDescent="0.25"/>
    <row r="120" s="14" customFormat="1" x14ac:dyDescent="0.25"/>
    <row r="121" s="14" customFormat="1" x14ac:dyDescent="0.25"/>
    <row r="122" s="14" customFormat="1" x14ac:dyDescent="0.25"/>
    <row r="123" s="14" customFormat="1" x14ac:dyDescent="0.25"/>
    <row r="124" s="14" customFormat="1" x14ac:dyDescent="0.25"/>
    <row r="125" s="14" customFormat="1" x14ac:dyDescent="0.25"/>
    <row r="126" s="14" customFormat="1" x14ac:dyDescent="0.25"/>
    <row r="127" s="14" customFormat="1" x14ac:dyDescent="0.25"/>
    <row r="128" s="14" customFormat="1" x14ac:dyDescent="0.25"/>
    <row r="129" spans="18:18" s="14" customFormat="1" x14ac:dyDescent="0.25"/>
    <row r="130" spans="18:18" s="14" customFormat="1" x14ac:dyDescent="0.25"/>
    <row r="131" spans="18:18" s="14" customFormat="1" x14ac:dyDescent="0.25">
      <c r="R131" s="19"/>
    </row>
    <row r="132" spans="18:18" s="14" customFormat="1" x14ac:dyDescent="0.25"/>
    <row r="133" spans="18:18" s="14" customFormat="1" x14ac:dyDescent="0.25"/>
    <row r="134" spans="18:18" s="14" customFormat="1" x14ac:dyDescent="0.25"/>
    <row r="135" spans="18:18" s="14" customFormat="1" x14ac:dyDescent="0.25"/>
    <row r="136" spans="18:18" s="14" customFormat="1" x14ac:dyDescent="0.25"/>
    <row r="137" spans="18:18" s="14" customFormat="1" x14ac:dyDescent="0.25"/>
    <row r="138" spans="18:18" s="14" customFormat="1" x14ac:dyDescent="0.25"/>
    <row r="139" spans="18:18" s="14" customFormat="1" x14ac:dyDescent="0.25"/>
    <row r="140" spans="18:18" s="14" customFormat="1" x14ac:dyDescent="0.25"/>
    <row r="141" spans="18:18" s="14" customFormat="1" x14ac:dyDescent="0.25"/>
    <row r="142" spans="18:18" s="14" customFormat="1" x14ac:dyDescent="0.25"/>
    <row r="143" spans="18:18" s="14" customFormat="1" x14ac:dyDescent="0.25"/>
    <row r="144" spans="18:18" s="14" customFormat="1" x14ac:dyDescent="0.25"/>
    <row r="145" s="14" customFormat="1" x14ac:dyDescent="0.25"/>
    <row r="146" s="14" customFormat="1" x14ac:dyDescent="0.25"/>
    <row r="147" s="14" customFormat="1" x14ac:dyDescent="0.25"/>
    <row r="148" s="14" customFormat="1" x14ac:dyDescent="0.25"/>
    <row r="149" s="14" customFormat="1" x14ac:dyDescent="0.25"/>
    <row r="150" s="14" customFormat="1" x14ac:dyDescent="0.25"/>
    <row r="151" s="14" customFormat="1" x14ac:dyDescent="0.25"/>
    <row r="152" s="14" customFormat="1" x14ac:dyDescent="0.25"/>
    <row r="153" s="14" customFormat="1" x14ac:dyDescent="0.25"/>
    <row r="154" s="14" customFormat="1" x14ac:dyDescent="0.25"/>
    <row r="155" s="14" customFormat="1" x14ac:dyDescent="0.25"/>
    <row r="156" s="14" customFormat="1" x14ac:dyDescent="0.25"/>
    <row r="157" s="14" customFormat="1" x14ac:dyDescent="0.25"/>
    <row r="158" s="14" customFormat="1" x14ac:dyDescent="0.25"/>
    <row r="159" s="14" customFormat="1" x14ac:dyDescent="0.25"/>
    <row r="160" s="14" customFormat="1" x14ac:dyDescent="0.25"/>
    <row r="161" s="14" customFormat="1" x14ac:dyDescent="0.25"/>
    <row r="162" s="14" customFormat="1" x14ac:dyDescent="0.25"/>
    <row r="163" s="14" customFormat="1" x14ac:dyDescent="0.25"/>
    <row r="164" s="14" customFormat="1" x14ac:dyDescent="0.25"/>
    <row r="165" s="14" customFormat="1" x14ac:dyDescent="0.25"/>
    <row r="166" s="14" customFormat="1" x14ac:dyDescent="0.25"/>
    <row r="167" s="14" customFormat="1" x14ac:dyDescent="0.25"/>
    <row r="168" s="14" customFormat="1" x14ac:dyDescent="0.25"/>
    <row r="169" s="14" customFormat="1" x14ac:dyDescent="0.25"/>
    <row r="170" s="14" customFormat="1" x14ac:dyDescent="0.25"/>
    <row r="171" s="14" customFormat="1" x14ac:dyDescent="0.25"/>
    <row r="172" s="14" customFormat="1" x14ac:dyDescent="0.25"/>
    <row r="173" s="14" customFormat="1" x14ac:dyDescent="0.25"/>
    <row r="174" s="14" customFormat="1" x14ac:dyDescent="0.25"/>
    <row r="175" s="14" customFormat="1" x14ac:dyDescent="0.25"/>
    <row r="176" s="14" customFormat="1" x14ac:dyDescent="0.25"/>
    <row r="177" s="14" customFormat="1" x14ac:dyDescent="0.25"/>
    <row r="178" s="14" customFormat="1" x14ac:dyDescent="0.25"/>
    <row r="179" s="14" customFormat="1" x14ac:dyDescent="0.25"/>
    <row r="180" s="14" customFormat="1" x14ac:dyDescent="0.25"/>
    <row r="181" s="14" customFormat="1" x14ac:dyDescent="0.25"/>
    <row r="182" s="14" customFormat="1" x14ac:dyDescent="0.25"/>
    <row r="183" s="14" customFormat="1" x14ac:dyDescent="0.25"/>
    <row r="184" s="14" customFormat="1" x14ac:dyDescent="0.25"/>
    <row r="185" s="14" customFormat="1" x14ac:dyDescent="0.25"/>
    <row r="186" s="14" customFormat="1" x14ac:dyDescent="0.25"/>
    <row r="187" s="14" customFormat="1" x14ac:dyDescent="0.25"/>
    <row r="188" s="14" customFormat="1" x14ac:dyDescent="0.25"/>
    <row r="189" s="14" customFormat="1" x14ac:dyDescent="0.25"/>
    <row r="190" s="14" customFormat="1" x14ac:dyDescent="0.25"/>
    <row r="191" s="14" customFormat="1" x14ac:dyDescent="0.25"/>
    <row r="192" s="14" customFormat="1" x14ac:dyDescent="0.25"/>
    <row r="193" s="14" customFormat="1" x14ac:dyDescent="0.25"/>
    <row r="194" s="14" customFormat="1" x14ac:dyDescent="0.25"/>
    <row r="195" s="14" customFormat="1" x14ac:dyDescent="0.25"/>
    <row r="196" s="14" customFormat="1" x14ac:dyDescent="0.25"/>
    <row r="197" s="14" customFormat="1" x14ac:dyDescent="0.25"/>
    <row r="198" s="14" customFormat="1" x14ac:dyDescent="0.25"/>
    <row r="199" s="14" customFormat="1" x14ac:dyDescent="0.25"/>
    <row r="200" s="14" customFormat="1" x14ac:dyDescent="0.25"/>
    <row r="201" s="14" customFormat="1" x14ac:dyDescent="0.25"/>
    <row r="202" s="14" customFormat="1" x14ac:dyDescent="0.25"/>
    <row r="203" s="14" customFormat="1" x14ac:dyDescent="0.25"/>
    <row r="204" s="14" customFormat="1" x14ac:dyDescent="0.25"/>
    <row r="205" s="14" customFormat="1" x14ac:dyDescent="0.25"/>
    <row r="206" s="14" customFormat="1" x14ac:dyDescent="0.25"/>
    <row r="207" s="14" customFormat="1" x14ac:dyDescent="0.25"/>
    <row r="208" s="14" customFormat="1" x14ac:dyDescent="0.25"/>
    <row r="209" spans="2:19" s="14" customFormat="1" x14ac:dyDescent="0.25"/>
    <row r="210" spans="2:19" s="14" customFormat="1" x14ac:dyDescent="0.25"/>
    <row r="211" spans="2:19" s="14" customFormat="1" x14ac:dyDescent="0.25"/>
    <row r="212" spans="2:19" s="14" customFormat="1" x14ac:dyDescent="0.25"/>
    <row r="213" spans="2:19" s="14" customFormat="1" x14ac:dyDescent="0.25"/>
    <row r="214" spans="2:19" s="14" customFormat="1" x14ac:dyDescent="0.25"/>
    <row r="215" spans="2:19" s="14" customFormat="1" x14ac:dyDescent="0.25"/>
    <row r="216" spans="2:19" s="14" customFormat="1" x14ac:dyDescent="0.25"/>
    <row r="217" spans="2:19" s="14" customFormat="1" x14ac:dyDescent="0.25"/>
    <row r="218" spans="2:19" s="14" customFormat="1" x14ac:dyDescent="0.25"/>
    <row r="219" spans="2:19" s="14" customFormat="1" x14ac:dyDescent="0.25"/>
    <row r="220" spans="2:19" s="14" customFormat="1" x14ac:dyDescent="0.25"/>
    <row r="221" spans="2:19" s="14" customFormat="1" x14ac:dyDescent="0.25"/>
    <row r="222" spans="2:19" s="14" customFormat="1" x14ac:dyDescent="0.25"/>
    <row r="223" spans="2:19" x14ac:dyDescent="0.25">
      <c r="B223" s="14"/>
      <c r="C223" s="14"/>
      <c r="D223" s="14"/>
      <c r="E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</row>
    <row r="224" spans="2:19" x14ac:dyDescent="0.25">
      <c r="B224" s="14"/>
      <c r="C224" s="14"/>
      <c r="D224" s="14"/>
      <c r="E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</row>
    <row r="225" spans="2:19" x14ac:dyDescent="0.25">
      <c r="B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</row>
    <row r="226" spans="2:19" x14ac:dyDescent="0.25">
      <c r="B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</row>
    <row r="227" spans="2:19" x14ac:dyDescent="0.25">
      <c r="G227" s="14"/>
      <c r="H227" s="14"/>
      <c r="O227" s="14"/>
      <c r="P227" s="14"/>
      <c r="Q227" s="14"/>
      <c r="R227" s="14"/>
      <c r="S227" s="14"/>
    </row>
    <row r="228" spans="2:19" x14ac:dyDescent="0.25">
      <c r="G228" s="14"/>
      <c r="H228" s="14"/>
      <c r="O228" s="14"/>
      <c r="P228" s="14"/>
      <c r="Q228" s="14"/>
      <c r="R228" s="14"/>
      <c r="S228" s="14"/>
    </row>
    <row r="229" spans="2:19" x14ac:dyDescent="0.25">
      <c r="G229" s="14"/>
      <c r="O229" s="14"/>
      <c r="P229" s="14"/>
      <c r="Q229" s="14"/>
      <c r="R229" s="14"/>
      <c r="S229" s="14"/>
    </row>
    <row r="230" spans="2:19" x14ac:dyDescent="0.25">
      <c r="G230" s="14"/>
      <c r="O230" s="14"/>
      <c r="P230" s="14"/>
      <c r="Q230" s="14"/>
      <c r="R230" s="14"/>
      <c r="S230" s="14"/>
    </row>
    <row r="231" spans="2:19" x14ac:dyDescent="0.25">
      <c r="G231" s="14"/>
      <c r="O231" s="14"/>
      <c r="P231" s="14"/>
      <c r="Q231" s="14"/>
      <c r="R231" s="14"/>
      <c r="S231" s="14"/>
    </row>
    <row r="232" spans="2:19" x14ac:dyDescent="0.25">
      <c r="O232" s="14"/>
      <c r="P232" s="14"/>
      <c r="Q232" s="14"/>
      <c r="R232" s="14"/>
      <c r="S232" s="14"/>
    </row>
    <row r="233" spans="2:19" x14ac:dyDescent="0.25">
      <c r="O233" s="14"/>
      <c r="P233" s="14"/>
      <c r="Q233" s="14"/>
      <c r="R233" s="14"/>
      <c r="S233" s="14"/>
    </row>
    <row r="234" spans="2:19" x14ac:dyDescent="0.25">
      <c r="O234" s="14"/>
      <c r="P234" s="14"/>
      <c r="Q234" s="14"/>
      <c r="R234" s="14"/>
      <c r="S234" s="14"/>
    </row>
    <row r="235" spans="2:19" x14ac:dyDescent="0.25">
      <c r="P235" s="14"/>
      <c r="Q235" s="14"/>
      <c r="R235" s="14"/>
      <c r="S235" s="14"/>
    </row>
    <row r="236" spans="2:19" x14ac:dyDescent="0.25">
      <c r="P236" s="14"/>
      <c r="Q236" s="14"/>
      <c r="R236" s="14"/>
      <c r="S236" s="14"/>
    </row>
    <row r="237" spans="2:19" x14ac:dyDescent="0.25">
      <c r="P237" s="14"/>
      <c r="Q237" s="14"/>
      <c r="R237" s="14"/>
      <c r="S237" s="14"/>
    </row>
    <row r="238" spans="2:19" x14ac:dyDescent="0.25">
      <c r="P238" s="14"/>
      <c r="Q238" s="14"/>
      <c r="R238" s="14"/>
      <c r="S238" s="14"/>
    </row>
    <row r="239" spans="2:19" x14ac:dyDescent="0.25">
      <c r="P239" s="14"/>
      <c r="Q239" s="14"/>
      <c r="R239" s="14"/>
      <c r="S239" s="14"/>
    </row>
    <row r="240" spans="2:19" x14ac:dyDescent="0.25">
      <c r="P240" s="14"/>
      <c r="Q240" s="14"/>
      <c r="R240" s="14"/>
      <c r="S240" s="14"/>
    </row>
    <row r="241" spans="16:19" x14ac:dyDescent="0.25">
      <c r="P241" s="14"/>
      <c r="Q241" s="14"/>
      <c r="R241" s="14"/>
      <c r="S241" s="14"/>
    </row>
    <row r="242" spans="16:19" x14ac:dyDescent="0.25">
      <c r="P242" s="14"/>
      <c r="Q242" s="14"/>
      <c r="R242" s="14"/>
      <c r="S242" s="14"/>
    </row>
    <row r="243" spans="16:19" x14ac:dyDescent="0.25">
      <c r="P243" s="14"/>
      <c r="Q243" s="14"/>
      <c r="R243" s="14"/>
      <c r="S243" s="14"/>
    </row>
    <row r="244" spans="16:19" x14ac:dyDescent="0.25">
      <c r="P244" s="14"/>
      <c r="Q244" s="14"/>
      <c r="R244" s="14"/>
      <c r="S244" s="14"/>
    </row>
    <row r="245" spans="16:19" x14ac:dyDescent="0.25">
      <c r="P245" s="14"/>
      <c r="Q245" s="14"/>
      <c r="R245" s="14"/>
      <c r="S245" s="14"/>
    </row>
    <row r="246" spans="16:19" x14ac:dyDescent="0.25">
      <c r="P246" s="14"/>
      <c r="Q246" s="14"/>
      <c r="R246" s="14"/>
      <c r="S246" s="14"/>
    </row>
    <row r="247" spans="16:19" x14ac:dyDescent="0.25">
      <c r="P247" s="14"/>
      <c r="Q247" s="14"/>
      <c r="R247" s="14"/>
      <c r="S247" s="14"/>
    </row>
    <row r="248" spans="16:19" x14ac:dyDescent="0.25">
      <c r="P248" s="14"/>
      <c r="Q248" s="14"/>
      <c r="R248" s="14"/>
      <c r="S248" s="14"/>
    </row>
    <row r="249" spans="16:19" x14ac:dyDescent="0.25">
      <c r="P249" s="14"/>
      <c r="Q249" s="14"/>
      <c r="R249" s="14"/>
      <c r="S249" s="14"/>
    </row>
    <row r="250" spans="16:19" x14ac:dyDescent="0.25">
      <c r="P250" s="14"/>
      <c r="Q250" s="14"/>
      <c r="R250" s="14"/>
      <c r="S250" s="14"/>
    </row>
    <row r="251" spans="16:19" x14ac:dyDescent="0.25">
      <c r="P251" s="14"/>
      <c r="Q251" s="14"/>
      <c r="R251" s="14"/>
      <c r="S251" s="14"/>
    </row>
    <row r="252" spans="16:19" x14ac:dyDescent="0.25">
      <c r="P252" s="14"/>
      <c r="Q252" s="14"/>
      <c r="R252" s="14"/>
      <c r="S252" s="14"/>
    </row>
    <row r="253" spans="16:19" x14ac:dyDescent="0.25">
      <c r="P253" s="14"/>
      <c r="Q253" s="14"/>
      <c r="R253" s="14"/>
      <c r="S253" s="14"/>
    </row>
    <row r="254" spans="16:19" x14ac:dyDescent="0.25">
      <c r="P254" s="14"/>
      <c r="Q254" s="14"/>
      <c r="R254" s="14"/>
      <c r="S254" s="14"/>
    </row>
    <row r="255" spans="16:19" x14ac:dyDescent="0.25">
      <c r="P255" s="14"/>
      <c r="Q255" s="14"/>
      <c r="R255" s="14"/>
      <c r="S255" s="14"/>
    </row>
    <row r="256" spans="16:19" x14ac:dyDescent="0.25">
      <c r="P256" s="14"/>
      <c r="Q256" s="14"/>
      <c r="R256" s="14"/>
      <c r="S256" s="14"/>
    </row>
    <row r="257" spans="16:19" x14ac:dyDescent="0.25">
      <c r="P257" s="14"/>
      <c r="Q257" s="14"/>
      <c r="R257" s="14"/>
      <c r="S257" s="14"/>
    </row>
    <row r="258" spans="16:19" x14ac:dyDescent="0.25">
      <c r="P258" s="14"/>
      <c r="Q258" s="14"/>
      <c r="R258" s="14"/>
      <c r="S258" s="14"/>
    </row>
    <row r="259" spans="16:19" x14ac:dyDescent="0.25">
      <c r="P259" s="14"/>
      <c r="Q259" s="14"/>
      <c r="R259" s="14"/>
      <c r="S259" s="14"/>
    </row>
    <row r="260" spans="16:19" x14ac:dyDescent="0.25">
      <c r="P260" s="14"/>
      <c r="Q260" s="14"/>
      <c r="R260" s="14"/>
      <c r="S260" s="14"/>
    </row>
    <row r="261" spans="16:19" x14ac:dyDescent="0.25">
      <c r="P261" s="14"/>
      <c r="Q261" s="14"/>
      <c r="R261" s="14"/>
      <c r="S261" s="14"/>
    </row>
    <row r="262" spans="16:19" x14ac:dyDescent="0.25">
      <c r="P262" s="14"/>
      <c r="Q262" s="14"/>
      <c r="R262" s="14"/>
      <c r="S262" s="14"/>
    </row>
    <row r="263" spans="16:19" x14ac:dyDescent="0.25">
      <c r="P263" s="14"/>
      <c r="Q263" s="14"/>
      <c r="R263" s="14"/>
      <c r="S263" s="14"/>
    </row>
    <row r="264" spans="16:19" x14ac:dyDescent="0.25">
      <c r="P264" s="14"/>
      <c r="Q264" s="14"/>
      <c r="R264" s="14"/>
      <c r="S264" s="14"/>
    </row>
    <row r="265" spans="16:19" x14ac:dyDescent="0.25">
      <c r="P265" s="14"/>
      <c r="Q265" s="14"/>
      <c r="R265" s="14"/>
      <c r="S265" s="14"/>
    </row>
    <row r="266" spans="16:19" x14ac:dyDescent="0.25">
      <c r="P266" s="14"/>
      <c r="Q266" s="14"/>
      <c r="R266" s="14"/>
      <c r="S266" s="14"/>
    </row>
    <row r="267" spans="16:19" x14ac:dyDescent="0.25">
      <c r="P267" s="14"/>
      <c r="Q267" s="14"/>
      <c r="R267" s="14"/>
      <c r="S267" s="14"/>
    </row>
    <row r="268" spans="16:19" x14ac:dyDescent="0.25">
      <c r="P268" s="14"/>
      <c r="Q268" s="14"/>
      <c r="R268" s="14"/>
      <c r="S268" s="14"/>
    </row>
    <row r="269" spans="16:19" x14ac:dyDescent="0.25">
      <c r="P269" s="14"/>
      <c r="Q269" s="14"/>
      <c r="R269" s="14"/>
      <c r="S269" s="14"/>
    </row>
    <row r="270" spans="16:19" x14ac:dyDescent="0.25">
      <c r="P270" s="14"/>
      <c r="Q270" s="14"/>
      <c r="R270" s="14"/>
      <c r="S270" s="14"/>
    </row>
    <row r="271" spans="16:19" x14ac:dyDescent="0.25">
      <c r="P271" s="14"/>
      <c r="Q271" s="14"/>
      <c r="R271" s="14"/>
      <c r="S271" s="14"/>
    </row>
    <row r="272" spans="16:19" x14ac:dyDescent="0.25">
      <c r="P272" s="14"/>
      <c r="Q272" s="14"/>
      <c r="R272" s="14"/>
      <c r="S272" s="14"/>
    </row>
    <row r="273" spans="16:19" x14ac:dyDescent="0.25">
      <c r="P273" s="14"/>
      <c r="Q273" s="14"/>
      <c r="R273" s="14"/>
      <c r="S273" s="14"/>
    </row>
    <row r="274" spans="16:19" x14ac:dyDescent="0.25">
      <c r="P274" s="14"/>
      <c r="Q274" s="14"/>
      <c r="R274" s="14"/>
      <c r="S274" s="14"/>
    </row>
    <row r="275" spans="16:19" x14ac:dyDescent="0.25">
      <c r="P275" s="14"/>
      <c r="Q275" s="14"/>
      <c r="R275" s="14"/>
      <c r="S275" s="14"/>
    </row>
    <row r="276" spans="16:19" x14ac:dyDescent="0.25">
      <c r="P276" s="14"/>
      <c r="Q276" s="14"/>
      <c r="R276" s="14"/>
      <c r="S276" s="14"/>
    </row>
    <row r="277" spans="16:19" x14ac:dyDescent="0.25">
      <c r="P277" s="14"/>
      <c r="Q277" s="14"/>
      <c r="R277" s="14"/>
      <c r="S277" s="14"/>
    </row>
    <row r="278" spans="16:19" x14ac:dyDescent="0.25">
      <c r="P278" s="14"/>
      <c r="Q278" s="14"/>
      <c r="R278" s="14"/>
      <c r="S278" s="14"/>
    </row>
    <row r="279" spans="16:19" x14ac:dyDescent="0.25">
      <c r="P279" s="14"/>
      <c r="Q279" s="14"/>
      <c r="R279" s="14"/>
      <c r="S279" s="14"/>
    </row>
    <row r="280" spans="16:19" x14ac:dyDescent="0.25">
      <c r="P280" s="14"/>
      <c r="Q280" s="14"/>
      <c r="R280" s="14"/>
      <c r="S280" s="14"/>
    </row>
    <row r="281" spans="16:19" x14ac:dyDescent="0.25">
      <c r="P281" s="14"/>
      <c r="Q281" s="14"/>
      <c r="R281" s="14"/>
      <c r="S281" s="14"/>
    </row>
    <row r="282" spans="16:19" x14ac:dyDescent="0.25">
      <c r="P282" s="14"/>
      <c r="Q282" s="14"/>
      <c r="R282" s="14"/>
      <c r="S282" s="14"/>
    </row>
    <row r="283" spans="16:19" x14ac:dyDescent="0.25">
      <c r="P283" s="14"/>
      <c r="Q283" s="14"/>
      <c r="R283" s="14"/>
      <c r="S283" s="14"/>
    </row>
    <row r="284" spans="16:19" x14ac:dyDescent="0.25">
      <c r="P284" s="14"/>
      <c r="Q284" s="14"/>
      <c r="R284" s="14"/>
      <c r="S284" s="14"/>
    </row>
    <row r="285" spans="16:19" x14ac:dyDescent="0.25">
      <c r="P285" s="14"/>
      <c r="Q285" s="14"/>
      <c r="R285" s="14"/>
      <c r="S285" s="14"/>
    </row>
    <row r="286" spans="16:19" x14ac:dyDescent="0.25">
      <c r="P286" s="14"/>
      <c r="Q286" s="14"/>
      <c r="R286" s="14"/>
      <c r="S286" s="14"/>
    </row>
    <row r="287" spans="16:19" x14ac:dyDescent="0.25">
      <c r="P287" s="14"/>
      <c r="Q287" s="14"/>
      <c r="R287" s="14"/>
      <c r="S287" s="14"/>
    </row>
    <row r="288" spans="16:19" x14ac:dyDescent="0.25">
      <c r="P288" s="14"/>
      <c r="Q288" s="14"/>
      <c r="R288" s="14"/>
      <c r="S288" s="14"/>
    </row>
    <row r="289" spans="16:19" x14ac:dyDescent="0.25">
      <c r="P289" s="14"/>
      <c r="Q289" s="14"/>
      <c r="R289" s="14"/>
      <c r="S289" s="14"/>
    </row>
    <row r="290" spans="16:19" x14ac:dyDescent="0.25">
      <c r="P290" s="14"/>
      <c r="Q290" s="14"/>
      <c r="R290" s="14"/>
      <c r="S290" s="14"/>
    </row>
    <row r="291" spans="16:19" x14ac:dyDescent="0.25">
      <c r="P291" s="14"/>
      <c r="Q291" s="14"/>
      <c r="R291" s="14"/>
      <c r="S291" s="14"/>
    </row>
    <row r="292" spans="16:19" x14ac:dyDescent="0.25">
      <c r="P292" s="14"/>
      <c r="Q292" s="14"/>
      <c r="R292" s="14"/>
      <c r="S292" s="14"/>
    </row>
    <row r="293" spans="16:19" x14ac:dyDescent="0.25">
      <c r="P293" s="14"/>
      <c r="Q293" s="14"/>
      <c r="R293" s="14"/>
      <c r="S293" s="14"/>
    </row>
    <row r="294" spans="16:19" x14ac:dyDescent="0.25">
      <c r="P294" s="14"/>
      <c r="Q294" s="14"/>
      <c r="R294" s="14"/>
      <c r="S294" s="14"/>
    </row>
    <row r="295" spans="16:19" x14ac:dyDescent="0.25">
      <c r="P295" s="14"/>
      <c r="Q295" s="14"/>
      <c r="R295" s="14"/>
      <c r="S295" s="14"/>
    </row>
    <row r="296" spans="16:19" x14ac:dyDescent="0.25">
      <c r="P296" s="14"/>
      <c r="Q296" s="14"/>
      <c r="R296" s="14"/>
      <c r="S296" s="14"/>
    </row>
    <row r="297" spans="16:19" x14ac:dyDescent="0.25">
      <c r="P297" s="14"/>
      <c r="Q297" s="14"/>
      <c r="R297" s="14"/>
      <c r="S297" s="14"/>
    </row>
    <row r="298" spans="16:19" x14ac:dyDescent="0.25">
      <c r="P298" s="14"/>
      <c r="Q298" s="14"/>
      <c r="R298" s="14"/>
      <c r="S298" s="14"/>
    </row>
    <row r="299" spans="16:19" x14ac:dyDescent="0.25">
      <c r="P299" s="14"/>
      <c r="Q299" s="14"/>
      <c r="R299" s="14"/>
      <c r="S299" s="14"/>
    </row>
    <row r="300" spans="16:19" x14ac:dyDescent="0.25">
      <c r="P300" s="14"/>
      <c r="Q300" s="14"/>
      <c r="R300" s="14"/>
      <c r="S300" s="14"/>
    </row>
    <row r="301" spans="16:19" x14ac:dyDescent="0.25">
      <c r="P301" s="14"/>
      <c r="Q301" s="14"/>
      <c r="R301" s="14"/>
      <c r="S301" s="14"/>
    </row>
    <row r="302" spans="16:19" x14ac:dyDescent="0.25">
      <c r="P302" s="14"/>
      <c r="Q302" s="14"/>
      <c r="R302" s="14"/>
      <c r="S302" s="14"/>
    </row>
    <row r="303" spans="16:19" x14ac:dyDescent="0.25">
      <c r="P303" s="14"/>
      <c r="Q303" s="14"/>
      <c r="R303" s="14"/>
      <c r="S303" s="14"/>
    </row>
    <row r="304" spans="16:19" x14ac:dyDescent="0.25">
      <c r="P304" s="14"/>
      <c r="Q304" s="14"/>
      <c r="R304" s="14"/>
      <c r="S304" s="14"/>
    </row>
    <row r="305" spans="16:19" x14ac:dyDescent="0.25">
      <c r="P305" s="14"/>
      <c r="Q305" s="14"/>
      <c r="R305" s="14"/>
      <c r="S305" s="14"/>
    </row>
    <row r="306" spans="16:19" x14ac:dyDescent="0.25">
      <c r="P306" s="14"/>
      <c r="Q306" s="14"/>
      <c r="R306" s="14"/>
      <c r="S306" s="14"/>
    </row>
    <row r="307" spans="16:19" x14ac:dyDescent="0.25">
      <c r="P307" s="14"/>
      <c r="Q307" s="14"/>
      <c r="R307" s="14"/>
      <c r="S307" s="14"/>
    </row>
    <row r="308" spans="16:19" x14ac:dyDescent="0.25">
      <c r="P308" s="14"/>
      <c r="Q308" s="14"/>
      <c r="R308" s="14"/>
      <c r="S308" s="14"/>
    </row>
    <row r="309" spans="16:19" x14ac:dyDescent="0.25">
      <c r="P309" s="14"/>
      <c r="Q309" s="14"/>
      <c r="R309" s="14"/>
      <c r="S309" s="14"/>
    </row>
    <row r="310" spans="16:19" x14ac:dyDescent="0.25">
      <c r="P310" s="14"/>
      <c r="Q310" s="14"/>
      <c r="R310" s="14"/>
      <c r="S310" s="14"/>
    </row>
    <row r="311" spans="16:19" x14ac:dyDescent="0.25">
      <c r="P311" s="14"/>
      <c r="Q311" s="14"/>
      <c r="R311" s="14"/>
      <c r="S311" s="14"/>
    </row>
    <row r="312" spans="16:19" x14ac:dyDescent="0.25">
      <c r="P312" s="14"/>
      <c r="Q312" s="14"/>
      <c r="R312" s="14"/>
      <c r="S312" s="14"/>
    </row>
    <row r="313" spans="16:19" x14ac:dyDescent="0.25">
      <c r="P313" s="14"/>
      <c r="Q313" s="14"/>
      <c r="R313" s="14"/>
      <c r="S313" s="14"/>
    </row>
    <row r="314" spans="16:19" x14ac:dyDescent="0.25">
      <c r="P314" s="14"/>
      <c r="Q314" s="14"/>
      <c r="R314" s="14"/>
      <c r="S314" s="14"/>
    </row>
    <row r="315" spans="16:19" x14ac:dyDescent="0.25">
      <c r="P315" s="14"/>
      <c r="Q315" s="14"/>
      <c r="R315" s="14"/>
      <c r="S315" s="14"/>
    </row>
    <row r="316" spans="16:19" x14ac:dyDescent="0.25">
      <c r="P316" s="14"/>
      <c r="Q316" s="14"/>
      <c r="R316" s="14"/>
      <c r="S316" s="14"/>
    </row>
    <row r="317" spans="16:19" x14ac:dyDescent="0.25">
      <c r="P317" s="14"/>
      <c r="Q317" s="14"/>
      <c r="R317" s="14"/>
      <c r="S317" s="14"/>
    </row>
    <row r="318" spans="16:19" x14ac:dyDescent="0.25">
      <c r="Q318" s="14"/>
      <c r="R318" s="14"/>
      <c r="S318" s="14"/>
    </row>
    <row r="319" spans="16:19" x14ac:dyDescent="0.25">
      <c r="Q319" s="14"/>
      <c r="R319" s="14"/>
      <c r="S319" s="14"/>
    </row>
    <row r="320" spans="16:19" x14ac:dyDescent="0.25">
      <c r="Q320" s="14"/>
      <c r="R320" s="14"/>
      <c r="S320" s="14"/>
    </row>
  </sheetData>
  <mergeCells count="17">
    <mergeCell ref="H18:I18"/>
    <mergeCell ref="H24:I24"/>
    <mergeCell ref="H32:I32"/>
    <mergeCell ref="D35:E35"/>
    <mergeCell ref="D42:E42"/>
    <mergeCell ref="P6:S6"/>
    <mergeCell ref="H8:I8"/>
    <mergeCell ref="B11:B12"/>
    <mergeCell ref="C11:C12"/>
    <mergeCell ref="D11:D12"/>
    <mergeCell ref="E11:E12"/>
    <mergeCell ref="D1:J1"/>
    <mergeCell ref="K1:L1"/>
    <mergeCell ref="G4:L4"/>
    <mergeCell ref="G5:L5"/>
    <mergeCell ref="B6:E6"/>
    <mergeCell ref="G6:N6"/>
  </mergeCells>
  <hyperlinks>
    <hyperlink ref="C4" location="Summary!A1" display="Return to Summary" xr:uid="{7E531996-AE9D-4176-B7B4-18D0DC785208}"/>
  </hyperlink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loadAnalysisBtn">
              <controlPr defaultSize="0" print="0" disabled="1" autoFill="0" autoPict="0" macro="[0]!Results.loadAnalysisBtn_click">
                <anchor moveWithCells="1">
                  <from>
                    <xdr:col>10</xdr:col>
                    <xdr:colOff>371475</xdr:colOff>
                    <xdr:row>0</xdr:row>
                    <xdr:rowOff>171450</xdr:rowOff>
                  </from>
                  <to>
                    <xdr:col>11</xdr:col>
                    <xdr:colOff>533400</xdr:colOff>
                    <xdr:row>0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5" name="selectUIPath_Btn">
              <controlPr defaultSize="0" print="0" autoFill="0" autoPict="0" macro="[0]!Hidden.changeBMDSUI">
                <anchor moveWithCells="1" sizeWithCells="1">
                  <from>
                    <xdr:col>12</xdr:col>
                    <xdr:colOff>314325</xdr:colOff>
                    <xdr:row>0</xdr:row>
                    <xdr:rowOff>200025</xdr:rowOff>
                  </from>
                  <to>
                    <xdr:col>13</xdr:col>
                    <xdr:colOff>323850</xdr:colOff>
                    <xdr:row>0</xdr:row>
                    <xdr:rowOff>666750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2B9CC9-73C6-4BE1-8687-79F98A979173}">
  <dimension ref="A1:W320"/>
  <sheetViews>
    <sheetView workbookViewId="0"/>
  </sheetViews>
  <sheetFormatPr defaultRowHeight="15" x14ac:dyDescent="0.25"/>
  <cols>
    <col min="2" max="2" width="3.85546875" customWidth="1"/>
    <col min="3" max="3" width="21.140625" customWidth="1"/>
    <col min="4" max="4" width="45.85546875" customWidth="1"/>
    <col min="5" max="5" width="7.85546875" customWidth="1"/>
    <col min="8" max="8" width="18.5703125" customWidth="1"/>
    <col min="9" max="9" width="15.5703125" customWidth="1"/>
    <col min="10" max="10" width="15" customWidth="1"/>
    <col min="11" max="11" width="11.28515625" customWidth="1"/>
    <col min="13" max="13" width="10.28515625" customWidth="1"/>
    <col min="14" max="14" width="8.28515625" customWidth="1"/>
    <col min="16" max="16" width="5.7109375" customWidth="1"/>
    <col min="17" max="18" width="12.42578125" customWidth="1"/>
    <col min="19" max="19" width="5.7109375" customWidth="1"/>
  </cols>
  <sheetData>
    <row r="1" spans="2:23" s="1" customFormat="1" ht="69" customHeight="1" x14ac:dyDescent="0.25">
      <c r="C1" s="50"/>
      <c r="D1" s="84" t="s">
        <v>67</v>
      </c>
      <c r="E1" s="84"/>
      <c r="F1" s="84"/>
      <c r="G1" s="84"/>
      <c r="H1" s="84"/>
      <c r="I1" s="84"/>
      <c r="J1" s="84"/>
      <c r="K1" s="85"/>
      <c r="L1" s="85"/>
    </row>
    <row r="2" spans="2:23" s="3" customFormat="1" ht="22.5" customHeight="1" x14ac:dyDescent="0.35">
      <c r="E2" s="4"/>
      <c r="F2" s="4" t="str">
        <f>Hidden!D4</f>
        <v>BMDS 3.1.2</v>
      </c>
      <c r="G2" s="4"/>
      <c r="H2" s="53"/>
      <c r="I2" s="5"/>
      <c r="J2" s="5"/>
      <c r="K2" s="5"/>
      <c r="L2" s="4"/>
      <c r="Q2" s="4"/>
      <c r="R2" s="4"/>
      <c r="W2" s="4"/>
    </row>
    <row r="3" spans="2:23" s="14" customFormat="1" x14ac:dyDescent="0.25"/>
    <row r="4" spans="2:23" s="14" customFormat="1" x14ac:dyDescent="0.25">
      <c r="C4" s="62" t="s">
        <v>129</v>
      </c>
      <c r="G4" s="90" t="s">
        <v>139</v>
      </c>
      <c r="H4" s="90"/>
      <c r="I4" s="90"/>
      <c r="J4" s="90"/>
      <c r="K4" s="90"/>
      <c r="L4" s="90"/>
    </row>
    <row r="5" spans="2:23" s="14" customFormat="1" x14ac:dyDescent="0.25">
      <c r="G5" s="89" t="s">
        <v>138</v>
      </c>
      <c r="H5" s="89"/>
      <c r="I5" s="89"/>
      <c r="J5" s="89"/>
      <c r="K5" s="89"/>
      <c r="L5" s="89"/>
    </row>
    <row r="6" spans="2:23" s="14" customFormat="1" ht="22.15" customHeight="1" x14ac:dyDescent="0.4">
      <c r="B6" s="86" t="s">
        <v>64</v>
      </c>
      <c r="C6" s="87"/>
      <c r="D6" s="87"/>
      <c r="E6" s="88"/>
      <c r="G6" s="86" t="s">
        <v>65</v>
      </c>
      <c r="H6" s="87"/>
      <c r="I6" s="87"/>
      <c r="J6" s="87"/>
      <c r="K6" s="87"/>
      <c r="L6" s="87"/>
      <c r="M6" s="87"/>
      <c r="N6" s="88"/>
      <c r="P6" s="91" t="s">
        <v>136</v>
      </c>
      <c r="Q6" s="92"/>
      <c r="R6" s="92"/>
      <c r="S6" s="93"/>
    </row>
    <row r="7" spans="2:23" s="14" customFormat="1" x14ac:dyDescent="0.25">
      <c r="B7" s="31"/>
      <c r="C7" s="32"/>
      <c r="D7" s="32"/>
      <c r="E7" s="33"/>
      <c r="G7" s="31"/>
      <c r="H7" s="32"/>
      <c r="I7" s="32"/>
      <c r="J7" s="32"/>
      <c r="K7" s="32"/>
      <c r="L7" s="32"/>
      <c r="M7" s="32"/>
      <c r="N7" s="33"/>
      <c r="P7" s="31"/>
      <c r="Q7" s="32"/>
      <c r="R7" s="32"/>
      <c r="S7" s="33"/>
    </row>
    <row r="8" spans="2:23" s="14" customFormat="1" ht="14.45" customHeight="1" x14ac:dyDescent="0.25">
      <c r="B8" s="22"/>
      <c r="C8" s="71" t="s">
        <v>50</v>
      </c>
      <c r="D8" s="41"/>
      <c r="E8" s="23"/>
      <c r="F8" s="13"/>
      <c r="G8" s="22"/>
      <c r="H8" s="78" t="s">
        <v>55</v>
      </c>
      <c r="I8" s="79"/>
      <c r="J8" s="21"/>
      <c r="K8" s="21"/>
      <c r="L8" s="21"/>
      <c r="M8" s="21"/>
      <c r="N8" s="23"/>
      <c r="P8" s="22"/>
      <c r="Q8" s="67" t="s">
        <v>135</v>
      </c>
      <c r="R8" s="67" t="s">
        <v>34</v>
      </c>
      <c r="S8" s="23"/>
    </row>
    <row r="9" spans="2:23" s="14" customFormat="1" x14ac:dyDescent="0.25">
      <c r="B9" s="22"/>
      <c r="C9" s="11" t="s">
        <v>31</v>
      </c>
      <c r="D9" s="68" t="s">
        <v>206</v>
      </c>
      <c r="E9" s="23"/>
      <c r="G9" s="22"/>
      <c r="H9" s="104" t="s">
        <v>34</v>
      </c>
      <c r="I9" s="105">
        <v>1381.0149262214227</v>
      </c>
      <c r="J9" s="21"/>
      <c r="K9" s="21"/>
      <c r="L9" s="21"/>
      <c r="M9" s="21"/>
      <c r="N9" s="23"/>
      <c r="P9" s="22"/>
      <c r="Q9" s="68">
        <v>0.01</v>
      </c>
      <c r="R9" s="68">
        <v>460.14042562957161</v>
      </c>
      <c r="S9" s="23"/>
    </row>
    <row r="10" spans="2:23" s="14" customFormat="1" x14ac:dyDescent="0.25">
      <c r="B10" s="22"/>
      <c r="C10" s="95" t="s">
        <v>48</v>
      </c>
      <c r="D10" s="96" t="s">
        <v>152</v>
      </c>
      <c r="E10" s="23"/>
      <c r="F10" s="20"/>
      <c r="G10" s="22"/>
      <c r="H10" s="95" t="s">
        <v>35</v>
      </c>
      <c r="I10" s="96">
        <v>608.00163185529834</v>
      </c>
      <c r="J10" s="21"/>
      <c r="K10" s="21"/>
      <c r="L10" s="21"/>
      <c r="M10" s="21"/>
      <c r="N10" s="23"/>
      <c r="P10" s="22"/>
      <c r="Q10" s="96">
        <v>0.02</v>
      </c>
      <c r="R10" s="96">
        <v>512.57856572718356</v>
      </c>
      <c r="S10" s="23"/>
    </row>
    <row r="11" spans="2:23" s="14" customFormat="1" ht="13.9" customHeight="1" x14ac:dyDescent="0.25">
      <c r="B11" s="94"/>
      <c r="C11" s="97" t="s">
        <v>49</v>
      </c>
      <c r="D11" s="98" t="s">
        <v>153</v>
      </c>
      <c r="E11" s="94"/>
      <c r="G11" s="22"/>
      <c r="H11" s="11" t="s">
        <v>36</v>
      </c>
      <c r="I11" s="68" t="s">
        <v>191</v>
      </c>
      <c r="J11" s="21"/>
      <c r="K11" s="21"/>
      <c r="L11" s="21"/>
      <c r="M11" s="21"/>
      <c r="N11" s="23"/>
      <c r="P11" s="22"/>
      <c r="Q11" s="68">
        <v>0.03</v>
      </c>
      <c r="R11" s="68">
        <v>550.2016521205037</v>
      </c>
      <c r="S11" s="23"/>
    </row>
    <row r="12" spans="2:23" s="14" customFormat="1" ht="14.45" customHeight="1" x14ac:dyDescent="0.25">
      <c r="B12" s="94"/>
      <c r="C12" s="99"/>
      <c r="D12" s="100"/>
      <c r="E12" s="94"/>
      <c r="G12" s="22"/>
      <c r="H12" s="102" t="s">
        <v>42</v>
      </c>
      <c r="I12" s="103">
        <v>32.482938268041543</v>
      </c>
      <c r="J12" s="21"/>
      <c r="K12" s="21"/>
      <c r="L12" s="21"/>
      <c r="M12" s="21"/>
      <c r="N12" s="23"/>
      <c r="P12" s="22"/>
      <c r="Q12" s="96">
        <v>0.04</v>
      </c>
      <c r="R12" s="96">
        <v>581.08401784109867</v>
      </c>
      <c r="S12" s="23"/>
    </row>
    <row r="13" spans="2:23" s="14" customFormat="1" x14ac:dyDescent="0.25">
      <c r="B13" s="63"/>
      <c r="C13" s="72" t="s">
        <v>131</v>
      </c>
      <c r="D13" s="56" t="s">
        <v>205</v>
      </c>
      <c r="E13" s="64"/>
      <c r="G13" s="22"/>
      <c r="H13" s="11" t="s">
        <v>108</v>
      </c>
      <c r="I13" s="68">
        <v>0.29240347647669451</v>
      </c>
      <c r="J13" s="21"/>
      <c r="K13" s="21"/>
      <c r="L13" s="21"/>
      <c r="M13" s="21"/>
      <c r="N13" s="23"/>
      <c r="P13" s="22"/>
      <c r="Q13" s="68">
        <v>0.05</v>
      </c>
      <c r="R13" s="68">
        <v>608.00163185529823</v>
      </c>
      <c r="S13" s="23"/>
    </row>
    <row r="14" spans="2:23" s="14" customFormat="1" ht="14.45" customHeight="1" x14ac:dyDescent="0.25">
      <c r="B14" s="22"/>
      <c r="C14" s="44"/>
      <c r="D14" s="39"/>
      <c r="E14" s="23"/>
      <c r="G14" s="22"/>
      <c r="H14" s="95" t="s">
        <v>110</v>
      </c>
      <c r="I14" s="96">
        <v>3</v>
      </c>
      <c r="J14" s="21"/>
      <c r="K14" s="21"/>
      <c r="L14" s="21"/>
      <c r="M14" s="21"/>
      <c r="N14" s="23"/>
      <c r="P14" s="22"/>
      <c r="Q14" s="96">
        <v>0.06</v>
      </c>
      <c r="R14" s="96">
        <v>632.25640621008267</v>
      </c>
      <c r="S14" s="23"/>
    </row>
    <row r="15" spans="2:23" s="14" customFormat="1" ht="14.45" customHeight="1" x14ac:dyDescent="0.25">
      <c r="B15" s="22"/>
      <c r="C15" s="70" t="s">
        <v>57</v>
      </c>
      <c r="D15" s="41"/>
      <c r="E15" s="23"/>
      <c r="G15" s="22"/>
      <c r="H15" s="11" t="s">
        <v>109</v>
      </c>
      <c r="I15" s="68">
        <v>3.7277427045221665</v>
      </c>
      <c r="J15" s="21"/>
      <c r="K15" s="21"/>
      <c r="L15" s="21"/>
      <c r="M15" s="21"/>
      <c r="N15" s="23"/>
      <c r="P15" s="22"/>
      <c r="Q15" s="68">
        <v>7.0000000000000007E-2</v>
      </c>
      <c r="R15" s="68">
        <v>654.60182741073754</v>
      </c>
      <c r="S15" s="23"/>
    </row>
    <row r="16" spans="2:23" s="14" customFormat="1" x14ac:dyDescent="0.25">
      <c r="B16" s="22"/>
      <c r="C16" s="11" t="s">
        <v>32</v>
      </c>
      <c r="D16" s="68" t="s">
        <v>179</v>
      </c>
      <c r="E16" s="23"/>
      <c r="G16" s="22"/>
      <c r="H16" s="21"/>
      <c r="I16" s="21"/>
      <c r="J16" s="21"/>
      <c r="K16" s="21"/>
      <c r="L16" s="21"/>
      <c r="M16" s="21"/>
      <c r="N16" s="23"/>
      <c r="P16" s="22"/>
      <c r="Q16" s="96">
        <v>0.08</v>
      </c>
      <c r="R16" s="96">
        <v>675.50268942538162</v>
      </c>
      <c r="S16" s="23"/>
    </row>
    <row r="17" spans="2:19" s="14" customFormat="1" x14ac:dyDescent="0.25">
      <c r="B17" s="22"/>
      <c r="C17" s="95" t="s">
        <v>24</v>
      </c>
      <c r="D17" s="96">
        <v>0.1</v>
      </c>
      <c r="E17" s="23"/>
      <c r="G17" s="22"/>
      <c r="H17" s="78" t="s">
        <v>54</v>
      </c>
      <c r="I17" s="79"/>
      <c r="J17" s="41"/>
      <c r="K17" s="21"/>
      <c r="L17" s="21"/>
      <c r="M17" s="21"/>
      <c r="N17" s="23"/>
      <c r="P17" s="22"/>
      <c r="Q17" s="68">
        <v>0.09</v>
      </c>
      <c r="R17" s="68">
        <v>695.32323731322924</v>
      </c>
      <c r="S17" s="23"/>
    </row>
    <row r="18" spans="2:19" s="14" customFormat="1" x14ac:dyDescent="0.25">
      <c r="B18" s="22"/>
      <c r="C18" s="11" t="s">
        <v>33</v>
      </c>
      <c r="D18" s="68">
        <v>0.95</v>
      </c>
      <c r="E18" s="23"/>
      <c r="G18" s="22"/>
      <c r="H18" s="106" t="s">
        <v>52</v>
      </c>
      <c r="I18" s="106">
        <v>3</v>
      </c>
      <c r="J18" s="107"/>
      <c r="K18" s="21"/>
      <c r="L18" s="21"/>
      <c r="M18" s="21"/>
      <c r="N18" s="23"/>
      <c r="P18" s="22"/>
      <c r="Q18" s="96">
        <v>0.1</v>
      </c>
      <c r="R18" s="96">
        <v>714.30443935935205</v>
      </c>
      <c r="S18" s="23"/>
    </row>
    <row r="19" spans="2:19" s="14" customFormat="1" ht="14.45" customHeight="1" x14ac:dyDescent="0.25">
      <c r="B19" s="22"/>
      <c r="C19" s="95" t="s">
        <v>18</v>
      </c>
      <c r="D19" s="96" t="s">
        <v>178</v>
      </c>
      <c r="E19" s="23"/>
      <c r="G19" s="22"/>
      <c r="H19" s="51" t="s">
        <v>37</v>
      </c>
      <c r="I19" s="51" t="s">
        <v>38</v>
      </c>
      <c r="J19" s="21"/>
      <c r="K19" s="21"/>
      <c r="L19" s="21"/>
      <c r="M19" s="21"/>
      <c r="N19" s="23"/>
      <c r="P19" s="22"/>
      <c r="Q19" s="68">
        <v>0.11</v>
      </c>
      <c r="R19" s="68">
        <v>732.59496146085689</v>
      </c>
      <c r="S19" s="23"/>
    </row>
    <row r="20" spans="2:19" s="14" customFormat="1" x14ac:dyDescent="0.25">
      <c r="B20" s="22"/>
      <c r="C20" s="21"/>
      <c r="D20" s="40"/>
      <c r="E20" s="23"/>
      <c r="G20" s="22"/>
      <c r="H20" s="101" t="s">
        <v>186</v>
      </c>
      <c r="I20" s="68">
        <v>1.53665865465687E-8</v>
      </c>
      <c r="J20" s="21"/>
      <c r="K20" s="21"/>
      <c r="L20" s="21"/>
      <c r="M20" s="21"/>
      <c r="N20" s="23"/>
      <c r="P20" s="22"/>
      <c r="Q20" s="96">
        <v>0.12</v>
      </c>
      <c r="R20" s="96">
        <v>750.33145684250155</v>
      </c>
      <c r="S20" s="23"/>
    </row>
    <row r="21" spans="2:19" s="14" customFormat="1" ht="14.45" customHeight="1" x14ac:dyDescent="0.25">
      <c r="B21" s="22"/>
      <c r="C21" s="70" t="s">
        <v>56</v>
      </c>
      <c r="D21" s="41"/>
      <c r="E21" s="23"/>
      <c r="G21" s="22"/>
      <c r="H21" s="96" t="s">
        <v>189</v>
      </c>
      <c r="I21" s="96" t="s">
        <v>187</v>
      </c>
      <c r="J21" s="21"/>
      <c r="K21" s="21"/>
      <c r="L21" s="21"/>
      <c r="M21" s="21"/>
      <c r="N21" s="23"/>
      <c r="P21" s="22"/>
      <c r="Q21" s="68">
        <v>0.13</v>
      </c>
      <c r="R21" s="68">
        <v>767.63716047983382</v>
      </c>
      <c r="S21" s="23"/>
    </row>
    <row r="22" spans="2:19" s="14" customFormat="1" ht="14.45" customHeight="1" x14ac:dyDescent="0.25">
      <c r="B22" s="22"/>
      <c r="C22" s="11" t="s">
        <v>39</v>
      </c>
      <c r="D22" s="68" t="s">
        <v>41</v>
      </c>
      <c r="E22" s="23"/>
      <c r="F22" s="13"/>
      <c r="G22" s="22"/>
      <c r="H22" s="68" t="s">
        <v>190</v>
      </c>
      <c r="I22" s="68">
        <v>7.6292090445468193E-5</v>
      </c>
      <c r="J22" s="21"/>
      <c r="K22" s="21"/>
      <c r="L22" s="21"/>
      <c r="M22" s="21"/>
      <c r="N22" s="23"/>
      <c r="P22" s="22"/>
      <c r="Q22" s="96">
        <v>0.14000000000000001</v>
      </c>
      <c r="R22" s="96">
        <v>784.56851918081156</v>
      </c>
      <c r="S22" s="23"/>
    </row>
    <row r="23" spans="2:19" s="14" customFormat="1" ht="14.45" customHeight="1" x14ac:dyDescent="0.25">
      <c r="B23" s="22"/>
      <c r="C23" s="95" t="s">
        <v>40</v>
      </c>
      <c r="D23" s="96" t="s">
        <v>155</v>
      </c>
      <c r="E23" s="23"/>
      <c r="F23" s="13"/>
      <c r="G23" s="22"/>
      <c r="H23" s="40"/>
      <c r="I23" s="40"/>
      <c r="J23" s="40"/>
      <c r="K23" s="21"/>
      <c r="L23" s="21"/>
      <c r="M23" s="21"/>
      <c r="N23" s="23"/>
      <c r="P23" s="22"/>
      <c r="Q23" s="68">
        <v>0.15</v>
      </c>
      <c r="R23" s="68">
        <v>801.18411005853181</v>
      </c>
      <c r="S23" s="23"/>
    </row>
    <row r="24" spans="2:19" s="14" customFormat="1" x14ac:dyDescent="0.25">
      <c r="B24" s="22"/>
      <c r="C24" s="11" t="s">
        <v>51</v>
      </c>
      <c r="D24" s="68">
        <v>5</v>
      </c>
      <c r="E24" s="23"/>
      <c r="F24" s="13"/>
      <c r="G24" s="22"/>
      <c r="H24" s="83" t="s">
        <v>53</v>
      </c>
      <c r="I24" s="83"/>
      <c r="J24" s="41"/>
      <c r="K24" s="41"/>
      <c r="L24" s="41"/>
      <c r="M24" s="41"/>
      <c r="N24" s="23"/>
      <c r="P24" s="22"/>
      <c r="Q24" s="96">
        <v>0.16</v>
      </c>
      <c r="R24" s="96">
        <v>817.55026341415385</v>
      </c>
      <c r="S24" s="23"/>
    </row>
    <row r="25" spans="2:19" s="14" customFormat="1" ht="30" x14ac:dyDescent="0.25">
      <c r="B25" s="24"/>
      <c r="C25" s="36"/>
      <c r="D25" s="36"/>
      <c r="E25" s="26"/>
      <c r="F25" s="13"/>
      <c r="G25" s="22"/>
      <c r="H25" s="42" t="s">
        <v>41</v>
      </c>
      <c r="I25" s="42" t="s">
        <v>47</v>
      </c>
      <c r="J25" s="43" t="s">
        <v>43</v>
      </c>
      <c r="K25" s="43" t="s">
        <v>44</v>
      </c>
      <c r="L25" s="43" t="s">
        <v>45</v>
      </c>
      <c r="M25" s="43" t="s">
        <v>46</v>
      </c>
      <c r="N25" s="23"/>
      <c r="P25" s="22"/>
      <c r="Q25" s="68">
        <v>0.17</v>
      </c>
      <c r="R25" s="68">
        <v>833.67448854936129</v>
      </c>
      <c r="S25" s="23"/>
    </row>
    <row r="26" spans="2:19" s="14" customFormat="1" ht="17.45" customHeight="1" x14ac:dyDescent="0.25">
      <c r="B26" s="45"/>
      <c r="C26" s="47"/>
      <c r="D26" s="47"/>
      <c r="E26" s="47"/>
      <c r="F26" s="13"/>
      <c r="G26" s="22"/>
      <c r="H26" s="68">
        <v>0</v>
      </c>
      <c r="I26" s="68">
        <v>1.5366586546568651E-8</v>
      </c>
      <c r="J26" s="68">
        <v>6.5169693543997638E-7</v>
      </c>
      <c r="K26" s="68">
        <v>0</v>
      </c>
      <c r="L26" s="68">
        <v>42.41</v>
      </c>
      <c r="M26" s="68">
        <v>-8.0727748974831072E-4</v>
      </c>
      <c r="N26" s="34"/>
      <c r="P26" s="22"/>
      <c r="Q26" s="96">
        <v>0.18</v>
      </c>
      <c r="R26" s="96">
        <v>849.58497424330847</v>
      </c>
      <c r="S26" s="23"/>
    </row>
    <row r="27" spans="2:19" s="14" customFormat="1" ht="13.5" customHeight="1" x14ac:dyDescent="0.25">
      <c r="B27" s="13"/>
      <c r="C27" s="35"/>
      <c r="D27" s="35"/>
      <c r="E27" s="35"/>
      <c r="F27" s="13"/>
      <c r="G27" s="22"/>
      <c r="H27" s="96">
        <v>17.899999999999999</v>
      </c>
      <c r="I27" s="96">
        <v>1.3647117184248261E-3</v>
      </c>
      <c r="J27" s="96">
        <v>5.6403535322498061E-2</v>
      </c>
      <c r="K27" s="96">
        <v>0</v>
      </c>
      <c r="L27" s="96">
        <v>41.33</v>
      </c>
      <c r="M27" s="96">
        <v>-0.23765650649574324</v>
      </c>
      <c r="N27" s="23"/>
      <c r="P27" s="22"/>
      <c r="Q27" s="68">
        <v>0.19</v>
      </c>
      <c r="R27" s="68">
        <v>865.31827450594153</v>
      </c>
      <c r="S27" s="23"/>
    </row>
    <row r="28" spans="2:19" s="14" customFormat="1" ht="14.45" customHeight="1" x14ac:dyDescent="0.25">
      <c r="B28" s="13"/>
      <c r="C28" s="35"/>
      <c r="D28" s="35"/>
      <c r="E28" s="35"/>
      <c r="F28" s="13"/>
      <c r="G28" s="22"/>
      <c r="H28" s="68">
        <v>61.7</v>
      </c>
      <c r="I28" s="68">
        <v>4.6961756688059545E-3</v>
      </c>
      <c r="J28" s="68">
        <v>0.19864823079049188</v>
      </c>
      <c r="K28" s="68">
        <v>0</v>
      </c>
      <c r="L28" s="68">
        <v>42.3</v>
      </c>
      <c r="M28" s="68">
        <v>-0.4467499518195639</v>
      </c>
      <c r="N28" s="23"/>
      <c r="P28" s="22"/>
      <c r="Q28" s="96">
        <v>0.2</v>
      </c>
      <c r="R28" s="96">
        <v>880.93472140814526</v>
      </c>
      <c r="S28" s="23"/>
    </row>
    <row r="29" spans="2:19" s="14" customFormat="1" ht="14.45" customHeight="1" x14ac:dyDescent="0.25">
      <c r="B29" s="13"/>
      <c r="C29" s="35"/>
      <c r="D29" s="35"/>
      <c r="E29" s="35"/>
      <c r="F29" s="13"/>
      <c r="G29" s="22"/>
      <c r="H29" s="96">
        <v>195.6</v>
      </c>
      <c r="I29" s="96">
        <v>1.4811955843695608E-2</v>
      </c>
      <c r="J29" s="96">
        <v>0.64609751390200243</v>
      </c>
      <c r="K29" s="96">
        <v>2</v>
      </c>
      <c r="L29" s="96">
        <v>43.62</v>
      </c>
      <c r="M29" s="96">
        <v>1.6969880510963264</v>
      </c>
      <c r="N29" s="23"/>
      <c r="P29" s="22"/>
      <c r="Q29" s="68">
        <v>0.21</v>
      </c>
      <c r="R29" s="68">
        <v>896.45384150130997</v>
      </c>
      <c r="S29" s="23"/>
    </row>
    <row r="30" spans="2:19" s="14" customFormat="1" ht="12" customHeight="1" x14ac:dyDescent="0.25">
      <c r="B30" s="13"/>
      <c r="C30" s="35"/>
      <c r="D30" s="35"/>
      <c r="E30" s="35"/>
      <c r="F30" s="13"/>
      <c r="G30" s="22"/>
      <c r="H30" s="68">
        <v>772.3</v>
      </c>
      <c r="I30" s="68">
        <v>5.7218185397137321E-2</v>
      </c>
      <c r="J30" s="68">
        <v>2.0764479480621132</v>
      </c>
      <c r="K30" s="68">
        <v>1</v>
      </c>
      <c r="L30" s="68">
        <v>36.29</v>
      </c>
      <c r="M30" s="68">
        <v>-0.76935523182140586</v>
      </c>
      <c r="N30" s="23"/>
      <c r="P30" s="22"/>
      <c r="Q30" s="96">
        <v>0.22</v>
      </c>
      <c r="R30" s="96">
        <v>911.89357898710784</v>
      </c>
      <c r="S30" s="23"/>
    </row>
    <row r="31" spans="2:19" s="14" customFormat="1" ht="13.9" customHeight="1" x14ac:dyDescent="0.25">
      <c r="B31" s="13"/>
      <c r="C31" s="35"/>
      <c r="D31" s="35"/>
      <c r="E31" s="35"/>
      <c r="G31" s="22"/>
      <c r="H31" s="40"/>
      <c r="I31" s="40"/>
      <c r="J31" s="40"/>
      <c r="K31" s="40"/>
      <c r="L31" s="40"/>
      <c r="M31" s="40"/>
      <c r="N31" s="23"/>
      <c r="P31" s="22"/>
      <c r="Q31" s="68">
        <v>0.23</v>
      </c>
      <c r="R31" s="68">
        <v>927.27081501924908</v>
      </c>
      <c r="S31" s="23"/>
    </row>
    <row r="32" spans="2:19" s="14" customFormat="1" x14ac:dyDescent="0.25">
      <c r="B32" s="13"/>
      <c r="C32" s="13"/>
      <c r="D32" s="13"/>
      <c r="E32" s="13"/>
      <c r="G32" s="22"/>
      <c r="H32" s="83" t="s">
        <v>111</v>
      </c>
      <c r="I32" s="83"/>
      <c r="J32" s="40"/>
      <c r="K32" s="40"/>
      <c r="L32" s="40"/>
      <c r="M32" s="40"/>
      <c r="N32" s="23"/>
      <c r="P32" s="22"/>
      <c r="Q32" s="96">
        <v>0.24</v>
      </c>
      <c r="R32" s="96">
        <v>942.64857058558857</v>
      </c>
      <c r="S32" s="23"/>
    </row>
    <row r="33" spans="1:19" s="14" customFormat="1" x14ac:dyDescent="0.25">
      <c r="A33" s="13"/>
      <c r="B33" s="13"/>
      <c r="C33" s="13"/>
      <c r="D33" s="13"/>
      <c r="E33" s="13"/>
      <c r="F33" s="13"/>
      <c r="G33" s="22"/>
      <c r="H33" s="108" t="s">
        <v>31</v>
      </c>
      <c r="I33" s="108" t="s">
        <v>90</v>
      </c>
      <c r="J33" s="108" t="s">
        <v>52</v>
      </c>
      <c r="K33" s="108" t="s">
        <v>91</v>
      </c>
      <c r="L33" s="108" t="s">
        <v>92</v>
      </c>
      <c r="M33" s="108" t="s">
        <v>93</v>
      </c>
      <c r="N33" s="23"/>
      <c r="P33" s="22"/>
      <c r="Q33" s="68">
        <v>0.25</v>
      </c>
      <c r="R33" s="68">
        <v>958.01253583582763</v>
      </c>
      <c r="S33" s="23"/>
    </row>
    <row r="34" spans="1:19" s="14" customFormat="1" ht="15" customHeight="1" x14ac:dyDescent="0.25">
      <c r="A34" s="13"/>
      <c r="B34" s="13"/>
      <c r="C34" s="13"/>
      <c r="D34" s="13"/>
      <c r="E34" s="13"/>
      <c r="F34" s="13"/>
      <c r="G34" s="22"/>
      <c r="H34" s="68" t="s">
        <v>182</v>
      </c>
      <c r="I34" s="68">
        <v>-12.695805349600038</v>
      </c>
      <c r="J34" s="68">
        <v>5</v>
      </c>
      <c r="K34" s="68" t="s">
        <v>183</v>
      </c>
      <c r="L34" s="68" t="s">
        <v>183</v>
      </c>
      <c r="M34" s="68" t="s">
        <v>183</v>
      </c>
      <c r="N34" s="23"/>
      <c r="P34" s="22"/>
      <c r="Q34" s="96">
        <v>0.26</v>
      </c>
      <c r="R34" s="96">
        <v>973.3419565025016</v>
      </c>
      <c r="S34" s="23"/>
    </row>
    <row r="35" spans="1:19" s="14" customFormat="1" ht="15" customHeight="1" x14ac:dyDescent="0.35">
      <c r="A35" s="13"/>
      <c r="C35" s="13"/>
      <c r="D35" s="82"/>
      <c r="E35" s="82"/>
      <c r="F35" s="13"/>
      <c r="G35" s="22"/>
      <c r="H35" s="96" t="s">
        <v>184</v>
      </c>
      <c r="I35" s="96">
        <v>-14.241469134020772</v>
      </c>
      <c r="J35" s="96">
        <v>2</v>
      </c>
      <c r="K35" s="96">
        <v>3.0913275688414679</v>
      </c>
      <c r="L35" s="96">
        <v>3</v>
      </c>
      <c r="M35" s="96">
        <v>0.37775747940369864</v>
      </c>
      <c r="N35" s="23"/>
      <c r="P35" s="22"/>
      <c r="Q35" s="68">
        <v>0.27</v>
      </c>
      <c r="R35" s="68">
        <v>988.69628332658442</v>
      </c>
      <c r="S35" s="23"/>
    </row>
    <row r="36" spans="1:19" s="14" customFormat="1" x14ac:dyDescent="0.25">
      <c r="A36" s="13"/>
      <c r="C36" s="13"/>
      <c r="D36" s="13"/>
      <c r="E36" s="27"/>
      <c r="F36" s="13"/>
      <c r="G36" s="22"/>
      <c r="H36" s="68" t="s">
        <v>185</v>
      </c>
      <c r="I36" s="68">
        <v>-15.665106559990226</v>
      </c>
      <c r="J36" s="68">
        <v>1</v>
      </c>
      <c r="K36" s="68">
        <v>5.9386024207803771</v>
      </c>
      <c r="L36" s="68">
        <v>4</v>
      </c>
      <c r="M36" s="68">
        <v>0.20378064185055422</v>
      </c>
      <c r="N36" s="23"/>
      <c r="P36" s="22"/>
      <c r="Q36" s="96">
        <v>0.28000000000000003</v>
      </c>
      <c r="R36" s="96">
        <v>1004.1318197408393</v>
      </c>
      <c r="S36" s="23"/>
    </row>
    <row r="37" spans="1:19" s="14" customFormat="1" x14ac:dyDescent="0.25">
      <c r="A37" s="13"/>
      <c r="B37" s="13"/>
      <c r="C37" s="13"/>
      <c r="D37" s="13"/>
      <c r="E37" s="27"/>
      <c r="F37" s="13"/>
      <c r="G37" s="22"/>
      <c r="H37" s="40"/>
      <c r="I37" s="40"/>
      <c r="J37" s="40"/>
      <c r="K37" s="40"/>
      <c r="L37" s="40"/>
      <c r="M37" s="40"/>
      <c r="N37" s="23"/>
      <c r="P37" s="22"/>
      <c r="Q37" s="68">
        <v>0.28999999999999998</v>
      </c>
      <c r="R37" s="68">
        <v>1019.6207016459865</v>
      </c>
      <c r="S37" s="23"/>
    </row>
    <row r="38" spans="1:19" s="14" customFormat="1" x14ac:dyDescent="0.25">
      <c r="A38" s="13"/>
      <c r="B38" s="13"/>
      <c r="C38" s="13"/>
      <c r="D38" s="13"/>
      <c r="E38" s="27"/>
      <c r="F38" s="13"/>
      <c r="G38" s="45"/>
      <c r="H38" s="46"/>
      <c r="I38" s="45"/>
      <c r="J38" s="45"/>
      <c r="K38" s="45"/>
      <c r="L38" s="45"/>
      <c r="M38" s="45"/>
      <c r="N38" s="45"/>
      <c r="P38" s="22"/>
      <c r="Q38" s="96">
        <v>0.3</v>
      </c>
      <c r="R38" s="96">
        <v>1035.1411301466667</v>
      </c>
      <c r="S38" s="23"/>
    </row>
    <row r="39" spans="1:19" s="14" customFormat="1" ht="23.25" x14ac:dyDescent="0.35">
      <c r="A39" s="13"/>
      <c r="B39" s="13"/>
      <c r="C39" s="13"/>
      <c r="D39" s="13"/>
      <c r="E39" s="27"/>
      <c r="F39" s="13"/>
      <c r="H39" s="29"/>
      <c r="M39" s="13"/>
      <c r="N39" s="13"/>
      <c r="P39" s="22"/>
      <c r="Q39" s="68">
        <v>0.31</v>
      </c>
      <c r="R39" s="68">
        <v>1050.7426229864127</v>
      </c>
      <c r="S39" s="23"/>
    </row>
    <row r="40" spans="1:19" s="14" customFormat="1" x14ac:dyDescent="0.25">
      <c r="A40" s="13"/>
      <c r="B40" s="13"/>
      <c r="C40" s="13"/>
      <c r="D40" s="13"/>
      <c r="E40" s="13"/>
      <c r="F40" s="13"/>
      <c r="H40" s="28"/>
      <c r="M40" s="13"/>
      <c r="N40" s="13"/>
      <c r="P40" s="22"/>
      <c r="Q40" s="96">
        <v>0.32</v>
      </c>
      <c r="R40" s="96">
        <v>1066.4504474490338</v>
      </c>
      <c r="S40" s="23"/>
    </row>
    <row r="41" spans="1:19" s="14" customFormat="1" ht="15" customHeight="1" x14ac:dyDescent="0.25">
      <c r="A41" s="13"/>
      <c r="B41" s="13"/>
      <c r="C41" s="13"/>
      <c r="D41" s="13"/>
      <c r="E41" s="13"/>
      <c r="F41" s="13"/>
      <c r="H41" s="28"/>
      <c r="I41" s="13"/>
      <c r="J41" s="13"/>
      <c r="K41" s="13"/>
      <c r="L41" s="13"/>
      <c r="M41" s="13"/>
      <c r="N41" s="13"/>
      <c r="P41" s="22"/>
      <c r="Q41" s="68">
        <v>0.33</v>
      </c>
      <c r="R41" s="68">
        <v>1082.2803306102514</v>
      </c>
      <c r="S41" s="23"/>
    </row>
    <row r="42" spans="1:19" s="14" customFormat="1" ht="23.25" x14ac:dyDescent="0.35">
      <c r="A42" s="13"/>
      <c r="B42" s="13"/>
      <c r="C42" s="13"/>
      <c r="D42" s="82"/>
      <c r="E42" s="82"/>
      <c r="F42" s="13"/>
      <c r="H42" s="30"/>
      <c r="I42" s="13"/>
      <c r="J42" s="13"/>
      <c r="K42" s="13"/>
      <c r="L42" s="13"/>
      <c r="M42" s="13"/>
      <c r="N42" s="13"/>
      <c r="P42" s="22"/>
      <c r="Q42" s="96">
        <v>0.34</v>
      </c>
      <c r="R42" s="96">
        <v>1098.2586835049578</v>
      </c>
      <c r="S42" s="23"/>
    </row>
    <row r="43" spans="1:19" s="14" customFormat="1" x14ac:dyDescent="0.25">
      <c r="A43" s="13"/>
      <c r="B43" s="13"/>
      <c r="C43" s="13"/>
      <c r="D43" s="13"/>
      <c r="E43" s="27"/>
      <c r="F43" s="13"/>
      <c r="H43" s="28"/>
      <c r="P43" s="22"/>
      <c r="Q43" s="68">
        <v>0.35000000000000003</v>
      </c>
      <c r="R43" s="68">
        <v>1114.3745251560629</v>
      </c>
      <c r="S43" s="23"/>
    </row>
    <row r="44" spans="1:19" s="14" customFormat="1" x14ac:dyDescent="0.25">
      <c r="A44" s="13"/>
      <c r="B44" s="13"/>
      <c r="C44" s="13"/>
      <c r="D44" s="13"/>
      <c r="E44" s="27"/>
      <c r="F44" s="13"/>
      <c r="H44" s="28"/>
      <c r="P44" s="22"/>
      <c r="Q44" s="96">
        <v>0.36</v>
      </c>
      <c r="R44" s="96">
        <v>1130.6210155207514</v>
      </c>
      <c r="S44" s="23"/>
    </row>
    <row r="45" spans="1:19" s="14" customFormat="1" x14ac:dyDescent="0.25">
      <c r="A45" s="13"/>
      <c r="B45" s="13"/>
      <c r="C45" s="13"/>
      <c r="D45" s="13"/>
      <c r="E45" s="27"/>
      <c r="F45" s="13"/>
      <c r="H45" s="28"/>
      <c r="P45" s="22"/>
      <c r="Q45" s="68">
        <v>0.37</v>
      </c>
      <c r="R45" s="68">
        <v>1147.0094098807331</v>
      </c>
      <c r="S45" s="23"/>
    </row>
    <row r="46" spans="1:19" s="14" customFormat="1" x14ac:dyDescent="0.25">
      <c r="A46" s="13"/>
      <c r="B46" s="13"/>
      <c r="C46" s="13"/>
      <c r="D46" s="13"/>
      <c r="E46" s="13"/>
      <c r="F46" s="13"/>
      <c r="H46" s="28"/>
      <c r="O46" s="13"/>
      <c r="P46" s="22"/>
      <c r="Q46" s="96">
        <v>0.38</v>
      </c>
      <c r="R46" s="96">
        <v>1163.5432950426709</v>
      </c>
      <c r="S46" s="23"/>
    </row>
    <row r="47" spans="1:19" s="14" customFormat="1" x14ac:dyDescent="0.25">
      <c r="A47" s="13"/>
      <c r="B47" s="13"/>
      <c r="C47" s="13"/>
      <c r="D47" s="13"/>
      <c r="E47" s="13"/>
      <c r="F47" s="13"/>
      <c r="H47" s="28"/>
      <c r="O47" s="13"/>
      <c r="P47" s="22"/>
      <c r="Q47" s="68">
        <v>0.39</v>
      </c>
      <c r="R47" s="68">
        <v>1180.2448397787666</v>
      </c>
      <c r="S47" s="23"/>
    </row>
    <row r="48" spans="1:19" s="14" customFormat="1" x14ac:dyDescent="0.25">
      <c r="A48" s="13"/>
      <c r="B48" s="13"/>
      <c r="C48" s="13"/>
      <c r="D48" s="13"/>
      <c r="E48" s="13"/>
      <c r="F48" s="13"/>
      <c r="O48" s="13"/>
      <c r="P48" s="22"/>
      <c r="Q48" s="96">
        <v>0.4</v>
      </c>
      <c r="R48" s="96">
        <v>1197.2052885945507</v>
      </c>
      <c r="S48" s="23"/>
    </row>
    <row r="49" spans="1:19" s="14" customFormat="1" x14ac:dyDescent="0.25">
      <c r="A49" s="13"/>
      <c r="B49" s="13"/>
      <c r="C49" s="13"/>
      <c r="D49" s="13"/>
      <c r="E49" s="13"/>
      <c r="F49" s="13"/>
      <c r="O49" s="13"/>
      <c r="P49" s="22"/>
      <c r="Q49" s="68">
        <v>0.41000000000000003</v>
      </c>
      <c r="R49" s="68">
        <v>1214.404990104731</v>
      </c>
      <c r="S49" s="23"/>
    </row>
    <row r="50" spans="1:19" s="14" customFormat="1" x14ac:dyDescent="0.25">
      <c r="B50" s="13"/>
      <c r="C50" s="13"/>
      <c r="D50" s="13"/>
      <c r="E50" s="13"/>
      <c r="O50" s="13"/>
      <c r="P50" s="22"/>
      <c r="Q50" s="96">
        <v>0.42</v>
      </c>
      <c r="R50" s="96">
        <v>1231.8079246217242</v>
      </c>
      <c r="S50" s="23"/>
    </row>
    <row r="51" spans="1:19" s="14" customFormat="1" x14ac:dyDescent="0.25">
      <c r="B51" s="13"/>
      <c r="C51" s="13"/>
      <c r="D51" s="13"/>
      <c r="E51" s="13"/>
      <c r="P51" s="22"/>
      <c r="Q51" s="68">
        <v>0.43</v>
      </c>
      <c r="R51" s="68">
        <v>1249.4169932468901</v>
      </c>
      <c r="S51" s="23"/>
    </row>
    <row r="52" spans="1:19" s="14" customFormat="1" x14ac:dyDescent="0.25">
      <c r="B52" s="13"/>
      <c r="P52" s="22"/>
      <c r="Q52" s="96">
        <v>0.44</v>
      </c>
      <c r="R52" s="96">
        <v>1267.1815204459549</v>
      </c>
      <c r="S52" s="23"/>
    </row>
    <row r="53" spans="1:19" s="14" customFormat="1" x14ac:dyDescent="0.25">
      <c r="B53" s="13"/>
      <c r="P53" s="22"/>
      <c r="Q53" s="68">
        <v>0.45</v>
      </c>
      <c r="R53" s="68">
        <v>1285.0423156285435</v>
      </c>
      <c r="S53" s="23"/>
    </row>
    <row r="54" spans="1:19" s="14" customFormat="1" x14ac:dyDescent="0.25">
      <c r="P54" s="22"/>
      <c r="Q54" s="96">
        <v>0.46</v>
      </c>
      <c r="R54" s="96">
        <v>1303.3875750819113</v>
      </c>
      <c r="S54" s="23"/>
    </row>
    <row r="55" spans="1:19" s="14" customFormat="1" x14ac:dyDescent="0.25">
      <c r="P55" s="22"/>
      <c r="Q55" s="68">
        <v>0.47000000000000003</v>
      </c>
      <c r="R55" s="68">
        <v>1322.3887914429763</v>
      </c>
      <c r="S55" s="23"/>
    </row>
    <row r="56" spans="1:19" s="14" customFormat="1" x14ac:dyDescent="0.25">
      <c r="P56" s="22"/>
      <c r="Q56" s="96">
        <v>0.48</v>
      </c>
      <c r="R56" s="96">
        <v>1341.7161592230466</v>
      </c>
      <c r="S56" s="23"/>
    </row>
    <row r="57" spans="1:19" s="14" customFormat="1" x14ac:dyDescent="0.25">
      <c r="P57" s="22"/>
      <c r="Q57" s="68">
        <v>0.49</v>
      </c>
      <c r="R57" s="68">
        <v>1361.2085871210315</v>
      </c>
      <c r="S57" s="23"/>
    </row>
    <row r="58" spans="1:19" s="14" customFormat="1" x14ac:dyDescent="0.25">
      <c r="P58" s="22"/>
      <c r="Q58" s="96">
        <v>0.5</v>
      </c>
      <c r="R58" s="96">
        <v>1381.0149262214231</v>
      </c>
      <c r="S58" s="23"/>
    </row>
    <row r="59" spans="1:19" s="14" customFormat="1" x14ac:dyDescent="0.25">
      <c r="P59" s="22"/>
      <c r="Q59" s="68">
        <v>0.51</v>
      </c>
      <c r="R59" s="68">
        <v>1401.1602953194599</v>
      </c>
      <c r="S59" s="23"/>
    </row>
    <row r="60" spans="1:19" s="14" customFormat="1" x14ac:dyDescent="0.25">
      <c r="P60" s="22"/>
      <c r="Q60" s="96">
        <v>0.52</v>
      </c>
      <c r="R60" s="96">
        <v>1421.7483905482377</v>
      </c>
      <c r="S60" s="23"/>
    </row>
    <row r="61" spans="1:19" s="14" customFormat="1" x14ac:dyDescent="0.25">
      <c r="P61" s="22"/>
      <c r="Q61" s="68">
        <v>0.53</v>
      </c>
      <c r="R61" s="68">
        <v>1442.9574937337547</v>
      </c>
      <c r="S61" s="23"/>
    </row>
    <row r="62" spans="1:19" s="14" customFormat="1" x14ac:dyDescent="0.25">
      <c r="P62" s="22"/>
      <c r="Q62" s="96">
        <v>0.54</v>
      </c>
      <c r="R62" s="96">
        <v>1464.6323041008443</v>
      </c>
      <c r="S62" s="23"/>
    </row>
    <row r="63" spans="1:19" s="14" customFormat="1" x14ac:dyDescent="0.25">
      <c r="P63" s="22"/>
      <c r="Q63" s="68">
        <v>0.55000000000000004</v>
      </c>
      <c r="R63" s="68">
        <v>1486.6095462969288</v>
      </c>
      <c r="S63" s="23"/>
    </row>
    <row r="64" spans="1:19" s="14" customFormat="1" x14ac:dyDescent="0.25">
      <c r="P64" s="22"/>
      <c r="Q64" s="96">
        <v>0.56000000000000005</v>
      </c>
      <c r="R64" s="96">
        <v>1509.0476431917418</v>
      </c>
      <c r="S64" s="23"/>
    </row>
    <row r="65" spans="16:19" s="14" customFormat="1" x14ac:dyDescent="0.25">
      <c r="P65" s="22"/>
      <c r="Q65" s="68">
        <v>0.57000000000000006</v>
      </c>
      <c r="R65" s="68">
        <v>1532.0746705156064</v>
      </c>
      <c r="S65" s="23"/>
    </row>
    <row r="66" spans="16:19" s="14" customFormat="1" x14ac:dyDescent="0.25">
      <c r="P66" s="22"/>
      <c r="Q66" s="96">
        <v>0.57999999999999996</v>
      </c>
      <c r="R66" s="96">
        <v>1555.64236623943</v>
      </c>
      <c r="S66" s="23"/>
    </row>
    <row r="67" spans="16:19" s="14" customFormat="1" x14ac:dyDescent="0.25">
      <c r="P67" s="22"/>
      <c r="Q67" s="68">
        <v>0.59</v>
      </c>
      <c r="R67" s="68">
        <v>1579.6890294187378</v>
      </c>
      <c r="S67" s="23"/>
    </row>
    <row r="68" spans="16:19" s="14" customFormat="1" x14ac:dyDescent="0.25">
      <c r="P68" s="22"/>
      <c r="Q68" s="96">
        <v>0.6</v>
      </c>
      <c r="R68" s="96">
        <v>1604.4163794907142</v>
      </c>
      <c r="S68" s="23"/>
    </row>
    <row r="69" spans="16:19" s="14" customFormat="1" x14ac:dyDescent="0.25">
      <c r="P69" s="22"/>
      <c r="Q69" s="68">
        <v>0.61</v>
      </c>
      <c r="R69" s="68">
        <v>1629.9509915324252</v>
      </c>
      <c r="S69" s="23"/>
    </row>
    <row r="70" spans="16:19" s="14" customFormat="1" x14ac:dyDescent="0.25">
      <c r="P70" s="22"/>
      <c r="Q70" s="96">
        <v>0.62</v>
      </c>
      <c r="R70" s="96">
        <v>1656.245161833953</v>
      </c>
      <c r="S70" s="23"/>
    </row>
    <row r="71" spans="16:19" s="14" customFormat="1" x14ac:dyDescent="0.25">
      <c r="P71" s="22"/>
      <c r="Q71" s="68">
        <v>0.63</v>
      </c>
      <c r="R71" s="68">
        <v>1683.280591805745</v>
      </c>
      <c r="S71" s="23"/>
    </row>
    <row r="72" spans="16:19" s="14" customFormat="1" x14ac:dyDescent="0.25">
      <c r="P72" s="22"/>
      <c r="Q72" s="96">
        <v>0.64</v>
      </c>
      <c r="R72" s="96">
        <v>1711.200935675701</v>
      </c>
      <c r="S72" s="23"/>
    </row>
    <row r="73" spans="16:19" s="14" customFormat="1" x14ac:dyDescent="0.25">
      <c r="P73" s="22"/>
      <c r="Q73" s="68">
        <v>0.65</v>
      </c>
      <c r="R73" s="68">
        <v>1740.0256881216164</v>
      </c>
      <c r="S73" s="23"/>
    </row>
    <row r="74" spans="16:19" s="14" customFormat="1" x14ac:dyDescent="0.25">
      <c r="P74" s="22"/>
      <c r="Q74" s="96">
        <v>0.66</v>
      </c>
      <c r="R74" s="96">
        <v>1769.7808949234102</v>
      </c>
      <c r="S74" s="23"/>
    </row>
    <row r="75" spans="16:19" s="14" customFormat="1" x14ac:dyDescent="0.25">
      <c r="P75" s="22"/>
      <c r="Q75" s="68">
        <v>0.67</v>
      </c>
      <c r="R75" s="68">
        <v>1800.5243436880025</v>
      </c>
      <c r="S75" s="23"/>
    </row>
    <row r="76" spans="16:19" s="14" customFormat="1" x14ac:dyDescent="0.25">
      <c r="P76" s="22"/>
      <c r="Q76" s="96">
        <v>0.68</v>
      </c>
      <c r="R76" s="96">
        <v>1832.3939325560052</v>
      </c>
      <c r="S76" s="23"/>
    </row>
    <row r="77" spans="16:19" s="14" customFormat="1" x14ac:dyDescent="0.25">
      <c r="P77" s="22"/>
      <c r="Q77" s="68">
        <v>0.69000000000000006</v>
      </c>
      <c r="R77" s="68">
        <v>1865.4759215705787</v>
      </c>
      <c r="S77" s="23"/>
    </row>
    <row r="78" spans="16:19" s="14" customFormat="1" x14ac:dyDescent="0.25">
      <c r="P78" s="22"/>
      <c r="Q78" s="96">
        <v>0.70000000000000007</v>
      </c>
      <c r="R78" s="96">
        <v>1899.9038981801173</v>
      </c>
      <c r="S78" s="23"/>
    </row>
    <row r="79" spans="16:19" s="14" customFormat="1" x14ac:dyDescent="0.25">
      <c r="P79" s="22"/>
      <c r="Q79" s="68">
        <v>0.71</v>
      </c>
      <c r="R79" s="68">
        <v>65535</v>
      </c>
      <c r="S79" s="23"/>
    </row>
    <row r="80" spans="16:19" s="14" customFormat="1" x14ac:dyDescent="0.25">
      <c r="P80" s="22"/>
      <c r="Q80" s="96">
        <v>0.72</v>
      </c>
      <c r="R80" s="96">
        <v>65535</v>
      </c>
      <c r="S80" s="23"/>
    </row>
    <row r="81" spans="16:19" s="14" customFormat="1" x14ac:dyDescent="0.25">
      <c r="P81" s="22"/>
      <c r="Q81" s="68">
        <v>0.73</v>
      </c>
      <c r="R81" s="68">
        <v>65535</v>
      </c>
      <c r="S81" s="23"/>
    </row>
    <row r="82" spans="16:19" s="14" customFormat="1" x14ac:dyDescent="0.25">
      <c r="P82" s="22"/>
      <c r="Q82" s="96">
        <v>0.74</v>
      </c>
      <c r="R82" s="96">
        <v>65535</v>
      </c>
      <c r="S82" s="23"/>
    </row>
    <row r="83" spans="16:19" s="14" customFormat="1" x14ac:dyDescent="0.25">
      <c r="P83" s="22"/>
      <c r="Q83" s="68">
        <v>0.75</v>
      </c>
      <c r="R83" s="68">
        <v>65535</v>
      </c>
      <c r="S83" s="23"/>
    </row>
    <row r="84" spans="16:19" s="14" customFormat="1" x14ac:dyDescent="0.25">
      <c r="P84" s="22"/>
      <c r="Q84" s="96">
        <v>0.76</v>
      </c>
      <c r="R84" s="96">
        <v>65535</v>
      </c>
      <c r="S84" s="23"/>
    </row>
    <row r="85" spans="16:19" s="14" customFormat="1" x14ac:dyDescent="0.25">
      <c r="P85" s="22"/>
      <c r="Q85" s="68">
        <v>0.77</v>
      </c>
      <c r="R85" s="68">
        <v>65535</v>
      </c>
      <c r="S85" s="23"/>
    </row>
    <row r="86" spans="16:19" s="14" customFormat="1" x14ac:dyDescent="0.25">
      <c r="P86" s="22"/>
      <c r="Q86" s="96">
        <v>0.78</v>
      </c>
      <c r="R86" s="96">
        <v>65535</v>
      </c>
      <c r="S86" s="23"/>
    </row>
    <row r="87" spans="16:19" s="14" customFormat="1" x14ac:dyDescent="0.25">
      <c r="P87" s="22"/>
      <c r="Q87" s="68">
        <v>0.79</v>
      </c>
      <c r="R87" s="68">
        <v>65535</v>
      </c>
      <c r="S87" s="23"/>
    </row>
    <row r="88" spans="16:19" s="14" customFormat="1" x14ac:dyDescent="0.25">
      <c r="P88" s="22"/>
      <c r="Q88" s="96">
        <v>0.8</v>
      </c>
      <c r="R88" s="96">
        <v>65535</v>
      </c>
      <c r="S88" s="23"/>
    </row>
    <row r="89" spans="16:19" s="14" customFormat="1" x14ac:dyDescent="0.25">
      <c r="P89" s="22"/>
      <c r="Q89" s="68">
        <v>0.81</v>
      </c>
      <c r="R89" s="68">
        <v>65535</v>
      </c>
      <c r="S89" s="23"/>
    </row>
    <row r="90" spans="16:19" s="14" customFormat="1" x14ac:dyDescent="0.25">
      <c r="P90" s="22"/>
      <c r="Q90" s="96">
        <v>0.82000000000000006</v>
      </c>
      <c r="R90" s="96">
        <v>65535</v>
      </c>
      <c r="S90" s="23"/>
    </row>
    <row r="91" spans="16:19" s="14" customFormat="1" x14ac:dyDescent="0.25">
      <c r="P91" s="22"/>
      <c r="Q91" s="68">
        <v>0.83000000000000007</v>
      </c>
      <c r="R91" s="68">
        <v>65535</v>
      </c>
      <c r="S91" s="23"/>
    </row>
    <row r="92" spans="16:19" s="14" customFormat="1" x14ac:dyDescent="0.25">
      <c r="P92" s="22"/>
      <c r="Q92" s="96">
        <v>0.84</v>
      </c>
      <c r="R92" s="96">
        <v>65535</v>
      </c>
      <c r="S92" s="23"/>
    </row>
    <row r="93" spans="16:19" s="14" customFormat="1" x14ac:dyDescent="0.25">
      <c r="P93" s="22"/>
      <c r="Q93" s="68">
        <v>0.85</v>
      </c>
      <c r="R93" s="68">
        <v>65535</v>
      </c>
      <c r="S93" s="23"/>
    </row>
    <row r="94" spans="16:19" s="14" customFormat="1" x14ac:dyDescent="0.25">
      <c r="P94" s="22"/>
      <c r="Q94" s="96">
        <v>0.86</v>
      </c>
      <c r="R94" s="96">
        <v>65535</v>
      </c>
      <c r="S94" s="23"/>
    </row>
    <row r="95" spans="16:19" s="14" customFormat="1" x14ac:dyDescent="0.25">
      <c r="P95" s="22"/>
      <c r="Q95" s="68">
        <v>0.87</v>
      </c>
      <c r="R95" s="68">
        <v>65535</v>
      </c>
      <c r="S95" s="23"/>
    </row>
    <row r="96" spans="16:19" s="14" customFormat="1" x14ac:dyDescent="0.25">
      <c r="P96" s="22"/>
      <c r="Q96" s="96">
        <v>0.88</v>
      </c>
      <c r="R96" s="96">
        <v>65535</v>
      </c>
      <c r="S96" s="23"/>
    </row>
    <row r="97" spans="16:19" s="14" customFormat="1" x14ac:dyDescent="0.25">
      <c r="P97" s="22"/>
      <c r="Q97" s="68">
        <v>0.89</v>
      </c>
      <c r="R97" s="68">
        <v>65535</v>
      </c>
      <c r="S97" s="23"/>
    </row>
    <row r="98" spans="16:19" s="14" customFormat="1" x14ac:dyDescent="0.25">
      <c r="P98" s="22"/>
      <c r="Q98" s="96">
        <v>0.9</v>
      </c>
      <c r="R98" s="96">
        <v>65535</v>
      </c>
      <c r="S98" s="23"/>
    </row>
    <row r="99" spans="16:19" s="14" customFormat="1" x14ac:dyDescent="0.25">
      <c r="P99" s="22"/>
      <c r="Q99" s="68">
        <v>0.91</v>
      </c>
      <c r="R99" s="68">
        <v>65535</v>
      </c>
      <c r="S99" s="23"/>
    </row>
    <row r="100" spans="16:19" s="14" customFormat="1" x14ac:dyDescent="0.25">
      <c r="P100" s="22"/>
      <c r="Q100" s="96">
        <v>0.92</v>
      </c>
      <c r="R100" s="96">
        <v>65535</v>
      </c>
      <c r="S100" s="23"/>
    </row>
    <row r="101" spans="16:19" s="14" customFormat="1" x14ac:dyDescent="0.25">
      <c r="P101" s="22"/>
      <c r="Q101" s="68">
        <v>0.93</v>
      </c>
      <c r="R101" s="68">
        <v>65535</v>
      </c>
      <c r="S101" s="23"/>
    </row>
    <row r="102" spans="16:19" s="14" customFormat="1" x14ac:dyDescent="0.25">
      <c r="P102" s="22"/>
      <c r="Q102" s="96">
        <v>0.94000000000000006</v>
      </c>
      <c r="R102" s="96">
        <v>65535</v>
      </c>
      <c r="S102" s="23"/>
    </row>
    <row r="103" spans="16:19" s="14" customFormat="1" x14ac:dyDescent="0.25">
      <c r="P103" s="22"/>
      <c r="Q103" s="68">
        <v>0.95000000000000007</v>
      </c>
      <c r="R103" s="68">
        <v>65535</v>
      </c>
      <c r="S103" s="23"/>
    </row>
    <row r="104" spans="16:19" s="14" customFormat="1" x14ac:dyDescent="0.25">
      <c r="P104" s="22"/>
      <c r="Q104" s="96">
        <v>0.96</v>
      </c>
      <c r="R104" s="96">
        <v>65535</v>
      </c>
      <c r="S104" s="23"/>
    </row>
    <row r="105" spans="16:19" s="14" customFormat="1" x14ac:dyDescent="0.25">
      <c r="P105" s="22"/>
      <c r="Q105" s="68">
        <v>0.97</v>
      </c>
      <c r="R105" s="68">
        <v>65535</v>
      </c>
      <c r="S105" s="23"/>
    </row>
    <row r="106" spans="16:19" s="14" customFormat="1" x14ac:dyDescent="0.25">
      <c r="P106" s="22"/>
      <c r="Q106" s="96">
        <v>0.98</v>
      </c>
      <c r="R106" s="96">
        <v>65535</v>
      </c>
      <c r="S106" s="23"/>
    </row>
    <row r="107" spans="16:19" s="14" customFormat="1" x14ac:dyDescent="0.25">
      <c r="P107" s="22"/>
      <c r="Q107" s="68">
        <v>0.99</v>
      </c>
      <c r="R107" s="68">
        <v>65535</v>
      </c>
      <c r="S107" s="23"/>
    </row>
    <row r="108" spans="16:19" s="14" customFormat="1" x14ac:dyDescent="0.25">
      <c r="P108" s="24"/>
      <c r="Q108" s="25"/>
      <c r="R108" s="25"/>
      <c r="S108" s="26"/>
    </row>
    <row r="109" spans="16:19" s="14" customFormat="1" x14ac:dyDescent="0.25"/>
    <row r="110" spans="16:19" s="14" customFormat="1" x14ac:dyDescent="0.25"/>
    <row r="111" spans="16:19" s="14" customFormat="1" x14ac:dyDescent="0.25"/>
    <row r="112" spans="16:19" s="14" customFormat="1" x14ac:dyDescent="0.25"/>
    <row r="113" s="14" customFormat="1" x14ac:dyDescent="0.25"/>
    <row r="114" s="14" customFormat="1" x14ac:dyDescent="0.25"/>
    <row r="115" s="14" customFormat="1" x14ac:dyDescent="0.25"/>
    <row r="116" s="14" customFormat="1" x14ac:dyDescent="0.25"/>
    <row r="117" s="14" customFormat="1" x14ac:dyDescent="0.25"/>
    <row r="118" s="14" customFormat="1" x14ac:dyDescent="0.25"/>
    <row r="119" s="14" customFormat="1" x14ac:dyDescent="0.25"/>
    <row r="120" s="14" customFormat="1" x14ac:dyDescent="0.25"/>
    <row r="121" s="14" customFormat="1" x14ac:dyDescent="0.25"/>
    <row r="122" s="14" customFormat="1" x14ac:dyDescent="0.25"/>
    <row r="123" s="14" customFormat="1" x14ac:dyDescent="0.25"/>
    <row r="124" s="14" customFormat="1" x14ac:dyDescent="0.25"/>
    <row r="125" s="14" customFormat="1" x14ac:dyDescent="0.25"/>
    <row r="126" s="14" customFormat="1" x14ac:dyDescent="0.25"/>
    <row r="127" s="14" customFormat="1" x14ac:dyDescent="0.25"/>
    <row r="128" s="14" customFormat="1" x14ac:dyDescent="0.25"/>
    <row r="129" spans="18:18" s="14" customFormat="1" x14ac:dyDescent="0.25"/>
    <row r="130" spans="18:18" s="14" customFormat="1" x14ac:dyDescent="0.25"/>
    <row r="131" spans="18:18" s="14" customFormat="1" x14ac:dyDescent="0.25">
      <c r="R131" s="19"/>
    </row>
    <row r="132" spans="18:18" s="14" customFormat="1" x14ac:dyDescent="0.25"/>
    <row r="133" spans="18:18" s="14" customFormat="1" x14ac:dyDescent="0.25"/>
    <row r="134" spans="18:18" s="14" customFormat="1" x14ac:dyDescent="0.25"/>
    <row r="135" spans="18:18" s="14" customFormat="1" x14ac:dyDescent="0.25"/>
    <row r="136" spans="18:18" s="14" customFormat="1" x14ac:dyDescent="0.25"/>
    <row r="137" spans="18:18" s="14" customFormat="1" x14ac:dyDescent="0.25"/>
    <row r="138" spans="18:18" s="14" customFormat="1" x14ac:dyDescent="0.25"/>
    <row r="139" spans="18:18" s="14" customFormat="1" x14ac:dyDescent="0.25"/>
    <row r="140" spans="18:18" s="14" customFormat="1" x14ac:dyDescent="0.25"/>
    <row r="141" spans="18:18" s="14" customFormat="1" x14ac:dyDescent="0.25"/>
    <row r="142" spans="18:18" s="14" customFormat="1" x14ac:dyDescent="0.25"/>
    <row r="143" spans="18:18" s="14" customFormat="1" x14ac:dyDescent="0.25"/>
    <row r="144" spans="18:18" s="14" customFormat="1" x14ac:dyDescent="0.25"/>
    <row r="145" s="14" customFormat="1" x14ac:dyDescent="0.25"/>
    <row r="146" s="14" customFormat="1" x14ac:dyDescent="0.25"/>
    <row r="147" s="14" customFormat="1" x14ac:dyDescent="0.25"/>
    <row r="148" s="14" customFormat="1" x14ac:dyDescent="0.25"/>
    <row r="149" s="14" customFormat="1" x14ac:dyDescent="0.25"/>
    <row r="150" s="14" customFormat="1" x14ac:dyDescent="0.25"/>
    <row r="151" s="14" customFormat="1" x14ac:dyDescent="0.25"/>
    <row r="152" s="14" customFormat="1" x14ac:dyDescent="0.25"/>
    <row r="153" s="14" customFormat="1" x14ac:dyDescent="0.25"/>
    <row r="154" s="14" customFormat="1" x14ac:dyDescent="0.25"/>
    <row r="155" s="14" customFormat="1" x14ac:dyDescent="0.25"/>
    <row r="156" s="14" customFormat="1" x14ac:dyDescent="0.25"/>
    <row r="157" s="14" customFormat="1" x14ac:dyDescent="0.25"/>
    <row r="158" s="14" customFormat="1" x14ac:dyDescent="0.25"/>
    <row r="159" s="14" customFormat="1" x14ac:dyDescent="0.25"/>
    <row r="160" s="14" customFormat="1" x14ac:dyDescent="0.25"/>
    <row r="161" s="14" customFormat="1" x14ac:dyDescent="0.25"/>
    <row r="162" s="14" customFormat="1" x14ac:dyDescent="0.25"/>
    <row r="163" s="14" customFormat="1" x14ac:dyDescent="0.25"/>
    <row r="164" s="14" customFormat="1" x14ac:dyDescent="0.25"/>
    <row r="165" s="14" customFormat="1" x14ac:dyDescent="0.25"/>
    <row r="166" s="14" customFormat="1" x14ac:dyDescent="0.25"/>
    <row r="167" s="14" customFormat="1" x14ac:dyDescent="0.25"/>
    <row r="168" s="14" customFormat="1" x14ac:dyDescent="0.25"/>
    <row r="169" s="14" customFormat="1" x14ac:dyDescent="0.25"/>
    <row r="170" s="14" customFormat="1" x14ac:dyDescent="0.25"/>
    <row r="171" s="14" customFormat="1" x14ac:dyDescent="0.25"/>
    <row r="172" s="14" customFormat="1" x14ac:dyDescent="0.25"/>
    <row r="173" s="14" customFormat="1" x14ac:dyDescent="0.25"/>
    <row r="174" s="14" customFormat="1" x14ac:dyDescent="0.25"/>
    <row r="175" s="14" customFormat="1" x14ac:dyDescent="0.25"/>
    <row r="176" s="14" customFormat="1" x14ac:dyDescent="0.25"/>
    <row r="177" s="14" customFormat="1" x14ac:dyDescent="0.25"/>
    <row r="178" s="14" customFormat="1" x14ac:dyDescent="0.25"/>
    <row r="179" s="14" customFormat="1" x14ac:dyDescent="0.25"/>
    <row r="180" s="14" customFormat="1" x14ac:dyDescent="0.25"/>
    <row r="181" s="14" customFormat="1" x14ac:dyDescent="0.25"/>
    <row r="182" s="14" customFormat="1" x14ac:dyDescent="0.25"/>
    <row r="183" s="14" customFormat="1" x14ac:dyDescent="0.25"/>
    <row r="184" s="14" customFormat="1" x14ac:dyDescent="0.25"/>
    <row r="185" s="14" customFormat="1" x14ac:dyDescent="0.25"/>
    <row r="186" s="14" customFormat="1" x14ac:dyDescent="0.25"/>
    <row r="187" s="14" customFormat="1" x14ac:dyDescent="0.25"/>
    <row r="188" s="14" customFormat="1" x14ac:dyDescent="0.25"/>
    <row r="189" s="14" customFormat="1" x14ac:dyDescent="0.25"/>
    <row r="190" s="14" customFormat="1" x14ac:dyDescent="0.25"/>
    <row r="191" s="14" customFormat="1" x14ac:dyDescent="0.25"/>
    <row r="192" s="14" customFormat="1" x14ac:dyDescent="0.25"/>
    <row r="193" s="14" customFormat="1" x14ac:dyDescent="0.25"/>
    <row r="194" s="14" customFormat="1" x14ac:dyDescent="0.25"/>
    <row r="195" s="14" customFormat="1" x14ac:dyDescent="0.25"/>
    <row r="196" s="14" customFormat="1" x14ac:dyDescent="0.25"/>
    <row r="197" s="14" customFormat="1" x14ac:dyDescent="0.25"/>
    <row r="198" s="14" customFormat="1" x14ac:dyDescent="0.25"/>
    <row r="199" s="14" customFormat="1" x14ac:dyDescent="0.25"/>
    <row r="200" s="14" customFormat="1" x14ac:dyDescent="0.25"/>
    <row r="201" s="14" customFormat="1" x14ac:dyDescent="0.25"/>
    <row r="202" s="14" customFormat="1" x14ac:dyDescent="0.25"/>
    <row r="203" s="14" customFormat="1" x14ac:dyDescent="0.25"/>
    <row r="204" s="14" customFormat="1" x14ac:dyDescent="0.25"/>
    <row r="205" s="14" customFormat="1" x14ac:dyDescent="0.25"/>
    <row r="206" s="14" customFormat="1" x14ac:dyDescent="0.25"/>
    <row r="207" s="14" customFormat="1" x14ac:dyDescent="0.25"/>
    <row r="208" s="14" customFormat="1" x14ac:dyDescent="0.25"/>
    <row r="209" spans="2:19" s="14" customFormat="1" x14ac:dyDescent="0.25"/>
    <row r="210" spans="2:19" s="14" customFormat="1" x14ac:dyDescent="0.25"/>
    <row r="211" spans="2:19" s="14" customFormat="1" x14ac:dyDescent="0.25"/>
    <row r="212" spans="2:19" s="14" customFormat="1" x14ac:dyDescent="0.25"/>
    <row r="213" spans="2:19" s="14" customFormat="1" x14ac:dyDescent="0.25"/>
    <row r="214" spans="2:19" s="14" customFormat="1" x14ac:dyDescent="0.25"/>
    <row r="215" spans="2:19" s="14" customFormat="1" x14ac:dyDescent="0.25"/>
    <row r="216" spans="2:19" s="14" customFormat="1" x14ac:dyDescent="0.25"/>
    <row r="217" spans="2:19" s="14" customFormat="1" x14ac:dyDescent="0.25"/>
    <row r="218" spans="2:19" s="14" customFormat="1" x14ac:dyDescent="0.25"/>
    <row r="219" spans="2:19" s="14" customFormat="1" x14ac:dyDescent="0.25"/>
    <row r="220" spans="2:19" s="14" customFormat="1" x14ac:dyDescent="0.25"/>
    <row r="221" spans="2:19" s="14" customFormat="1" x14ac:dyDescent="0.25"/>
    <row r="222" spans="2:19" s="14" customFormat="1" x14ac:dyDescent="0.25"/>
    <row r="223" spans="2:19" x14ac:dyDescent="0.25">
      <c r="B223" s="14"/>
      <c r="C223" s="14"/>
      <c r="D223" s="14"/>
      <c r="E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</row>
    <row r="224" spans="2:19" x14ac:dyDescent="0.25">
      <c r="B224" s="14"/>
      <c r="C224" s="14"/>
      <c r="D224" s="14"/>
      <c r="E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</row>
    <row r="225" spans="2:19" x14ac:dyDescent="0.25">
      <c r="B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</row>
    <row r="226" spans="2:19" x14ac:dyDescent="0.25">
      <c r="B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</row>
    <row r="227" spans="2:19" x14ac:dyDescent="0.25">
      <c r="G227" s="14"/>
      <c r="H227" s="14"/>
      <c r="O227" s="14"/>
      <c r="P227" s="14"/>
      <c r="Q227" s="14"/>
      <c r="R227" s="14"/>
      <c r="S227" s="14"/>
    </row>
    <row r="228" spans="2:19" x14ac:dyDescent="0.25">
      <c r="G228" s="14"/>
      <c r="H228" s="14"/>
      <c r="O228" s="14"/>
      <c r="P228" s="14"/>
      <c r="Q228" s="14"/>
      <c r="R228" s="14"/>
      <c r="S228" s="14"/>
    </row>
    <row r="229" spans="2:19" x14ac:dyDescent="0.25">
      <c r="G229" s="14"/>
      <c r="O229" s="14"/>
      <c r="P229" s="14"/>
      <c r="Q229" s="14"/>
      <c r="R229" s="14"/>
      <c r="S229" s="14"/>
    </row>
    <row r="230" spans="2:19" x14ac:dyDescent="0.25">
      <c r="G230" s="14"/>
      <c r="O230" s="14"/>
      <c r="P230" s="14"/>
      <c r="Q230" s="14"/>
      <c r="R230" s="14"/>
      <c r="S230" s="14"/>
    </row>
    <row r="231" spans="2:19" x14ac:dyDescent="0.25">
      <c r="G231" s="14"/>
      <c r="O231" s="14"/>
      <c r="P231" s="14"/>
      <c r="Q231" s="14"/>
      <c r="R231" s="14"/>
      <c r="S231" s="14"/>
    </row>
    <row r="232" spans="2:19" x14ac:dyDescent="0.25">
      <c r="O232" s="14"/>
      <c r="P232" s="14"/>
      <c r="Q232" s="14"/>
      <c r="R232" s="14"/>
      <c r="S232" s="14"/>
    </row>
    <row r="233" spans="2:19" x14ac:dyDescent="0.25">
      <c r="O233" s="14"/>
      <c r="P233" s="14"/>
      <c r="Q233" s="14"/>
      <c r="R233" s="14"/>
      <c r="S233" s="14"/>
    </row>
    <row r="234" spans="2:19" x14ac:dyDescent="0.25">
      <c r="O234" s="14"/>
      <c r="P234" s="14"/>
      <c r="Q234" s="14"/>
      <c r="R234" s="14"/>
      <c r="S234" s="14"/>
    </row>
    <row r="235" spans="2:19" x14ac:dyDescent="0.25">
      <c r="P235" s="14"/>
      <c r="Q235" s="14"/>
      <c r="R235" s="14"/>
      <c r="S235" s="14"/>
    </row>
    <row r="236" spans="2:19" x14ac:dyDescent="0.25">
      <c r="P236" s="14"/>
      <c r="Q236" s="14"/>
      <c r="R236" s="14"/>
      <c r="S236" s="14"/>
    </row>
    <row r="237" spans="2:19" x14ac:dyDescent="0.25">
      <c r="P237" s="14"/>
      <c r="Q237" s="14"/>
      <c r="R237" s="14"/>
      <c r="S237" s="14"/>
    </row>
    <row r="238" spans="2:19" x14ac:dyDescent="0.25">
      <c r="P238" s="14"/>
      <c r="Q238" s="14"/>
      <c r="R238" s="14"/>
      <c r="S238" s="14"/>
    </row>
    <row r="239" spans="2:19" x14ac:dyDescent="0.25">
      <c r="P239" s="14"/>
      <c r="Q239" s="14"/>
      <c r="R239" s="14"/>
      <c r="S239" s="14"/>
    </row>
    <row r="240" spans="2:19" x14ac:dyDescent="0.25">
      <c r="P240" s="14"/>
      <c r="Q240" s="14"/>
      <c r="R240" s="14"/>
      <c r="S240" s="14"/>
    </row>
    <row r="241" spans="16:19" x14ac:dyDescent="0.25">
      <c r="P241" s="14"/>
      <c r="Q241" s="14"/>
      <c r="R241" s="14"/>
      <c r="S241" s="14"/>
    </row>
    <row r="242" spans="16:19" x14ac:dyDescent="0.25">
      <c r="P242" s="14"/>
      <c r="Q242" s="14"/>
      <c r="R242" s="14"/>
      <c r="S242" s="14"/>
    </row>
    <row r="243" spans="16:19" x14ac:dyDescent="0.25">
      <c r="P243" s="14"/>
      <c r="Q243" s="14"/>
      <c r="R243" s="14"/>
      <c r="S243" s="14"/>
    </row>
    <row r="244" spans="16:19" x14ac:dyDescent="0.25">
      <c r="P244" s="14"/>
      <c r="Q244" s="14"/>
      <c r="R244" s="14"/>
      <c r="S244" s="14"/>
    </row>
    <row r="245" spans="16:19" x14ac:dyDescent="0.25">
      <c r="P245" s="14"/>
      <c r="Q245" s="14"/>
      <c r="R245" s="14"/>
      <c r="S245" s="14"/>
    </row>
    <row r="246" spans="16:19" x14ac:dyDescent="0.25">
      <c r="P246" s="14"/>
      <c r="Q246" s="14"/>
      <c r="R246" s="14"/>
      <c r="S246" s="14"/>
    </row>
    <row r="247" spans="16:19" x14ac:dyDescent="0.25">
      <c r="P247" s="14"/>
      <c r="Q247" s="14"/>
      <c r="R247" s="14"/>
      <c r="S247" s="14"/>
    </row>
    <row r="248" spans="16:19" x14ac:dyDescent="0.25">
      <c r="P248" s="14"/>
      <c r="Q248" s="14"/>
      <c r="R248" s="14"/>
      <c r="S248" s="14"/>
    </row>
    <row r="249" spans="16:19" x14ac:dyDescent="0.25">
      <c r="P249" s="14"/>
      <c r="Q249" s="14"/>
      <c r="R249" s="14"/>
      <c r="S249" s="14"/>
    </row>
    <row r="250" spans="16:19" x14ac:dyDescent="0.25">
      <c r="P250" s="14"/>
      <c r="Q250" s="14"/>
      <c r="R250" s="14"/>
      <c r="S250" s="14"/>
    </row>
    <row r="251" spans="16:19" x14ac:dyDescent="0.25">
      <c r="P251" s="14"/>
      <c r="Q251" s="14"/>
      <c r="R251" s="14"/>
      <c r="S251" s="14"/>
    </row>
    <row r="252" spans="16:19" x14ac:dyDescent="0.25">
      <c r="P252" s="14"/>
      <c r="Q252" s="14"/>
      <c r="R252" s="14"/>
      <c r="S252" s="14"/>
    </row>
    <row r="253" spans="16:19" x14ac:dyDescent="0.25">
      <c r="P253" s="14"/>
      <c r="Q253" s="14"/>
      <c r="R253" s="14"/>
      <c r="S253" s="14"/>
    </row>
    <row r="254" spans="16:19" x14ac:dyDescent="0.25">
      <c r="P254" s="14"/>
      <c r="Q254" s="14"/>
      <c r="R254" s="14"/>
      <c r="S254" s="14"/>
    </row>
    <row r="255" spans="16:19" x14ac:dyDescent="0.25">
      <c r="P255" s="14"/>
      <c r="Q255" s="14"/>
      <c r="R255" s="14"/>
      <c r="S255" s="14"/>
    </row>
    <row r="256" spans="16:19" x14ac:dyDescent="0.25">
      <c r="P256" s="14"/>
      <c r="Q256" s="14"/>
      <c r="R256" s="14"/>
      <c r="S256" s="14"/>
    </row>
    <row r="257" spans="16:19" x14ac:dyDescent="0.25">
      <c r="P257" s="14"/>
      <c r="Q257" s="14"/>
      <c r="R257" s="14"/>
      <c r="S257" s="14"/>
    </row>
    <row r="258" spans="16:19" x14ac:dyDescent="0.25">
      <c r="P258" s="14"/>
      <c r="Q258" s="14"/>
      <c r="R258" s="14"/>
      <c r="S258" s="14"/>
    </row>
    <row r="259" spans="16:19" x14ac:dyDescent="0.25">
      <c r="P259" s="14"/>
      <c r="Q259" s="14"/>
      <c r="R259" s="14"/>
      <c r="S259" s="14"/>
    </row>
    <row r="260" spans="16:19" x14ac:dyDescent="0.25">
      <c r="P260" s="14"/>
      <c r="Q260" s="14"/>
      <c r="R260" s="14"/>
      <c r="S260" s="14"/>
    </row>
    <row r="261" spans="16:19" x14ac:dyDescent="0.25">
      <c r="P261" s="14"/>
      <c r="Q261" s="14"/>
      <c r="R261" s="14"/>
      <c r="S261" s="14"/>
    </row>
    <row r="262" spans="16:19" x14ac:dyDescent="0.25">
      <c r="P262" s="14"/>
      <c r="Q262" s="14"/>
      <c r="R262" s="14"/>
      <c r="S262" s="14"/>
    </row>
    <row r="263" spans="16:19" x14ac:dyDescent="0.25">
      <c r="P263" s="14"/>
      <c r="Q263" s="14"/>
      <c r="R263" s="14"/>
      <c r="S263" s="14"/>
    </row>
    <row r="264" spans="16:19" x14ac:dyDescent="0.25">
      <c r="P264" s="14"/>
      <c r="Q264" s="14"/>
      <c r="R264" s="14"/>
      <c r="S264" s="14"/>
    </row>
    <row r="265" spans="16:19" x14ac:dyDescent="0.25">
      <c r="P265" s="14"/>
      <c r="Q265" s="14"/>
      <c r="R265" s="14"/>
      <c r="S265" s="14"/>
    </row>
    <row r="266" spans="16:19" x14ac:dyDescent="0.25">
      <c r="P266" s="14"/>
      <c r="Q266" s="14"/>
      <c r="R266" s="14"/>
      <c r="S266" s="14"/>
    </row>
    <row r="267" spans="16:19" x14ac:dyDescent="0.25">
      <c r="P267" s="14"/>
      <c r="Q267" s="14"/>
      <c r="R267" s="14"/>
      <c r="S267" s="14"/>
    </row>
    <row r="268" spans="16:19" x14ac:dyDescent="0.25">
      <c r="P268" s="14"/>
      <c r="Q268" s="14"/>
      <c r="R268" s="14"/>
      <c r="S268" s="14"/>
    </row>
    <row r="269" spans="16:19" x14ac:dyDescent="0.25">
      <c r="P269" s="14"/>
      <c r="Q269" s="14"/>
      <c r="R269" s="14"/>
      <c r="S269" s="14"/>
    </row>
    <row r="270" spans="16:19" x14ac:dyDescent="0.25">
      <c r="P270" s="14"/>
      <c r="Q270" s="14"/>
      <c r="R270" s="14"/>
      <c r="S270" s="14"/>
    </row>
    <row r="271" spans="16:19" x14ac:dyDescent="0.25">
      <c r="P271" s="14"/>
      <c r="Q271" s="14"/>
      <c r="R271" s="14"/>
      <c r="S271" s="14"/>
    </row>
    <row r="272" spans="16:19" x14ac:dyDescent="0.25">
      <c r="P272" s="14"/>
      <c r="Q272" s="14"/>
      <c r="R272" s="14"/>
      <c r="S272" s="14"/>
    </row>
    <row r="273" spans="16:19" x14ac:dyDescent="0.25">
      <c r="P273" s="14"/>
      <c r="Q273" s="14"/>
      <c r="R273" s="14"/>
      <c r="S273" s="14"/>
    </row>
    <row r="274" spans="16:19" x14ac:dyDescent="0.25">
      <c r="P274" s="14"/>
      <c r="Q274" s="14"/>
      <c r="R274" s="14"/>
      <c r="S274" s="14"/>
    </row>
    <row r="275" spans="16:19" x14ac:dyDescent="0.25">
      <c r="P275" s="14"/>
      <c r="Q275" s="14"/>
      <c r="R275" s="14"/>
      <c r="S275" s="14"/>
    </row>
    <row r="276" spans="16:19" x14ac:dyDescent="0.25">
      <c r="P276" s="14"/>
      <c r="Q276" s="14"/>
      <c r="R276" s="14"/>
      <c r="S276" s="14"/>
    </row>
    <row r="277" spans="16:19" x14ac:dyDescent="0.25">
      <c r="P277" s="14"/>
      <c r="Q277" s="14"/>
      <c r="R277" s="14"/>
      <c r="S277" s="14"/>
    </row>
    <row r="278" spans="16:19" x14ac:dyDescent="0.25">
      <c r="P278" s="14"/>
      <c r="Q278" s="14"/>
      <c r="R278" s="14"/>
      <c r="S278" s="14"/>
    </row>
    <row r="279" spans="16:19" x14ac:dyDescent="0.25">
      <c r="P279" s="14"/>
      <c r="Q279" s="14"/>
      <c r="R279" s="14"/>
      <c r="S279" s="14"/>
    </row>
    <row r="280" spans="16:19" x14ac:dyDescent="0.25">
      <c r="P280" s="14"/>
      <c r="Q280" s="14"/>
      <c r="R280" s="14"/>
      <c r="S280" s="14"/>
    </row>
    <row r="281" spans="16:19" x14ac:dyDescent="0.25">
      <c r="P281" s="14"/>
      <c r="Q281" s="14"/>
      <c r="R281" s="14"/>
      <c r="S281" s="14"/>
    </row>
    <row r="282" spans="16:19" x14ac:dyDescent="0.25">
      <c r="P282" s="14"/>
      <c r="Q282" s="14"/>
      <c r="R282" s="14"/>
      <c r="S282" s="14"/>
    </row>
    <row r="283" spans="16:19" x14ac:dyDescent="0.25">
      <c r="P283" s="14"/>
      <c r="Q283" s="14"/>
      <c r="R283" s="14"/>
      <c r="S283" s="14"/>
    </row>
    <row r="284" spans="16:19" x14ac:dyDescent="0.25">
      <c r="P284" s="14"/>
      <c r="Q284" s="14"/>
      <c r="R284" s="14"/>
      <c r="S284" s="14"/>
    </row>
    <row r="285" spans="16:19" x14ac:dyDescent="0.25">
      <c r="P285" s="14"/>
      <c r="Q285" s="14"/>
      <c r="R285" s="14"/>
      <c r="S285" s="14"/>
    </row>
    <row r="286" spans="16:19" x14ac:dyDescent="0.25">
      <c r="P286" s="14"/>
      <c r="Q286" s="14"/>
      <c r="R286" s="14"/>
      <c r="S286" s="14"/>
    </row>
    <row r="287" spans="16:19" x14ac:dyDescent="0.25">
      <c r="P287" s="14"/>
      <c r="Q287" s="14"/>
      <c r="R287" s="14"/>
      <c r="S287" s="14"/>
    </row>
    <row r="288" spans="16:19" x14ac:dyDescent="0.25">
      <c r="P288" s="14"/>
      <c r="Q288" s="14"/>
      <c r="R288" s="14"/>
      <c r="S288" s="14"/>
    </row>
    <row r="289" spans="16:19" x14ac:dyDescent="0.25">
      <c r="P289" s="14"/>
      <c r="Q289" s="14"/>
      <c r="R289" s="14"/>
      <c r="S289" s="14"/>
    </row>
    <row r="290" spans="16:19" x14ac:dyDescent="0.25">
      <c r="P290" s="14"/>
      <c r="Q290" s="14"/>
      <c r="R290" s="14"/>
      <c r="S290" s="14"/>
    </row>
    <row r="291" spans="16:19" x14ac:dyDescent="0.25">
      <c r="P291" s="14"/>
      <c r="Q291" s="14"/>
      <c r="R291" s="14"/>
      <c r="S291" s="14"/>
    </row>
    <row r="292" spans="16:19" x14ac:dyDescent="0.25">
      <c r="P292" s="14"/>
      <c r="Q292" s="14"/>
      <c r="R292" s="14"/>
      <c r="S292" s="14"/>
    </row>
    <row r="293" spans="16:19" x14ac:dyDescent="0.25">
      <c r="P293" s="14"/>
      <c r="Q293" s="14"/>
      <c r="R293" s="14"/>
      <c r="S293" s="14"/>
    </row>
    <row r="294" spans="16:19" x14ac:dyDescent="0.25">
      <c r="P294" s="14"/>
      <c r="Q294" s="14"/>
      <c r="R294" s="14"/>
      <c r="S294" s="14"/>
    </row>
    <row r="295" spans="16:19" x14ac:dyDescent="0.25">
      <c r="P295" s="14"/>
      <c r="Q295" s="14"/>
      <c r="R295" s="14"/>
      <c r="S295" s="14"/>
    </row>
    <row r="296" spans="16:19" x14ac:dyDescent="0.25">
      <c r="P296" s="14"/>
      <c r="Q296" s="14"/>
      <c r="R296" s="14"/>
      <c r="S296" s="14"/>
    </row>
    <row r="297" spans="16:19" x14ac:dyDescent="0.25">
      <c r="P297" s="14"/>
      <c r="Q297" s="14"/>
      <c r="R297" s="14"/>
      <c r="S297" s="14"/>
    </row>
    <row r="298" spans="16:19" x14ac:dyDescent="0.25">
      <c r="P298" s="14"/>
      <c r="Q298" s="14"/>
      <c r="R298" s="14"/>
      <c r="S298" s="14"/>
    </row>
    <row r="299" spans="16:19" x14ac:dyDescent="0.25">
      <c r="P299" s="14"/>
      <c r="Q299" s="14"/>
      <c r="R299" s="14"/>
      <c r="S299" s="14"/>
    </row>
    <row r="300" spans="16:19" x14ac:dyDescent="0.25">
      <c r="P300" s="14"/>
      <c r="Q300" s="14"/>
      <c r="R300" s="14"/>
      <c r="S300" s="14"/>
    </row>
    <row r="301" spans="16:19" x14ac:dyDescent="0.25">
      <c r="P301" s="14"/>
      <c r="Q301" s="14"/>
      <c r="R301" s="14"/>
      <c r="S301" s="14"/>
    </row>
    <row r="302" spans="16:19" x14ac:dyDescent="0.25">
      <c r="P302" s="14"/>
      <c r="Q302" s="14"/>
      <c r="R302" s="14"/>
      <c r="S302" s="14"/>
    </row>
    <row r="303" spans="16:19" x14ac:dyDescent="0.25">
      <c r="P303" s="14"/>
      <c r="Q303" s="14"/>
      <c r="R303" s="14"/>
      <c r="S303" s="14"/>
    </row>
    <row r="304" spans="16:19" x14ac:dyDescent="0.25">
      <c r="P304" s="14"/>
      <c r="Q304" s="14"/>
      <c r="R304" s="14"/>
      <c r="S304" s="14"/>
    </row>
    <row r="305" spans="16:19" x14ac:dyDescent="0.25">
      <c r="P305" s="14"/>
      <c r="Q305" s="14"/>
      <c r="R305" s="14"/>
      <c r="S305" s="14"/>
    </row>
    <row r="306" spans="16:19" x14ac:dyDescent="0.25">
      <c r="P306" s="14"/>
      <c r="Q306" s="14"/>
      <c r="R306" s="14"/>
      <c r="S306" s="14"/>
    </row>
    <row r="307" spans="16:19" x14ac:dyDescent="0.25">
      <c r="P307" s="14"/>
      <c r="Q307" s="14"/>
      <c r="R307" s="14"/>
      <c r="S307" s="14"/>
    </row>
    <row r="308" spans="16:19" x14ac:dyDescent="0.25">
      <c r="P308" s="14"/>
      <c r="Q308" s="14"/>
      <c r="R308" s="14"/>
      <c r="S308" s="14"/>
    </row>
    <row r="309" spans="16:19" x14ac:dyDescent="0.25">
      <c r="P309" s="14"/>
      <c r="Q309" s="14"/>
      <c r="R309" s="14"/>
      <c r="S309" s="14"/>
    </row>
    <row r="310" spans="16:19" x14ac:dyDescent="0.25">
      <c r="P310" s="14"/>
      <c r="Q310" s="14"/>
      <c r="R310" s="14"/>
      <c r="S310" s="14"/>
    </row>
    <row r="311" spans="16:19" x14ac:dyDescent="0.25">
      <c r="P311" s="14"/>
      <c r="Q311" s="14"/>
      <c r="R311" s="14"/>
      <c r="S311" s="14"/>
    </row>
    <row r="312" spans="16:19" x14ac:dyDescent="0.25">
      <c r="P312" s="14"/>
      <c r="Q312" s="14"/>
      <c r="R312" s="14"/>
      <c r="S312" s="14"/>
    </row>
    <row r="313" spans="16:19" x14ac:dyDescent="0.25">
      <c r="P313" s="14"/>
      <c r="Q313" s="14"/>
      <c r="R313" s="14"/>
      <c r="S313" s="14"/>
    </row>
    <row r="314" spans="16:19" x14ac:dyDescent="0.25">
      <c r="P314" s="14"/>
      <c r="Q314" s="14"/>
      <c r="R314" s="14"/>
      <c r="S314" s="14"/>
    </row>
    <row r="315" spans="16:19" x14ac:dyDescent="0.25">
      <c r="P315" s="14"/>
      <c r="Q315" s="14"/>
      <c r="R315" s="14"/>
      <c r="S315" s="14"/>
    </row>
    <row r="316" spans="16:19" x14ac:dyDescent="0.25">
      <c r="P316" s="14"/>
      <c r="Q316" s="14"/>
      <c r="R316" s="14"/>
      <c r="S316" s="14"/>
    </row>
    <row r="317" spans="16:19" x14ac:dyDescent="0.25">
      <c r="P317" s="14"/>
      <c r="Q317" s="14"/>
      <c r="R317" s="14"/>
      <c r="S317" s="14"/>
    </row>
    <row r="318" spans="16:19" x14ac:dyDescent="0.25">
      <c r="Q318" s="14"/>
      <c r="R318" s="14"/>
      <c r="S318" s="14"/>
    </row>
    <row r="319" spans="16:19" x14ac:dyDescent="0.25">
      <c r="Q319" s="14"/>
      <c r="R319" s="14"/>
      <c r="S319" s="14"/>
    </row>
    <row r="320" spans="16:19" x14ac:dyDescent="0.25">
      <c r="Q320" s="14"/>
      <c r="R320" s="14"/>
      <c r="S320" s="14"/>
    </row>
  </sheetData>
  <mergeCells count="17">
    <mergeCell ref="H17:I17"/>
    <mergeCell ref="H24:I24"/>
    <mergeCell ref="H32:I32"/>
    <mergeCell ref="D35:E35"/>
    <mergeCell ref="D42:E42"/>
    <mergeCell ref="P6:S6"/>
    <mergeCell ref="H8:I8"/>
    <mergeCell ref="B11:B12"/>
    <mergeCell ref="C11:C12"/>
    <mergeCell ref="D11:D12"/>
    <mergeCell ref="E11:E12"/>
    <mergeCell ref="D1:J1"/>
    <mergeCell ref="K1:L1"/>
    <mergeCell ref="G4:L4"/>
    <mergeCell ref="G5:L5"/>
    <mergeCell ref="B6:E6"/>
    <mergeCell ref="G6:N6"/>
  </mergeCells>
  <hyperlinks>
    <hyperlink ref="C4" location="Summary!A1" display="Return to Summary" xr:uid="{F846E325-4CD9-47B4-B3D5-7C3B41AB0651}"/>
  </hyperlink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loadAnalysisBtn">
              <controlPr defaultSize="0" print="0" disabled="1" autoFill="0" autoPict="0" macro="[0]!Results.loadAnalysisBtn_click">
                <anchor moveWithCells="1">
                  <from>
                    <xdr:col>10</xdr:col>
                    <xdr:colOff>371475</xdr:colOff>
                    <xdr:row>0</xdr:row>
                    <xdr:rowOff>171450</xdr:rowOff>
                  </from>
                  <to>
                    <xdr:col>11</xdr:col>
                    <xdr:colOff>533400</xdr:colOff>
                    <xdr:row>0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selectUIPath_Btn">
              <controlPr defaultSize="0" print="0" autoFill="0" autoPict="0" macro="[0]!Hidden.changeBMDSUI">
                <anchor moveWithCells="1" sizeWithCells="1">
                  <from>
                    <xdr:col>12</xdr:col>
                    <xdr:colOff>314325</xdr:colOff>
                    <xdr:row>0</xdr:row>
                    <xdr:rowOff>200025</xdr:rowOff>
                  </from>
                  <to>
                    <xdr:col>13</xdr:col>
                    <xdr:colOff>323850</xdr:colOff>
                    <xdr:row>0</xdr:row>
                    <xdr:rowOff>666750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364A6-56A3-433B-A803-148EB672377B}">
  <dimension ref="A1:W320"/>
  <sheetViews>
    <sheetView workbookViewId="0"/>
  </sheetViews>
  <sheetFormatPr defaultRowHeight="15" x14ac:dyDescent="0.25"/>
  <cols>
    <col min="2" max="2" width="3.85546875" customWidth="1"/>
    <col min="3" max="3" width="21.140625" customWidth="1"/>
    <col min="4" max="4" width="45.85546875" customWidth="1"/>
    <col min="5" max="5" width="7.85546875" customWidth="1"/>
    <col min="8" max="8" width="18.5703125" customWidth="1"/>
    <col min="9" max="9" width="15.5703125" customWidth="1"/>
    <col min="10" max="10" width="15" customWidth="1"/>
    <col min="11" max="11" width="11.28515625" customWidth="1"/>
    <col min="13" max="13" width="10.28515625" customWidth="1"/>
    <col min="14" max="14" width="8.28515625" customWidth="1"/>
    <col min="16" max="16" width="5.7109375" customWidth="1"/>
    <col min="17" max="18" width="12.42578125" customWidth="1"/>
    <col min="19" max="19" width="5.7109375" customWidth="1"/>
  </cols>
  <sheetData>
    <row r="1" spans="2:23" s="1" customFormat="1" ht="69" customHeight="1" x14ac:dyDescent="0.25">
      <c r="C1" s="50"/>
      <c r="D1" s="84" t="s">
        <v>67</v>
      </c>
      <c r="E1" s="84"/>
      <c r="F1" s="84"/>
      <c r="G1" s="84"/>
      <c r="H1" s="84"/>
      <c r="I1" s="84"/>
      <c r="J1" s="84"/>
      <c r="K1" s="85"/>
      <c r="L1" s="85"/>
    </row>
    <row r="2" spans="2:23" s="3" customFormat="1" ht="22.5" customHeight="1" x14ac:dyDescent="0.35">
      <c r="E2" s="4"/>
      <c r="F2" s="4" t="str">
        <f>Hidden!D4</f>
        <v>BMDS 3.1.2</v>
      </c>
      <c r="G2" s="4"/>
      <c r="H2" s="53"/>
      <c r="I2" s="5"/>
      <c r="J2" s="5"/>
      <c r="K2" s="5"/>
      <c r="L2" s="4"/>
      <c r="Q2" s="4"/>
      <c r="R2" s="4"/>
      <c r="W2" s="4"/>
    </row>
    <row r="3" spans="2:23" s="14" customFormat="1" x14ac:dyDescent="0.25"/>
    <row r="4" spans="2:23" s="14" customFormat="1" x14ac:dyDescent="0.25">
      <c r="C4" s="62" t="s">
        <v>129</v>
      </c>
      <c r="G4" s="90" t="s">
        <v>139</v>
      </c>
      <c r="H4" s="90"/>
      <c r="I4" s="90"/>
      <c r="J4" s="90"/>
      <c r="K4" s="90"/>
      <c r="L4" s="90"/>
    </row>
    <row r="5" spans="2:23" s="14" customFormat="1" x14ac:dyDescent="0.25">
      <c r="G5" s="89" t="s">
        <v>138</v>
      </c>
      <c r="H5" s="89"/>
      <c r="I5" s="89"/>
      <c r="J5" s="89"/>
      <c r="K5" s="89"/>
      <c r="L5" s="89"/>
    </row>
    <row r="6" spans="2:23" s="14" customFormat="1" ht="22.15" customHeight="1" x14ac:dyDescent="0.4">
      <c r="B6" s="86" t="s">
        <v>64</v>
      </c>
      <c r="C6" s="87"/>
      <c r="D6" s="87"/>
      <c r="E6" s="88"/>
      <c r="G6" s="86" t="s">
        <v>65</v>
      </c>
      <c r="H6" s="87"/>
      <c r="I6" s="87"/>
      <c r="J6" s="87"/>
      <c r="K6" s="87"/>
      <c r="L6" s="87"/>
      <c r="M6" s="87"/>
      <c r="N6" s="88"/>
      <c r="P6" s="91" t="s">
        <v>136</v>
      </c>
      <c r="Q6" s="92"/>
      <c r="R6" s="92"/>
      <c r="S6" s="93"/>
    </row>
    <row r="7" spans="2:23" s="14" customFormat="1" x14ac:dyDescent="0.25">
      <c r="B7" s="31"/>
      <c r="C7" s="32"/>
      <c r="D7" s="32"/>
      <c r="E7" s="33"/>
      <c r="G7" s="31"/>
      <c r="H7" s="32"/>
      <c r="I7" s="32"/>
      <c r="J7" s="32"/>
      <c r="K7" s="32"/>
      <c r="L7" s="32"/>
      <c r="M7" s="32"/>
      <c r="N7" s="33"/>
      <c r="P7" s="31"/>
      <c r="Q7" s="32"/>
      <c r="R7" s="32"/>
      <c r="S7" s="33"/>
    </row>
    <row r="8" spans="2:23" s="14" customFormat="1" ht="14.45" customHeight="1" x14ac:dyDescent="0.25">
      <c r="B8" s="22"/>
      <c r="C8" s="71" t="s">
        <v>50</v>
      </c>
      <c r="D8" s="41"/>
      <c r="E8" s="23"/>
      <c r="F8" s="13"/>
      <c r="G8" s="22"/>
      <c r="H8" s="78" t="s">
        <v>55</v>
      </c>
      <c r="I8" s="79"/>
      <c r="J8" s="21"/>
      <c r="K8" s="21"/>
      <c r="L8" s="21"/>
      <c r="M8" s="21"/>
      <c r="N8" s="23"/>
      <c r="P8" s="22"/>
      <c r="Q8" s="67" t="s">
        <v>135</v>
      </c>
      <c r="R8" s="67" t="s">
        <v>34</v>
      </c>
      <c r="S8" s="23"/>
    </row>
    <row r="9" spans="2:23" s="14" customFormat="1" x14ac:dyDescent="0.25">
      <c r="B9" s="22"/>
      <c r="C9" s="11" t="s">
        <v>31</v>
      </c>
      <c r="D9" s="68" t="s">
        <v>208</v>
      </c>
      <c r="E9" s="23"/>
      <c r="G9" s="22"/>
      <c r="H9" s="104" t="s">
        <v>34</v>
      </c>
      <c r="I9" s="105">
        <v>1372.2688854509368</v>
      </c>
      <c r="J9" s="21"/>
      <c r="K9" s="21"/>
      <c r="L9" s="21"/>
      <c r="M9" s="21"/>
      <c r="N9" s="23"/>
      <c r="P9" s="22"/>
      <c r="Q9" s="68">
        <v>0.01</v>
      </c>
      <c r="R9" s="68">
        <v>667.36356153065117</v>
      </c>
      <c r="S9" s="23"/>
    </row>
    <row r="10" spans="2:23" s="14" customFormat="1" x14ac:dyDescent="0.25">
      <c r="B10" s="22"/>
      <c r="C10" s="95" t="s">
        <v>48</v>
      </c>
      <c r="D10" s="96" t="s">
        <v>152</v>
      </c>
      <c r="E10" s="23"/>
      <c r="F10" s="20"/>
      <c r="G10" s="22"/>
      <c r="H10" s="95" t="s">
        <v>35</v>
      </c>
      <c r="I10" s="96">
        <v>759.37724064640429</v>
      </c>
      <c r="J10" s="21"/>
      <c r="K10" s="21"/>
      <c r="L10" s="21"/>
      <c r="M10" s="21"/>
      <c r="N10" s="23"/>
      <c r="P10" s="22"/>
      <c r="Q10" s="96">
        <v>0.02</v>
      </c>
      <c r="R10" s="96">
        <v>700.79956212450736</v>
      </c>
      <c r="S10" s="23"/>
    </row>
    <row r="11" spans="2:23" s="14" customFormat="1" ht="13.9" customHeight="1" x14ac:dyDescent="0.25">
      <c r="B11" s="94"/>
      <c r="C11" s="97" t="s">
        <v>49</v>
      </c>
      <c r="D11" s="98" t="s">
        <v>153</v>
      </c>
      <c r="E11" s="94"/>
      <c r="G11" s="22"/>
      <c r="H11" s="11" t="s">
        <v>36</v>
      </c>
      <c r="I11" s="68" t="s">
        <v>191</v>
      </c>
      <c r="J11" s="21"/>
      <c r="K11" s="21"/>
      <c r="L11" s="21"/>
      <c r="M11" s="21"/>
      <c r="N11" s="23"/>
      <c r="P11" s="22"/>
      <c r="Q11" s="68">
        <v>0.03</v>
      </c>
      <c r="R11" s="68">
        <v>724.18154127248567</v>
      </c>
      <c r="S11" s="23"/>
    </row>
    <row r="12" spans="2:23" s="14" customFormat="1" ht="14.45" customHeight="1" x14ac:dyDescent="0.25">
      <c r="B12" s="94"/>
      <c r="C12" s="99"/>
      <c r="D12" s="100"/>
      <c r="E12" s="94"/>
      <c r="G12" s="22"/>
      <c r="H12" s="102" t="s">
        <v>42</v>
      </c>
      <c r="I12" s="103">
        <v>34.126433724963348</v>
      </c>
      <c r="J12" s="21"/>
      <c r="K12" s="21"/>
      <c r="L12" s="21"/>
      <c r="M12" s="21"/>
      <c r="N12" s="23"/>
      <c r="P12" s="22"/>
      <c r="Q12" s="96">
        <v>0.04</v>
      </c>
      <c r="R12" s="96">
        <v>743.01344676237818</v>
      </c>
      <c r="S12" s="23"/>
    </row>
    <row r="13" spans="2:23" s="14" customFormat="1" x14ac:dyDescent="0.25">
      <c r="B13" s="63"/>
      <c r="C13" s="72" t="s">
        <v>131</v>
      </c>
      <c r="D13" s="56" t="s">
        <v>207</v>
      </c>
      <c r="E13" s="64"/>
      <c r="G13" s="22"/>
      <c r="H13" s="11" t="s">
        <v>108</v>
      </c>
      <c r="I13" s="68">
        <v>0.15582703193937009</v>
      </c>
      <c r="J13" s="21"/>
      <c r="K13" s="21"/>
      <c r="L13" s="21"/>
      <c r="M13" s="21"/>
      <c r="N13" s="23"/>
      <c r="P13" s="22"/>
      <c r="Q13" s="68">
        <v>0.05</v>
      </c>
      <c r="R13" s="68">
        <v>759.37724064640418</v>
      </c>
      <c r="S13" s="23"/>
    </row>
    <row r="14" spans="2:23" s="14" customFormat="1" ht="14.45" customHeight="1" x14ac:dyDescent="0.25">
      <c r="B14" s="22"/>
      <c r="C14" s="44"/>
      <c r="D14" s="39"/>
      <c r="E14" s="23"/>
      <c r="G14" s="22"/>
      <c r="H14" s="95" t="s">
        <v>110</v>
      </c>
      <c r="I14" s="96">
        <v>3</v>
      </c>
      <c r="J14" s="21"/>
      <c r="K14" s="21"/>
      <c r="L14" s="21"/>
      <c r="M14" s="21"/>
      <c r="N14" s="23"/>
      <c r="P14" s="22"/>
      <c r="Q14" s="96">
        <v>0.06</v>
      </c>
      <c r="R14" s="96">
        <v>774.08257750513519</v>
      </c>
      <c r="S14" s="23"/>
    </row>
    <row r="15" spans="2:23" s="14" customFormat="1" ht="14.45" customHeight="1" x14ac:dyDescent="0.25">
      <c r="B15" s="22"/>
      <c r="C15" s="70" t="s">
        <v>57</v>
      </c>
      <c r="D15" s="41"/>
      <c r="E15" s="23"/>
      <c r="G15" s="22"/>
      <c r="H15" s="11" t="s">
        <v>109</v>
      </c>
      <c r="I15" s="68">
        <v>5.2282418006127962</v>
      </c>
      <c r="J15" s="21"/>
      <c r="K15" s="21"/>
      <c r="L15" s="21"/>
      <c r="M15" s="21"/>
      <c r="N15" s="23"/>
      <c r="P15" s="22"/>
      <c r="Q15" s="68">
        <v>7.0000000000000007E-2</v>
      </c>
      <c r="R15" s="68">
        <v>787.5892200476186</v>
      </c>
      <c r="S15" s="23"/>
    </row>
    <row r="16" spans="2:23" s="14" customFormat="1" x14ac:dyDescent="0.25">
      <c r="B16" s="22"/>
      <c r="C16" s="11" t="s">
        <v>32</v>
      </c>
      <c r="D16" s="68" t="s">
        <v>179</v>
      </c>
      <c r="E16" s="23"/>
      <c r="G16" s="22"/>
      <c r="H16" s="21"/>
      <c r="I16" s="21"/>
      <c r="J16" s="21"/>
      <c r="K16" s="21"/>
      <c r="L16" s="21"/>
      <c r="M16" s="21"/>
      <c r="N16" s="23"/>
      <c r="P16" s="22"/>
      <c r="Q16" s="96">
        <v>0.08</v>
      </c>
      <c r="R16" s="96">
        <v>800.37739102433125</v>
      </c>
      <c r="S16" s="23"/>
    </row>
    <row r="17" spans="2:19" s="14" customFormat="1" x14ac:dyDescent="0.25">
      <c r="B17" s="22"/>
      <c r="C17" s="95" t="s">
        <v>24</v>
      </c>
      <c r="D17" s="96">
        <v>0.1</v>
      </c>
      <c r="E17" s="23"/>
      <c r="G17" s="22"/>
      <c r="H17" s="78" t="s">
        <v>54</v>
      </c>
      <c r="I17" s="79"/>
      <c r="J17" s="41"/>
      <c r="K17" s="21"/>
      <c r="L17" s="21"/>
      <c r="M17" s="21"/>
      <c r="N17" s="23"/>
      <c r="P17" s="22"/>
      <c r="Q17" s="68">
        <v>0.09</v>
      </c>
      <c r="R17" s="68">
        <v>812.48014260050695</v>
      </c>
      <c r="S17" s="23"/>
    </row>
    <row r="18" spans="2:19" s="14" customFormat="1" x14ac:dyDescent="0.25">
      <c r="B18" s="22"/>
      <c r="C18" s="11" t="s">
        <v>33</v>
      </c>
      <c r="D18" s="68">
        <v>0.95</v>
      </c>
      <c r="E18" s="23"/>
      <c r="G18" s="22"/>
      <c r="H18" s="106" t="s">
        <v>52</v>
      </c>
      <c r="I18" s="106">
        <v>2</v>
      </c>
      <c r="J18" s="107"/>
      <c r="K18" s="21"/>
      <c r="L18" s="21"/>
      <c r="M18" s="21"/>
      <c r="N18" s="23"/>
      <c r="P18" s="22"/>
      <c r="Q18" s="96">
        <v>0.1</v>
      </c>
      <c r="R18" s="96">
        <v>824.19366526220324</v>
      </c>
      <c r="S18" s="23"/>
    </row>
    <row r="19" spans="2:19" s="14" customFormat="1" ht="14.45" customHeight="1" x14ac:dyDescent="0.25">
      <c r="B19" s="22"/>
      <c r="C19" s="95" t="s">
        <v>18</v>
      </c>
      <c r="D19" s="96" t="s">
        <v>178</v>
      </c>
      <c r="E19" s="23"/>
      <c r="G19" s="22"/>
      <c r="H19" s="51" t="s">
        <v>37</v>
      </c>
      <c r="I19" s="51" t="s">
        <v>38</v>
      </c>
      <c r="J19" s="21"/>
      <c r="K19" s="21"/>
      <c r="L19" s="21"/>
      <c r="M19" s="21"/>
      <c r="N19" s="23"/>
      <c r="P19" s="22"/>
      <c r="Q19" s="68">
        <v>0.11</v>
      </c>
      <c r="R19" s="68">
        <v>835.49453886691742</v>
      </c>
      <c r="S19" s="23"/>
    </row>
    <row r="20" spans="2:19" s="14" customFormat="1" x14ac:dyDescent="0.25">
      <c r="B20" s="22"/>
      <c r="C20" s="21"/>
      <c r="D20" s="40"/>
      <c r="E20" s="23"/>
      <c r="G20" s="22"/>
      <c r="H20" s="101" t="s">
        <v>189</v>
      </c>
      <c r="I20" s="68">
        <v>-4.7565546547409303</v>
      </c>
      <c r="J20" s="21"/>
      <c r="K20" s="21"/>
      <c r="L20" s="21"/>
      <c r="M20" s="21"/>
      <c r="N20" s="23"/>
      <c r="P20" s="22"/>
      <c r="Q20" s="96">
        <v>0.12</v>
      </c>
      <c r="R20" s="96">
        <v>846.57614072255296</v>
      </c>
      <c r="S20" s="23"/>
    </row>
    <row r="21" spans="2:19" s="14" customFormat="1" ht="14.45" customHeight="1" x14ac:dyDescent="0.25">
      <c r="B21" s="22"/>
      <c r="C21" s="70" t="s">
        <v>56</v>
      </c>
      <c r="D21" s="41"/>
      <c r="E21" s="23"/>
      <c r="G21" s="22"/>
      <c r="H21" s="96" t="s">
        <v>190</v>
      </c>
      <c r="I21" s="96">
        <v>1.9251233247033199E-3</v>
      </c>
      <c r="J21" s="21"/>
      <c r="K21" s="21"/>
      <c r="L21" s="21"/>
      <c r="M21" s="21"/>
      <c r="N21" s="23"/>
      <c r="P21" s="22"/>
      <c r="Q21" s="68">
        <v>0.13</v>
      </c>
      <c r="R21" s="68">
        <v>857.43142770650854</v>
      </c>
      <c r="S21" s="23"/>
    </row>
    <row r="22" spans="2:19" s="14" customFormat="1" ht="14.45" customHeight="1" x14ac:dyDescent="0.25">
      <c r="B22" s="22"/>
      <c r="C22" s="11" t="s">
        <v>39</v>
      </c>
      <c r="D22" s="68" t="s">
        <v>41</v>
      </c>
      <c r="E22" s="23"/>
      <c r="F22" s="13"/>
      <c r="G22" s="22"/>
      <c r="H22" s="40"/>
      <c r="I22" s="40"/>
      <c r="J22" s="40"/>
      <c r="K22" s="21"/>
      <c r="L22" s="21"/>
      <c r="M22" s="21"/>
      <c r="N22" s="23"/>
      <c r="P22" s="22"/>
      <c r="Q22" s="96">
        <v>0.14000000000000001</v>
      </c>
      <c r="R22" s="96">
        <v>868.14141606121757</v>
      </c>
      <c r="S22" s="23"/>
    </row>
    <row r="23" spans="2:19" s="14" customFormat="1" ht="14.45" customHeight="1" x14ac:dyDescent="0.25">
      <c r="B23" s="22"/>
      <c r="C23" s="95" t="s">
        <v>40</v>
      </c>
      <c r="D23" s="96" t="s">
        <v>155</v>
      </c>
      <c r="E23" s="23"/>
      <c r="F23" s="13"/>
      <c r="G23" s="22"/>
      <c r="H23" s="83" t="s">
        <v>53</v>
      </c>
      <c r="I23" s="83"/>
      <c r="J23" s="41"/>
      <c r="K23" s="41"/>
      <c r="L23" s="41"/>
      <c r="M23" s="41"/>
      <c r="N23" s="23"/>
      <c r="P23" s="22"/>
      <c r="Q23" s="68">
        <v>0.15</v>
      </c>
      <c r="R23" s="68">
        <v>878.75948209371143</v>
      </c>
      <c r="S23" s="23"/>
    </row>
    <row r="24" spans="2:19" s="14" customFormat="1" ht="30" x14ac:dyDescent="0.25">
      <c r="B24" s="22"/>
      <c r="C24" s="11" t="s">
        <v>51</v>
      </c>
      <c r="D24" s="68">
        <v>5</v>
      </c>
      <c r="E24" s="23"/>
      <c r="F24" s="13"/>
      <c r="G24" s="22"/>
      <c r="H24" s="42" t="s">
        <v>41</v>
      </c>
      <c r="I24" s="42" t="s">
        <v>47</v>
      </c>
      <c r="J24" s="43" t="s">
        <v>43</v>
      </c>
      <c r="K24" s="43" t="s">
        <v>44</v>
      </c>
      <c r="L24" s="43" t="s">
        <v>45</v>
      </c>
      <c r="M24" s="43" t="s">
        <v>46</v>
      </c>
      <c r="N24" s="23"/>
      <c r="P24" s="22"/>
      <c r="Q24" s="96">
        <v>0.16</v>
      </c>
      <c r="R24" s="96">
        <v>889.27955651299476</v>
      </c>
      <c r="S24" s="23"/>
    </row>
    <row r="25" spans="2:19" s="14" customFormat="1" x14ac:dyDescent="0.25">
      <c r="B25" s="24"/>
      <c r="C25" s="36"/>
      <c r="D25" s="36"/>
      <c r="E25" s="26"/>
      <c r="F25" s="13"/>
      <c r="G25" s="22"/>
      <c r="H25" s="68">
        <v>0</v>
      </c>
      <c r="I25" s="68">
        <v>8.5219243724388213E-3</v>
      </c>
      <c r="J25" s="68">
        <v>0.36141481263513037</v>
      </c>
      <c r="K25" s="68">
        <v>0</v>
      </c>
      <c r="L25" s="68">
        <v>42.41</v>
      </c>
      <c r="M25" s="68">
        <v>-0.60375593995605792</v>
      </c>
      <c r="N25" s="34"/>
      <c r="P25" s="22"/>
      <c r="Q25" s="68">
        <v>0.17</v>
      </c>
      <c r="R25" s="68">
        <v>899.78889116009964</v>
      </c>
      <c r="S25" s="23"/>
    </row>
    <row r="26" spans="2:19" s="14" customFormat="1" ht="17.45" customHeight="1" x14ac:dyDescent="0.25">
      <c r="B26" s="45"/>
      <c r="C26" s="47"/>
      <c r="D26" s="47"/>
      <c r="E26" s="47"/>
      <c r="F26" s="13"/>
      <c r="G26" s="22"/>
      <c r="H26" s="96">
        <v>17.899999999999999</v>
      </c>
      <c r="I26" s="96">
        <v>8.8180711124669735E-3</v>
      </c>
      <c r="J26" s="96">
        <v>0.36445087907826001</v>
      </c>
      <c r="K26" s="96">
        <v>0</v>
      </c>
      <c r="L26" s="96">
        <v>41.33</v>
      </c>
      <c r="M26" s="96">
        <v>-0.60637713023804918</v>
      </c>
      <c r="N26" s="23"/>
      <c r="P26" s="22"/>
      <c r="Q26" s="96">
        <v>0.18</v>
      </c>
      <c r="R26" s="96">
        <v>910.26543318004121</v>
      </c>
      <c r="S26" s="23"/>
    </row>
    <row r="27" spans="2:19" s="14" customFormat="1" ht="13.5" customHeight="1" x14ac:dyDescent="0.25">
      <c r="B27" s="13"/>
      <c r="C27" s="35"/>
      <c r="D27" s="35"/>
      <c r="E27" s="35"/>
      <c r="F27" s="13"/>
      <c r="G27" s="22"/>
      <c r="H27" s="68">
        <v>61.7</v>
      </c>
      <c r="I27" s="68">
        <v>9.586425261754121E-3</v>
      </c>
      <c r="J27" s="68">
        <v>0.40550578857219927</v>
      </c>
      <c r="K27" s="68">
        <v>0</v>
      </c>
      <c r="L27" s="68">
        <v>42.3</v>
      </c>
      <c r="M27" s="68">
        <v>-0.63986777228613478</v>
      </c>
      <c r="N27" s="23"/>
      <c r="P27" s="22"/>
      <c r="Q27" s="68">
        <v>0.19</v>
      </c>
      <c r="R27" s="68">
        <v>920.75960487481609</v>
      </c>
      <c r="S27" s="23"/>
    </row>
    <row r="28" spans="2:19" s="14" customFormat="1" ht="14.45" customHeight="1" x14ac:dyDescent="0.25">
      <c r="B28" s="13"/>
      <c r="C28" s="35"/>
      <c r="D28" s="35"/>
      <c r="E28" s="35"/>
      <c r="F28" s="13"/>
      <c r="G28" s="22"/>
      <c r="H28" s="96">
        <v>195.6</v>
      </c>
      <c r="I28" s="96">
        <v>1.2370408235273104E-2</v>
      </c>
      <c r="J28" s="96">
        <v>0.53959720722261273</v>
      </c>
      <c r="K28" s="96">
        <v>2</v>
      </c>
      <c r="L28" s="96">
        <v>43.62</v>
      </c>
      <c r="M28" s="96">
        <v>2.0005101591602159</v>
      </c>
      <c r="N28" s="23"/>
      <c r="P28" s="22"/>
      <c r="Q28" s="96">
        <v>0.2</v>
      </c>
      <c r="R28" s="96">
        <v>931.31568295440866</v>
      </c>
      <c r="S28" s="23"/>
    </row>
    <row r="29" spans="2:19" s="14" customFormat="1" ht="14.45" customHeight="1" x14ac:dyDescent="0.25">
      <c r="B29" s="13"/>
      <c r="C29" s="35"/>
      <c r="D29" s="35"/>
      <c r="E29" s="35"/>
      <c r="F29" s="13"/>
      <c r="G29" s="22"/>
      <c r="H29" s="68">
        <v>772.3</v>
      </c>
      <c r="I29" s="68">
        <v>3.6622521960631968E-2</v>
      </c>
      <c r="J29" s="68">
        <v>1.3290313219513341</v>
      </c>
      <c r="K29" s="68">
        <v>1</v>
      </c>
      <c r="L29" s="68">
        <v>36.29</v>
      </c>
      <c r="M29" s="68">
        <v>-0.29078459139230112</v>
      </c>
      <c r="N29" s="23"/>
      <c r="P29" s="22"/>
      <c r="Q29" s="68">
        <v>0.21</v>
      </c>
      <c r="R29" s="68">
        <v>941.91415319710438</v>
      </c>
      <c r="S29" s="23"/>
    </row>
    <row r="30" spans="2:19" s="14" customFormat="1" ht="12" customHeight="1" x14ac:dyDescent="0.25">
      <c r="B30" s="13"/>
      <c r="C30" s="35"/>
      <c r="D30" s="35"/>
      <c r="E30" s="35"/>
      <c r="F30" s="13"/>
      <c r="G30" s="22"/>
      <c r="H30" s="40"/>
      <c r="I30" s="40"/>
      <c r="J30" s="40"/>
      <c r="K30" s="40"/>
      <c r="L30" s="40"/>
      <c r="M30" s="40"/>
      <c r="N30" s="23"/>
      <c r="P30" s="22"/>
      <c r="Q30" s="96">
        <v>0.22</v>
      </c>
      <c r="R30" s="96">
        <v>952.61609783772246</v>
      </c>
      <c r="S30" s="23"/>
    </row>
    <row r="31" spans="2:19" s="14" customFormat="1" ht="13.9" customHeight="1" x14ac:dyDescent="0.25">
      <c r="B31" s="13"/>
      <c r="C31" s="35"/>
      <c r="D31" s="35"/>
      <c r="E31" s="35"/>
      <c r="G31" s="22"/>
      <c r="H31" s="83" t="s">
        <v>111</v>
      </c>
      <c r="I31" s="83"/>
      <c r="J31" s="40"/>
      <c r="K31" s="40"/>
      <c r="L31" s="40"/>
      <c r="M31" s="40"/>
      <c r="N31" s="23"/>
      <c r="P31" s="22"/>
      <c r="Q31" s="68">
        <v>0.23</v>
      </c>
      <c r="R31" s="68">
        <v>963.43173353054885</v>
      </c>
      <c r="S31" s="23"/>
    </row>
    <row r="32" spans="2:19" s="14" customFormat="1" x14ac:dyDescent="0.25">
      <c r="B32" s="13"/>
      <c r="C32" s="13"/>
      <c r="D32" s="13"/>
      <c r="E32" s="13"/>
      <c r="G32" s="22"/>
      <c r="H32" s="108" t="s">
        <v>31</v>
      </c>
      <c r="I32" s="108" t="s">
        <v>90</v>
      </c>
      <c r="J32" s="108" t="s">
        <v>52</v>
      </c>
      <c r="K32" s="108" t="s">
        <v>91</v>
      </c>
      <c r="L32" s="108" t="s">
        <v>92</v>
      </c>
      <c r="M32" s="108" t="s">
        <v>93</v>
      </c>
      <c r="N32" s="23"/>
      <c r="P32" s="22"/>
      <c r="Q32" s="96">
        <v>0.24</v>
      </c>
      <c r="R32" s="96">
        <v>974.36023054251075</v>
      </c>
      <c r="S32" s="23"/>
    </row>
    <row r="33" spans="1:19" s="14" customFormat="1" x14ac:dyDescent="0.25">
      <c r="A33" s="13"/>
      <c r="B33" s="13"/>
      <c r="C33" s="13"/>
      <c r="D33" s="13"/>
      <c r="E33" s="13"/>
      <c r="F33" s="13"/>
      <c r="G33" s="22"/>
      <c r="H33" s="68" t="s">
        <v>182</v>
      </c>
      <c r="I33" s="68">
        <v>-12.695805349600038</v>
      </c>
      <c r="J33" s="68">
        <v>5</v>
      </c>
      <c r="K33" s="68" t="s">
        <v>183</v>
      </c>
      <c r="L33" s="68" t="s">
        <v>183</v>
      </c>
      <c r="M33" s="68" t="s">
        <v>183</v>
      </c>
      <c r="N33" s="23"/>
      <c r="P33" s="22"/>
      <c r="Q33" s="68">
        <v>0.25</v>
      </c>
      <c r="R33" s="68">
        <v>985.43326204409732</v>
      </c>
      <c r="S33" s="23"/>
    </row>
    <row r="34" spans="1:19" s="14" customFormat="1" ht="15" customHeight="1" x14ac:dyDescent="0.25">
      <c r="A34" s="13"/>
      <c r="B34" s="13"/>
      <c r="C34" s="13"/>
      <c r="D34" s="13"/>
      <c r="E34" s="13"/>
      <c r="F34" s="13"/>
      <c r="G34" s="22"/>
      <c r="H34" s="96" t="s">
        <v>184</v>
      </c>
      <c r="I34" s="96">
        <v>-15.063216862481672</v>
      </c>
      <c r="J34" s="96">
        <v>2</v>
      </c>
      <c r="K34" s="96">
        <v>4.7348230257632693</v>
      </c>
      <c r="L34" s="96">
        <v>3</v>
      </c>
      <c r="M34" s="96">
        <v>0.19227685677300776</v>
      </c>
      <c r="N34" s="23"/>
      <c r="P34" s="22"/>
      <c r="Q34" s="96">
        <v>0.26</v>
      </c>
      <c r="R34" s="96">
        <v>996.63086744753059</v>
      </c>
      <c r="S34" s="23"/>
    </row>
    <row r="35" spans="1:19" s="14" customFormat="1" ht="15" customHeight="1" x14ac:dyDescent="0.35">
      <c r="A35" s="13"/>
      <c r="C35" s="13"/>
      <c r="D35" s="82"/>
      <c r="E35" s="82"/>
      <c r="F35" s="13"/>
      <c r="G35" s="22"/>
      <c r="H35" s="68" t="s">
        <v>185</v>
      </c>
      <c r="I35" s="68">
        <v>-15.665106559990226</v>
      </c>
      <c r="J35" s="68">
        <v>1</v>
      </c>
      <c r="K35" s="68">
        <v>5.9386024207803771</v>
      </c>
      <c r="L35" s="68">
        <v>4</v>
      </c>
      <c r="M35" s="68">
        <v>0.20378064185055422</v>
      </c>
      <c r="N35" s="23"/>
      <c r="P35" s="22"/>
      <c r="Q35" s="68">
        <v>0.27</v>
      </c>
      <c r="R35" s="68">
        <v>1008.0008179350044</v>
      </c>
      <c r="S35" s="23"/>
    </row>
    <row r="36" spans="1:19" s="14" customFormat="1" x14ac:dyDescent="0.25">
      <c r="A36" s="13"/>
      <c r="C36" s="13"/>
      <c r="D36" s="13"/>
      <c r="E36" s="27"/>
      <c r="F36" s="13"/>
      <c r="G36" s="22"/>
      <c r="H36" s="40"/>
      <c r="I36" s="40"/>
      <c r="J36" s="40"/>
      <c r="K36" s="40"/>
      <c r="L36" s="40"/>
      <c r="M36" s="40"/>
      <c r="N36" s="23"/>
      <c r="P36" s="22"/>
      <c r="Q36" s="96">
        <v>0.28000000000000003</v>
      </c>
      <c r="R36" s="96">
        <v>1019.5877555340918</v>
      </c>
      <c r="S36" s="23"/>
    </row>
    <row r="37" spans="1:19" s="14" customFormat="1" x14ac:dyDescent="0.25">
      <c r="A37" s="13"/>
      <c r="B37" s="13"/>
      <c r="C37" s="13"/>
      <c r="D37" s="13"/>
      <c r="E37" s="27"/>
      <c r="F37" s="13"/>
      <c r="G37" s="45"/>
      <c r="H37" s="46"/>
      <c r="I37" s="45"/>
      <c r="J37" s="45"/>
      <c r="K37" s="45"/>
      <c r="L37" s="45"/>
      <c r="M37" s="45"/>
      <c r="N37" s="45"/>
      <c r="P37" s="22"/>
      <c r="Q37" s="68">
        <v>0.28999999999999998</v>
      </c>
      <c r="R37" s="68">
        <v>1031.371763558788</v>
      </c>
      <c r="S37" s="23"/>
    </row>
    <row r="38" spans="1:19" s="14" customFormat="1" ht="23.25" x14ac:dyDescent="0.35">
      <c r="A38" s="13"/>
      <c r="B38" s="13"/>
      <c r="C38" s="13"/>
      <c r="D38" s="13"/>
      <c r="E38" s="27"/>
      <c r="F38" s="13"/>
      <c r="H38" s="29"/>
      <c r="M38" s="13"/>
      <c r="N38" s="13"/>
      <c r="P38" s="22"/>
      <c r="Q38" s="96">
        <v>0.3</v>
      </c>
      <c r="R38" s="96">
        <v>1043.4044383117878</v>
      </c>
      <c r="S38" s="23"/>
    </row>
    <row r="39" spans="1:19" s="14" customFormat="1" x14ac:dyDescent="0.25">
      <c r="A39" s="13"/>
      <c r="B39" s="13"/>
      <c r="C39" s="13"/>
      <c r="D39" s="13"/>
      <c r="E39" s="27"/>
      <c r="F39" s="13"/>
      <c r="H39" s="28"/>
      <c r="M39" s="13"/>
      <c r="N39" s="13"/>
      <c r="P39" s="22"/>
      <c r="Q39" s="68">
        <v>0.31</v>
      </c>
      <c r="R39" s="68">
        <v>1055.6970092083825</v>
      </c>
      <c r="S39" s="23"/>
    </row>
    <row r="40" spans="1:19" s="14" customFormat="1" x14ac:dyDescent="0.25">
      <c r="A40" s="13"/>
      <c r="B40" s="13"/>
      <c r="C40" s="13"/>
      <c r="D40" s="13"/>
      <c r="E40" s="13"/>
      <c r="F40" s="13"/>
      <c r="H40" s="28"/>
      <c r="I40" s="13"/>
      <c r="J40" s="13"/>
      <c r="K40" s="13"/>
      <c r="L40" s="13"/>
      <c r="M40" s="13"/>
      <c r="N40" s="13"/>
      <c r="P40" s="22"/>
      <c r="Q40" s="96">
        <v>0.32</v>
      </c>
      <c r="R40" s="96">
        <v>1068.2503950043792</v>
      </c>
      <c r="S40" s="23"/>
    </row>
    <row r="41" spans="1:19" s="14" customFormat="1" ht="15" customHeight="1" x14ac:dyDescent="0.25">
      <c r="A41" s="13"/>
      <c r="B41" s="13"/>
      <c r="C41" s="13"/>
      <c r="D41" s="13"/>
      <c r="E41" s="13"/>
      <c r="F41" s="13"/>
      <c r="H41" s="30"/>
      <c r="I41" s="13"/>
      <c r="J41" s="13"/>
      <c r="K41" s="13"/>
      <c r="L41" s="13"/>
      <c r="M41" s="13"/>
      <c r="N41" s="13"/>
      <c r="P41" s="22"/>
      <c r="Q41" s="68">
        <v>0.33</v>
      </c>
      <c r="R41" s="68">
        <v>1081.0923760656851</v>
      </c>
      <c r="S41" s="23"/>
    </row>
    <row r="42" spans="1:19" s="14" customFormat="1" ht="23.25" x14ac:dyDescent="0.35">
      <c r="A42" s="13"/>
      <c r="B42" s="13"/>
      <c r="C42" s="13"/>
      <c r="D42" s="82"/>
      <c r="E42" s="82"/>
      <c r="F42" s="13"/>
      <c r="H42" s="28"/>
      <c r="P42" s="22"/>
      <c r="Q42" s="96">
        <v>0.34</v>
      </c>
      <c r="R42" s="96">
        <v>1094.198156788902</v>
      </c>
      <c r="S42" s="23"/>
    </row>
    <row r="43" spans="1:19" s="14" customFormat="1" x14ac:dyDescent="0.25">
      <c r="A43" s="13"/>
      <c r="B43" s="13"/>
      <c r="C43" s="13"/>
      <c r="D43" s="13"/>
      <c r="E43" s="27"/>
      <c r="F43" s="13"/>
      <c r="H43" s="28"/>
      <c r="P43" s="22"/>
      <c r="Q43" s="68">
        <v>0.35000000000000003</v>
      </c>
      <c r="R43" s="68">
        <v>1107.6647045803777</v>
      </c>
      <c r="S43" s="23"/>
    </row>
    <row r="44" spans="1:19" s="14" customFormat="1" x14ac:dyDescent="0.25">
      <c r="A44" s="13"/>
      <c r="B44" s="13"/>
      <c r="C44" s="13"/>
      <c r="D44" s="13"/>
      <c r="E44" s="27"/>
      <c r="F44" s="13"/>
      <c r="H44" s="28"/>
      <c r="P44" s="22"/>
      <c r="Q44" s="96">
        <v>0.36</v>
      </c>
      <c r="R44" s="96">
        <v>1121.5542130947442</v>
      </c>
      <c r="S44" s="23"/>
    </row>
    <row r="45" spans="1:19" s="14" customFormat="1" x14ac:dyDescent="0.25">
      <c r="A45" s="13"/>
      <c r="B45" s="13"/>
      <c r="C45" s="13"/>
      <c r="D45" s="13"/>
      <c r="E45" s="27"/>
      <c r="F45" s="13"/>
      <c r="H45" s="28"/>
      <c r="P45" s="22"/>
      <c r="Q45" s="68">
        <v>0.37</v>
      </c>
      <c r="R45" s="68">
        <v>1135.8345180874953</v>
      </c>
      <c r="S45" s="23"/>
    </row>
    <row r="46" spans="1:19" s="14" customFormat="1" x14ac:dyDescent="0.25">
      <c r="A46" s="13"/>
      <c r="B46" s="13"/>
      <c r="C46" s="13"/>
      <c r="D46" s="13"/>
      <c r="E46" s="13"/>
      <c r="F46" s="13"/>
      <c r="H46" s="28"/>
      <c r="O46" s="13"/>
      <c r="P46" s="22"/>
      <c r="Q46" s="96">
        <v>0.38</v>
      </c>
      <c r="R46" s="96">
        <v>1150.4904885319595</v>
      </c>
      <c r="S46" s="23"/>
    </row>
    <row r="47" spans="1:19" s="14" customFormat="1" x14ac:dyDescent="0.25">
      <c r="A47" s="13"/>
      <c r="B47" s="13"/>
      <c r="C47" s="13"/>
      <c r="D47" s="13"/>
      <c r="E47" s="13"/>
      <c r="F47" s="13"/>
      <c r="O47" s="13"/>
      <c r="P47" s="22"/>
      <c r="Q47" s="68">
        <v>0.39</v>
      </c>
      <c r="R47" s="68">
        <v>1165.5045107414828</v>
      </c>
      <c r="S47" s="23"/>
    </row>
    <row r="48" spans="1:19" s="14" customFormat="1" x14ac:dyDescent="0.25">
      <c r="A48" s="13"/>
      <c r="B48" s="13"/>
      <c r="C48" s="13"/>
      <c r="D48" s="13"/>
      <c r="E48" s="13"/>
      <c r="F48" s="13"/>
      <c r="O48" s="13"/>
      <c r="P48" s="22"/>
      <c r="Q48" s="96">
        <v>0.4</v>
      </c>
      <c r="R48" s="96">
        <v>1181.0633500150589</v>
      </c>
      <c r="S48" s="23"/>
    </row>
    <row r="49" spans="1:19" s="14" customFormat="1" x14ac:dyDescent="0.25">
      <c r="A49" s="13"/>
      <c r="B49" s="13"/>
      <c r="C49" s="13"/>
      <c r="D49" s="13"/>
      <c r="E49" s="13"/>
      <c r="F49" s="13"/>
      <c r="O49" s="13"/>
      <c r="P49" s="22"/>
      <c r="Q49" s="68">
        <v>0.41000000000000003</v>
      </c>
      <c r="R49" s="68">
        <v>1197.2158636995591</v>
      </c>
      <c r="S49" s="23"/>
    </row>
    <row r="50" spans="1:19" s="14" customFormat="1" x14ac:dyDescent="0.25">
      <c r="B50" s="13"/>
      <c r="C50" s="13"/>
      <c r="D50" s="13"/>
      <c r="E50" s="13"/>
      <c r="O50" s="13"/>
      <c r="P50" s="22"/>
      <c r="Q50" s="96">
        <v>0.42</v>
      </c>
      <c r="R50" s="96">
        <v>1213.9322642227567</v>
      </c>
      <c r="S50" s="23"/>
    </row>
    <row r="51" spans="1:19" s="14" customFormat="1" x14ac:dyDescent="0.25">
      <c r="B51" s="13"/>
      <c r="C51" s="13"/>
      <c r="D51" s="13"/>
      <c r="E51" s="13"/>
      <c r="P51" s="22"/>
      <c r="Q51" s="68">
        <v>0.43</v>
      </c>
      <c r="R51" s="68">
        <v>1231.1944958055337</v>
      </c>
      <c r="S51" s="23"/>
    </row>
    <row r="52" spans="1:19" s="14" customFormat="1" x14ac:dyDescent="0.25">
      <c r="B52" s="13"/>
      <c r="P52" s="22"/>
      <c r="Q52" s="96">
        <v>0.44</v>
      </c>
      <c r="R52" s="96">
        <v>1249.056626039092</v>
      </c>
      <c r="S52" s="23"/>
    </row>
    <row r="53" spans="1:19" s="14" customFormat="1" x14ac:dyDescent="0.25">
      <c r="B53" s="13"/>
      <c r="P53" s="22"/>
      <c r="Q53" s="68">
        <v>0.45</v>
      </c>
      <c r="R53" s="68">
        <v>1267.5511131596711</v>
      </c>
      <c r="S53" s="23"/>
    </row>
    <row r="54" spans="1:19" s="14" customFormat="1" x14ac:dyDescent="0.25">
      <c r="P54" s="22"/>
      <c r="Q54" s="96">
        <v>0.46</v>
      </c>
      <c r="R54" s="96">
        <v>1286.777536267135</v>
      </c>
      <c r="S54" s="23"/>
    </row>
    <row r="55" spans="1:19" s="14" customFormat="1" x14ac:dyDescent="0.25">
      <c r="P55" s="22"/>
      <c r="Q55" s="68">
        <v>0.47000000000000003</v>
      </c>
      <c r="R55" s="68">
        <v>1307.113871872896</v>
      </c>
      <c r="S55" s="23"/>
    </row>
    <row r="56" spans="1:19" s="14" customFormat="1" x14ac:dyDescent="0.25">
      <c r="P56" s="22"/>
      <c r="Q56" s="96">
        <v>0.48</v>
      </c>
      <c r="R56" s="96">
        <v>1328.3224147564702</v>
      </c>
      <c r="S56" s="23"/>
    </row>
    <row r="57" spans="1:19" s="14" customFormat="1" x14ac:dyDescent="0.25">
      <c r="P57" s="22"/>
      <c r="Q57" s="68">
        <v>0.49</v>
      </c>
      <c r="R57" s="68">
        <v>1349.8623749252858</v>
      </c>
      <c r="S57" s="23"/>
    </row>
    <row r="58" spans="1:19" s="14" customFormat="1" x14ac:dyDescent="0.25">
      <c r="P58" s="22"/>
      <c r="Q58" s="96">
        <v>0.5</v>
      </c>
      <c r="R58" s="96">
        <v>1372.2688854509372</v>
      </c>
      <c r="S58" s="23"/>
    </row>
    <row r="59" spans="1:19" s="14" customFormat="1" x14ac:dyDescent="0.25">
      <c r="P59" s="22"/>
      <c r="Q59" s="68">
        <v>0.51</v>
      </c>
      <c r="R59" s="68">
        <v>1396.1318021435447</v>
      </c>
      <c r="S59" s="23"/>
    </row>
    <row r="60" spans="1:19" s="14" customFormat="1" x14ac:dyDescent="0.25">
      <c r="P60" s="22"/>
      <c r="Q60" s="96">
        <v>0.52</v>
      </c>
      <c r="R60" s="96">
        <v>1421.3719444291617</v>
      </c>
      <c r="S60" s="23"/>
    </row>
    <row r="61" spans="1:19" s="14" customFormat="1" x14ac:dyDescent="0.25">
      <c r="P61" s="22"/>
      <c r="Q61" s="68">
        <v>0.53</v>
      </c>
      <c r="R61" s="68">
        <v>1448.0403371810303</v>
      </c>
      <c r="S61" s="23"/>
    </row>
    <row r="62" spans="1:19" s="14" customFormat="1" x14ac:dyDescent="0.25">
      <c r="P62" s="22"/>
      <c r="Q62" s="96">
        <v>0.54</v>
      </c>
      <c r="R62" s="96">
        <v>1475.4455598913398</v>
      </c>
      <c r="S62" s="23"/>
    </row>
    <row r="63" spans="1:19" s="14" customFormat="1" x14ac:dyDescent="0.25">
      <c r="P63" s="22"/>
      <c r="Q63" s="68">
        <v>0.55000000000000004</v>
      </c>
      <c r="R63" s="68">
        <v>1504.257142781767</v>
      </c>
      <c r="S63" s="23"/>
    </row>
    <row r="64" spans="1:19" s="14" customFormat="1" x14ac:dyDescent="0.25">
      <c r="P64" s="22"/>
      <c r="Q64" s="96">
        <v>0.56000000000000005</v>
      </c>
      <c r="R64" s="96">
        <v>1535.3838337460363</v>
      </c>
      <c r="S64" s="23"/>
    </row>
    <row r="65" spans="16:19" s="14" customFormat="1" x14ac:dyDescent="0.25">
      <c r="P65" s="22"/>
      <c r="Q65" s="68">
        <v>0.57000000000000006</v>
      </c>
      <c r="R65" s="68">
        <v>1568.4201640443716</v>
      </c>
      <c r="S65" s="23"/>
    </row>
    <row r="66" spans="16:19" s="14" customFormat="1" x14ac:dyDescent="0.25">
      <c r="P66" s="22"/>
      <c r="Q66" s="96">
        <v>0.57999999999999996</v>
      </c>
      <c r="R66" s="96">
        <v>1603.3935542866113</v>
      </c>
      <c r="S66" s="23"/>
    </row>
    <row r="67" spans="16:19" s="14" customFormat="1" x14ac:dyDescent="0.25">
      <c r="P67" s="22"/>
      <c r="Q67" s="68">
        <v>0.59</v>
      </c>
      <c r="R67" s="68">
        <v>1640.4563678780632</v>
      </c>
      <c r="S67" s="23"/>
    </row>
    <row r="68" spans="16:19" s="14" customFormat="1" x14ac:dyDescent="0.25">
      <c r="P68" s="22"/>
      <c r="Q68" s="96">
        <v>0.6</v>
      </c>
      <c r="R68" s="96">
        <v>1680.1681842739645</v>
      </c>
      <c r="S68" s="23"/>
    </row>
    <row r="69" spans="16:19" s="14" customFormat="1" x14ac:dyDescent="0.25">
      <c r="P69" s="22"/>
      <c r="Q69" s="68">
        <v>0.61</v>
      </c>
      <c r="R69" s="68">
        <v>1722.7292912672199</v>
      </c>
      <c r="S69" s="23"/>
    </row>
    <row r="70" spans="16:19" s="14" customFormat="1" x14ac:dyDescent="0.25">
      <c r="P70" s="22"/>
      <c r="Q70" s="96">
        <v>0.62</v>
      </c>
      <c r="R70" s="96">
        <v>1768.4586452177039</v>
      </c>
      <c r="S70" s="23"/>
    </row>
    <row r="71" spans="16:19" s="14" customFormat="1" x14ac:dyDescent="0.25">
      <c r="P71" s="22"/>
      <c r="Q71" s="68">
        <v>0.63</v>
      </c>
      <c r="R71" s="68">
        <v>1817.819339843227</v>
      </c>
      <c r="S71" s="23"/>
    </row>
    <row r="72" spans="16:19" s="14" customFormat="1" x14ac:dyDescent="0.25">
      <c r="P72" s="22"/>
      <c r="Q72" s="96">
        <v>0.64</v>
      </c>
      <c r="R72" s="96">
        <v>1870.9990154594625</v>
      </c>
      <c r="S72" s="23"/>
    </row>
    <row r="73" spans="16:19" s="14" customFormat="1" x14ac:dyDescent="0.25">
      <c r="P73" s="22"/>
      <c r="Q73" s="68">
        <v>0.65</v>
      </c>
      <c r="R73" s="68">
        <v>1928.7996727102161</v>
      </c>
      <c r="S73" s="23"/>
    </row>
    <row r="74" spans="16:19" s="14" customFormat="1" x14ac:dyDescent="0.25">
      <c r="P74" s="22"/>
      <c r="Q74" s="96">
        <v>0.66</v>
      </c>
      <c r="R74" s="96">
        <v>1991.6208550159392</v>
      </c>
      <c r="S74" s="23"/>
    </row>
    <row r="75" spans="16:19" s="14" customFormat="1" x14ac:dyDescent="0.25">
      <c r="P75" s="22"/>
      <c r="Q75" s="68">
        <v>0.67</v>
      </c>
      <c r="R75" s="68">
        <v>2061.0039276945117</v>
      </c>
      <c r="S75" s="23"/>
    </row>
    <row r="76" spans="16:19" s="14" customFormat="1" x14ac:dyDescent="0.25">
      <c r="P76" s="22"/>
      <c r="Q76" s="96">
        <v>0.68</v>
      </c>
      <c r="R76" s="96">
        <v>2137.1584405647718</v>
      </c>
      <c r="S76" s="23"/>
    </row>
    <row r="77" spans="16:19" s="14" customFormat="1" x14ac:dyDescent="0.25">
      <c r="P77" s="22"/>
      <c r="Q77" s="68">
        <v>0.69000000000000006</v>
      </c>
      <c r="R77" s="68">
        <v>2221.8381755320902</v>
      </c>
      <c r="S77" s="23"/>
    </row>
    <row r="78" spans="16:19" s="14" customFormat="1" x14ac:dyDescent="0.25">
      <c r="P78" s="22"/>
      <c r="Q78" s="96">
        <v>0.70000000000000007</v>
      </c>
      <c r="R78" s="96">
        <v>2315.6275572523978</v>
      </c>
      <c r="S78" s="23"/>
    </row>
    <row r="79" spans="16:19" s="14" customFormat="1" x14ac:dyDescent="0.25">
      <c r="P79" s="22"/>
      <c r="Q79" s="68">
        <v>0.71</v>
      </c>
      <c r="R79" s="68">
        <v>2421.6346230861245</v>
      </c>
      <c r="S79" s="23"/>
    </row>
    <row r="80" spans="16:19" s="14" customFormat="1" x14ac:dyDescent="0.25">
      <c r="P80" s="22"/>
      <c r="Q80" s="96">
        <v>0.72</v>
      </c>
      <c r="R80" s="96">
        <v>2541.3418422015397</v>
      </c>
      <c r="S80" s="23"/>
    </row>
    <row r="81" spans="16:19" s="14" customFormat="1" x14ac:dyDescent="0.25">
      <c r="P81" s="22"/>
      <c r="Q81" s="68">
        <v>0.73</v>
      </c>
      <c r="R81" s="68">
        <v>2678.4947765468273</v>
      </c>
      <c r="S81" s="23"/>
    </row>
    <row r="82" spans="16:19" s="14" customFormat="1" x14ac:dyDescent="0.25">
      <c r="P82" s="22"/>
      <c r="Q82" s="96">
        <v>0.74</v>
      </c>
      <c r="R82" s="96">
        <v>2836.4234856726689</v>
      </c>
      <c r="S82" s="23"/>
    </row>
    <row r="83" spans="16:19" s="14" customFormat="1" x14ac:dyDescent="0.25">
      <c r="P83" s="22"/>
      <c r="Q83" s="68">
        <v>0.75</v>
      </c>
      <c r="R83" s="68">
        <v>3021.2799899208494</v>
      </c>
      <c r="S83" s="23"/>
    </row>
    <row r="84" spans="16:19" s="14" customFormat="1" x14ac:dyDescent="0.25">
      <c r="P84" s="22"/>
      <c r="Q84" s="96">
        <v>0.76</v>
      </c>
      <c r="R84" s="96">
        <v>3240.4966092730051</v>
      </c>
      <c r="S84" s="23"/>
    </row>
    <row r="85" spans="16:19" s="14" customFormat="1" x14ac:dyDescent="0.25">
      <c r="P85" s="22"/>
      <c r="Q85" s="68">
        <v>0.77</v>
      </c>
      <c r="R85" s="68">
        <v>3505.3477852146675</v>
      </c>
      <c r="S85" s="23"/>
    </row>
    <row r="86" spans="16:19" s="14" customFormat="1" x14ac:dyDescent="0.25">
      <c r="P86" s="22"/>
      <c r="Q86" s="96">
        <v>0.78</v>
      </c>
      <c r="R86" s="96">
        <v>3832.301150007147</v>
      </c>
      <c r="S86" s="23"/>
    </row>
    <row r="87" spans="16:19" s="14" customFormat="1" x14ac:dyDescent="0.25">
      <c r="P87" s="22"/>
      <c r="Q87" s="68">
        <v>0.79</v>
      </c>
      <c r="R87" s="68">
        <v>4245.5357427313838</v>
      </c>
      <c r="S87" s="23"/>
    </row>
    <row r="88" spans="16:19" s="14" customFormat="1" x14ac:dyDescent="0.25">
      <c r="P88" s="22"/>
      <c r="Q88" s="96">
        <v>0.8</v>
      </c>
      <c r="R88" s="96">
        <v>4785.6374826472893</v>
      </c>
      <c r="S88" s="23"/>
    </row>
    <row r="89" spans="16:19" s="14" customFormat="1" x14ac:dyDescent="0.25">
      <c r="P89" s="22"/>
      <c r="Q89" s="68">
        <v>0.81</v>
      </c>
      <c r="R89" s="68">
        <v>5525.6454715813179</v>
      </c>
      <c r="S89" s="23"/>
    </row>
    <row r="90" spans="16:19" s="14" customFormat="1" x14ac:dyDescent="0.25">
      <c r="P90" s="22"/>
      <c r="Q90" s="96">
        <v>0.82000000000000006</v>
      </c>
      <c r="R90" s="96">
        <v>6598.0597435175532</v>
      </c>
      <c r="S90" s="23"/>
    </row>
    <row r="91" spans="16:19" s="14" customFormat="1" x14ac:dyDescent="0.25">
      <c r="P91" s="22"/>
      <c r="Q91" s="68">
        <v>0.83000000000000007</v>
      </c>
      <c r="R91" s="68">
        <v>8304.6336569261039</v>
      </c>
      <c r="S91" s="23"/>
    </row>
    <row r="92" spans="16:19" s="14" customFormat="1" x14ac:dyDescent="0.25">
      <c r="P92" s="22"/>
      <c r="Q92" s="96">
        <v>0.84</v>
      </c>
      <c r="R92" s="96">
        <v>11437.650222656514</v>
      </c>
      <c r="S92" s="23"/>
    </row>
    <row r="93" spans="16:19" s="14" customFormat="1" x14ac:dyDescent="0.25">
      <c r="P93" s="22"/>
      <c r="Q93" s="68">
        <v>0.85</v>
      </c>
      <c r="R93" s="68">
        <v>19140.428385116153</v>
      </c>
      <c r="S93" s="23"/>
    </row>
    <row r="94" spans="16:19" s="14" customFormat="1" x14ac:dyDescent="0.25">
      <c r="P94" s="22"/>
      <c r="Q94" s="96">
        <v>0.86</v>
      </c>
      <c r="R94" s="96">
        <v>65535</v>
      </c>
      <c r="S94" s="23"/>
    </row>
    <row r="95" spans="16:19" s="14" customFormat="1" x14ac:dyDescent="0.25">
      <c r="P95" s="22"/>
      <c r="Q95" s="68">
        <v>0.87</v>
      </c>
      <c r="R95" s="68">
        <v>65535</v>
      </c>
      <c r="S95" s="23"/>
    </row>
    <row r="96" spans="16:19" s="14" customFormat="1" x14ac:dyDescent="0.25">
      <c r="P96" s="22"/>
      <c r="Q96" s="96">
        <v>0.88</v>
      </c>
      <c r="R96" s="96">
        <v>65535</v>
      </c>
      <c r="S96" s="23"/>
    </row>
    <row r="97" spans="16:19" s="14" customFormat="1" x14ac:dyDescent="0.25">
      <c r="P97" s="22"/>
      <c r="Q97" s="68">
        <v>0.89</v>
      </c>
      <c r="R97" s="68">
        <v>65535</v>
      </c>
      <c r="S97" s="23"/>
    </row>
    <row r="98" spans="16:19" s="14" customFormat="1" x14ac:dyDescent="0.25">
      <c r="P98" s="22"/>
      <c r="Q98" s="96">
        <v>0.9</v>
      </c>
      <c r="R98" s="96">
        <v>65535</v>
      </c>
      <c r="S98" s="23"/>
    </row>
    <row r="99" spans="16:19" s="14" customFormat="1" x14ac:dyDescent="0.25">
      <c r="P99" s="22"/>
      <c r="Q99" s="68">
        <v>0.91</v>
      </c>
      <c r="R99" s="68">
        <v>65535</v>
      </c>
      <c r="S99" s="23"/>
    </row>
    <row r="100" spans="16:19" s="14" customFormat="1" x14ac:dyDescent="0.25">
      <c r="P100" s="22"/>
      <c r="Q100" s="96">
        <v>0.92</v>
      </c>
      <c r="R100" s="96">
        <v>65535</v>
      </c>
      <c r="S100" s="23"/>
    </row>
    <row r="101" spans="16:19" s="14" customFormat="1" x14ac:dyDescent="0.25">
      <c r="P101" s="22"/>
      <c r="Q101" s="68">
        <v>0.93</v>
      </c>
      <c r="R101" s="68">
        <v>65535</v>
      </c>
      <c r="S101" s="23"/>
    </row>
    <row r="102" spans="16:19" s="14" customFormat="1" x14ac:dyDescent="0.25">
      <c r="P102" s="22"/>
      <c r="Q102" s="96">
        <v>0.94000000000000006</v>
      </c>
      <c r="R102" s="96">
        <v>65535</v>
      </c>
      <c r="S102" s="23"/>
    </row>
    <row r="103" spans="16:19" s="14" customFormat="1" x14ac:dyDescent="0.25">
      <c r="P103" s="22"/>
      <c r="Q103" s="68">
        <v>0.95000000000000007</v>
      </c>
      <c r="R103" s="68">
        <v>65535</v>
      </c>
      <c r="S103" s="23"/>
    </row>
    <row r="104" spans="16:19" s="14" customFormat="1" x14ac:dyDescent="0.25">
      <c r="P104" s="22"/>
      <c r="Q104" s="96">
        <v>0.96</v>
      </c>
      <c r="R104" s="96">
        <v>65535</v>
      </c>
      <c r="S104" s="23"/>
    </row>
    <row r="105" spans="16:19" s="14" customFormat="1" x14ac:dyDescent="0.25">
      <c r="P105" s="22"/>
      <c r="Q105" s="68">
        <v>0.97</v>
      </c>
      <c r="R105" s="68">
        <v>65535</v>
      </c>
      <c r="S105" s="23"/>
    </row>
    <row r="106" spans="16:19" s="14" customFormat="1" x14ac:dyDescent="0.25">
      <c r="P106" s="22"/>
      <c r="Q106" s="96">
        <v>0.98</v>
      </c>
      <c r="R106" s="96">
        <v>65535</v>
      </c>
      <c r="S106" s="23"/>
    </row>
    <row r="107" spans="16:19" s="14" customFormat="1" x14ac:dyDescent="0.25">
      <c r="P107" s="22"/>
      <c r="Q107" s="68">
        <v>0.99</v>
      </c>
      <c r="R107" s="68">
        <v>65535</v>
      </c>
      <c r="S107" s="23"/>
    </row>
    <row r="108" spans="16:19" s="14" customFormat="1" x14ac:dyDescent="0.25">
      <c r="P108" s="24"/>
      <c r="Q108" s="25"/>
      <c r="R108" s="25"/>
      <c r="S108" s="26"/>
    </row>
    <row r="109" spans="16:19" s="14" customFormat="1" x14ac:dyDescent="0.25"/>
    <row r="110" spans="16:19" s="14" customFormat="1" x14ac:dyDescent="0.25"/>
    <row r="111" spans="16:19" s="14" customFormat="1" x14ac:dyDescent="0.25"/>
    <row r="112" spans="16:19" s="14" customFormat="1" x14ac:dyDescent="0.25"/>
    <row r="113" s="14" customFormat="1" x14ac:dyDescent="0.25"/>
    <row r="114" s="14" customFormat="1" x14ac:dyDescent="0.25"/>
    <row r="115" s="14" customFormat="1" x14ac:dyDescent="0.25"/>
    <row r="116" s="14" customFormat="1" x14ac:dyDescent="0.25"/>
    <row r="117" s="14" customFormat="1" x14ac:dyDescent="0.25"/>
    <row r="118" s="14" customFormat="1" x14ac:dyDescent="0.25"/>
    <row r="119" s="14" customFormat="1" x14ac:dyDescent="0.25"/>
    <row r="120" s="14" customFormat="1" x14ac:dyDescent="0.25"/>
    <row r="121" s="14" customFormat="1" x14ac:dyDescent="0.25"/>
    <row r="122" s="14" customFormat="1" x14ac:dyDescent="0.25"/>
    <row r="123" s="14" customFormat="1" x14ac:dyDescent="0.25"/>
    <row r="124" s="14" customFormat="1" x14ac:dyDescent="0.25"/>
    <row r="125" s="14" customFormat="1" x14ac:dyDescent="0.25"/>
    <row r="126" s="14" customFormat="1" x14ac:dyDescent="0.25"/>
    <row r="127" s="14" customFormat="1" x14ac:dyDescent="0.25"/>
    <row r="128" s="14" customFormat="1" x14ac:dyDescent="0.25"/>
    <row r="129" spans="18:18" s="14" customFormat="1" x14ac:dyDescent="0.25"/>
    <row r="130" spans="18:18" s="14" customFormat="1" x14ac:dyDescent="0.25"/>
    <row r="131" spans="18:18" s="14" customFormat="1" x14ac:dyDescent="0.25">
      <c r="R131" s="19"/>
    </row>
    <row r="132" spans="18:18" s="14" customFormat="1" x14ac:dyDescent="0.25"/>
    <row r="133" spans="18:18" s="14" customFormat="1" x14ac:dyDescent="0.25"/>
    <row r="134" spans="18:18" s="14" customFormat="1" x14ac:dyDescent="0.25"/>
    <row r="135" spans="18:18" s="14" customFormat="1" x14ac:dyDescent="0.25"/>
    <row r="136" spans="18:18" s="14" customFormat="1" x14ac:dyDescent="0.25"/>
    <row r="137" spans="18:18" s="14" customFormat="1" x14ac:dyDescent="0.25"/>
    <row r="138" spans="18:18" s="14" customFormat="1" x14ac:dyDescent="0.25"/>
    <row r="139" spans="18:18" s="14" customFormat="1" x14ac:dyDescent="0.25"/>
    <row r="140" spans="18:18" s="14" customFormat="1" x14ac:dyDescent="0.25"/>
    <row r="141" spans="18:18" s="14" customFormat="1" x14ac:dyDescent="0.25"/>
    <row r="142" spans="18:18" s="14" customFormat="1" x14ac:dyDescent="0.25"/>
    <row r="143" spans="18:18" s="14" customFormat="1" x14ac:dyDescent="0.25"/>
    <row r="144" spans="18:18" s="14" customFormat="1" x14ac:dyDescent="0.25"/>
    <row r="145" s="14" customFormat="1" x14ac:dyDescent="0.25"/>
    <row r="146" s="14" customFormat="1" x14ac:dyDescent="0.25"/>
    <row r="147" s="14" customFormat="1" x14ac:dyDescent="0.25"/>
    <row r="148" s="14" customFormat="1" x14ac:dyDescent="0.25"/>
    <row r="149" s="14" customFormat="1" x14ac:dyDescent="0.25"/>
    <row r="150" s="14" customFormat="1" x14ac:dyDescent="0.25"/>
    <row r="151" s="14" customFormat="1" x14ac:dyDescent="0.25"/>
    <row r="152" s="14" customFormat="1" x14ac:dyDescent="0.25"/>
    <row r="153" s="14" customFormat="1" x14ac:dyDescent="0.25"/>
    <row r="154" s="14" customFormat="1" x14ac:dyDescent="0.25"/>
    <row r="155" s="14" customFormat="1" x14ac:dyDescent="0.25"/>
    <row r="156" s="14" customFormat="1" x14ac:dyDescent="0.25"/>
    <row r="157" s="14" customFormat="1" x14ac:dyDescent="0.25"/>
    <row r="158" s="14" customFormat="1" x14ac:dyDescent="0.25"/>
    <row r="159" s="14" customFormat="1" x14ac:dyDescent="0.25"/>
    <row r="160" s="14" customFormat="1" x14ac:dyDescent="0.25"/>
    <row r="161" s="14" customFormat="1" x14ac:dyDescent="0.25"/>
    <row r="162" s="14" customFormat="1" x14ac:dyDescent="0.25"/>
    <row r="163" s="14" customFormat="1" x14ac:dyDescent="0.25"/>
    <row r="164" s="14" customFormat="1" x14ac:dyDescent="0.25"/>
    <row r="165" s="14" customFormat="1" x14ac:dyDescent="0.25"/>
    <row r="166" s="14" customFormat="1" x14ac:dyDescent="0.25"/>
    <row r="167" s="14" customFormat="1" x14ac:dyDescent="0.25"/>
    <row r="168" s="14" customFormat="1" x14ac:dyDescent="0.25"/>
    <row r="169" s="14" customFormat="1" x14ac:dyDescent="0.25"/>
    <row r="170" s="14" customFormat="1" x14ac:dyDescent="0.25"/>
    <row r="171" s="14" customFormat="1" x14ac:dyDescent="0.25"/>
    <row r="172" s="14" customFormat="1" x14ac:dyDescent="0.25"/>
    <row r="173" s="14" customFormat="1" x14ac:dyDescent="0.25"/>
    <row r="174" s="14" customFormat="1" x14ac:dyDescent="0.25"/>
    <row r="175" s="14" customFormat="1" x14ac:dyDescent="0.25"/>
    <row r="176" s="14" customFormat="1" x14ac:dyDescent="0.25"/>
    <row r="177" s="14" customFormat="1" x14ac:dyDescent="0.25"/>
    <row r="178" s="14" customFormat="1" x14ac:dyDescent="0.25"/>
    <row r="179" s="14" customFormat="1" x14ac:dyDescent="0.25"/>
    <row r="180" s="14" customFormat="1" x14ac:dyDescent="0.25"/>
    <row r="181" s="14" customFormat="1" x14ac:dyDescent="0.25"/>
    <row r="182" s="14" customFormat="1" x14ac:dyDescent="0.25"/>
    <row r="183" s="14" customFormat="1" x14ac:dyDescent="0.25"/>
    <row r="184" s="14" customFormat="1" x14ac:dyDescent="0.25"/>
    <row r="185" s="14" customFormat="1" x14ac:dyDescent="0.25"/>
    <row r="186" s="14" customFormat="1" x14ac:dyDescent="0.25"/>
    <row r="187" s="14" customFormat="1" x14ac:dyDescent="0.25"/>
    <row r="188" s="14" customFormat="1" x14ac:dyDescent="0.25"/>
    <row r="189" s="14" customFormat="1" x14ac:dyDescent="0.25"/>
    <row r="190" s="14" customFormat="1" x14ac:dyDescent="0.25"/>
    <row r="191" s="14" customFormat="1" x14ac:dyDescent="0.25"/>
    <row r="192" s="14" customFormat="1" x14ac:dyDescent="0.25"/>
    <row r="193" s="14" customFormat="1" x14ac:dyDescent="0.25"/>
    <row r="194" s="14" customFormat="1" x14ac:dyDescent="0.25"/>
    <row r="195" s="14" customFormat="1" x14ac:dyDescent="0.25"/>
    <row r="196" s="14" customFormat="1" x14ac:dyDescent="0.25"/>
    <row r="197" s="14" customFormat="1" x14ac:dyDescent="0.25"/>
    <row r="198" s="14" customFormat="1" x14ac:dyDescent="0.25"/>
    <row r="199" s="14" customFormat="1" x14ac:dyDescent="0.25"/>
    <row r="200" s="14" customFormat="1" x14ac:dyDescent="0.25"/>
    <row r="201" s="14" customFormat="1" x14ac:dyDescent="0.25"/>
    <row r="202" s="14" customFormat="1" x14ac:dyDescent="0.25"/>
    <row r="203" s="14" customFormat="1" x14ac:dyDescent="0.25"/>
    <row r="204" s="14" customFormat="1" x14ac:dyDescent="0.25"/>
    <row r="205" s="14" customFormat="1" x14ac:dyDescent="0.25"/>
    <row r="206" s="14" customFormat="1" x14ac:dyDescent="0.25"/>
    <row r="207" s="14" customFormat="1" x14ac:dyDescent="0.25"/>
    <row r="208" s="14" customFormat="1" x14ac:dyDescent="0.25"/>
    <row r="209" spans="2:19" s="14" customFormat="1" x14ac:dyDescent="0.25"/>
    <row r="210" spans="2:19" s="14" customFormat="1" x14ac:dyDescent="0.25"/>
    <row r="211" spans="2:19" s="14" customFormat="1" x14ac:dyDescent="0.25"/>
    <row r="212" spans="2:19" s="14" customFormat="1" x14ac:dyDescent="0.25"/>
    <row r="213" spans="2:19" s="14" customFormat="1" x14ac:dyDescent="0.25"/>
    <row r="214" spans="2:19" s="14" customFormat="1" x14ac:dyDescent="0.25"/>
    <row r="215" spans="2:19" s="14" customFormat="1" x14ac:dyDescent="0.25"/>
    <row r="216" spans="2:19" s="14" customFormat="1" x14ac:dyDescent="0.25"/>
    <row r="217" spans="2:19" s="14" customFormat="1" x14ac:dyDescent="0.25"/>
    <row r="218" spans="2:19" s="14" customFormat="1" x14ac:dyDescent="0.25"/>
    <row r="219" spans="2:19" s="14" customFormat="1" x14ac:dyDescent="0.25"/>
    <row r="220" spans="2:19" s="14" customFormat="1" x14ac:dyDescent="0.25"/>
    <row r="221" spans="2:19" s="14" customFormat="1" x14ac:dyDescent="0.25"/>
    <row r="222" spans="2:19" s="14" customFormat="1" x14ac:dyDescent="0.25"/>
    <row r="223" spans="2:19" x14ac:dyDescent="0.25">
      <c r="B223" s="14"/>
      <c r="C223" s="14"/>
      <c r="D223" s="14"/>
      <c r="E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</row>
    <row r="224" spans="2:19" x14ac:dyDescent="0.25">
      <c r="B224" s="14"/>
      <c r="C224" s="14"/>
      <c r="D224" s="14"/>
      <c r="E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</row>
    <row r="225" spans="2:19" x14ac:dyDescent="0.25">
      <c r="B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</row>
    <row r="226" spans="2:19" x14ac:dyDescent="0.25">
      <c r="B226" s="14"/>
      <c r="G226" s="14"/>
      <c r="H226" s="14"/>
      <c r="O226" s="14"/>
      <c r="P226" s="14"/>
      <c r="Q226" s="14"/>
      <c r="R226" s="14"/>
      <c r="S226" s="14"/>
    </row>
    <row r="227" spans="2:19" x14ac:dyDescent="0.25">
      <c r="G227" s="14"/>
      <c r="H227" s="14"/>
      <c r="O227" s="14"/>
      <c r="P227" s="14"/>
      <c r="Q227" s="14"/>
      <c r="R227" s="14"/>
      <c r="S227" s="14"/>
    </row>
    <row r="228" spans="2:19" x14ac:dyDescent="0.25">
      <c r="G228" s="14"/>
      <c r="O228" s="14"/>
      <c r="P228" s="14"/>
      <c r="Q228" s="14"/>
      <c r="R228" s="14"/>
      <c r="S228" s="14"/>
    </row>
    <row r="229" spans="2:19" x14ac:dyDescent="0.25">
      <c r="G229" s="14"/>
      <c r="O229" s="14"/>
      <c r="P229" s="14"/>
      <c r="Q229" s="14"/>
      <c r="R229" s="14"/>
      <c r="S229" s="14"/>
    </row>
    <row r="230" spans="2:19" x14ac:dyDescent="0.25">
      <c r="G230" s="14"/>
      <c r="O230" s="14"/>
      <c r="P230" s="14"/>
      <c r="Q230" s="14"/>
      <c r="R230" s="14"/>
      <c r="S230" s="14"/>
    </row>
    <row r="231" spans="2:19" x14ac:dyDescent="0.25">
      <c r="O231" s="14"/>
      <c r="P231" s="14"/>
      <c r="Q231" s="14"/>
      <c r="R231" s="14"/>
      <c r="S231" s="14"/>
    </row>
    <row r="232" spans="2:19" x14ac:dyDescent="0.25">
      <c r="O232" s="14"/>
      <c r="P232" s="14"/>
      <c r="Q232" s="14"/>
      <c r="R232" s="14"/>
      <c r="S232" s="14"/>
    </row>
    <row r="233" spans="2:19" x14ac:dyDescent="0.25">
      <c r="O233" s="14"/>
      <c r="P233" s="14"/>
      <c r="Q233" s="14"/>
      <c r="R233" s="14"/>
      <c r="S233" s="14"/>
    </row>
    <row r="234" spans="2:19" x14ac:dyDescent="0.25">
      <c r="O234" s="14"/>
      <c r="P234" s="14"/>
      <c r="Q234" s="14"/>
      <c r="R234" s="14"/>
      <c r="S234" s="14"/>
    </row>
    <row r="235" spans="2:19" x14ac:dyDescent="0.25">
      <c r="P235" s="14"/>
      <c r="Q235" s="14"/>
      <c r="R235" s="14"/>
      <c r="S235" s="14"/>
    </row>
    <row r="236" spans="2:19" x14ac:dyDescent="0.25">
      <c r="P236" s="14"/>
      <c r="Q236" s="14"/>
      <c r="R236" s="14"/>
      <c r="S236" s="14"/>
    </row>
    <row r="237" spans="2:19" x14ac:dyDescent="0.25">
      <c r="P237" s="14"/>
      <c r="Q237" s="14"/>
      <c r="R237" s="14"/>
      <c r="S237" s="14"/>
    </row>
    <row r="238" spans="2:19" x14ac:dyDescent="0.25">
      <c r="P238" s="14"/>
      <c r="Q238" s="14"/>
      <c r="R238" s="14"/>
      <c r="S238" s="14"/>
    </row>
    <row r="239" spans="2:19" x14ac:dyDescent="0.25">
      <c r="P239" s="14"/>
      <c r="Q239" s="14"/>
      <c r="R239" s="14"/>
      <c r="S239" s="14"/>
    </row>
    <row r="240" spans="2:19" x14ac:dyDescent="0.25">
      <c r="P240" s="14"/>
      <c r="Q240" s="14"/>
      <c r="R240" s="14"/>
      <c r="S240" s="14"/>
    </row>
    <row r="241" spans="16:19" x14ac:dyDescent="0.25">
      <c r="P241" s="14"/>
      <c r="Q241" s="14"/>
      <c r="R241" s="14"/>
      <c r="S241" s="14"/>
    </row>
    <row r="242" spans="16:19" x14ac:dyDescent="0.25">
      <c r="P242" s="14"/>
      <c r="Q242" s="14"/>
      <c r="R242" s="14"/>
      <c r="S242" s="14"/>
    </row>
    <row r="243" spans="16:19" x14ac:dyDescent="0.25">
      <c r="P243" s="14"/>
      <c r="Q243" s="14"/>
      <c r="R243" s="14"/>
      <c r="S243" s="14"/>
    </row>
    <row r="244" spans="16:19" x14ac:dyDescent="0.25">
      <c r="P244" s="14"/>
      <c r="Q244" s="14"/>
      <c r="R244" s="14"/>
      <c r="S244" s="14"/>
    </row>
    <row r="245" spans="16:19" x14ac:dyDescent="0.25">
      <c r="P245" s="14"/>
      <c r="Q245" s="14"/>
      <c r="R245" s="14"/>
      <c r="S245" s="14"/>
    </row>
    <row r="246" spans="16:19" x14ac:dyDescent="0.25">
      <c r="P246" s="14"/>
      <c r="Q246" s="14"/>
      <c r="R246" s="14"/>
      <c r="S246" s="14"/>
    </row>
    <row r="247" spans="16:19" x14ac:dyDescent="0.25">
      <c r="P247" s="14"/>
      <c r="Q247" s="14"/>
      <c r="R247" s="14"/>
      <c r="S247" s="14"/>
    </row>
    <row r="248" spans="16:19" x14ac:dyDescent="0.25">
      <c r="P248" s="14"/>
      <c r="Q248" s="14"/>
      <c r="R248" s="14"/>
      <c r="S248" s="14"/>
    </row>
    <row r="249" spans="16:19" x14ac:dyDescent="0.25">
      <c r="P249" s="14"/>
      <c r="Q249" s="14"/>
      <c r="R249" s="14"/>
      <c r="S249" s="14"/>
    </row>
    <row r="250" spans="16:19" x14ac:dyDescent="0.25">
      <c r="P250" s="14"/>
      <c r="Q250" s="14"/>
      <c r="R250" s="14"/>
      <c r="S250" s="14"/>
    </row>
    <row r="251" spans="16:19" x14ac:dyDescent="0.25">
      <c r="P251" s="14"/>
      <c r="Q251" s="14"/>
      <c r="R251" s="14"/>
      <c r="S251" s="14"/>
    </row>
    <row r="252" spans="16:19" x14ac:dyDescent="0.25">
      <c r="P252" s="14"/>
      <c r="Q252" s="14"/>
      <c r="R252" s="14"/>
      <c r="S252" s="14"/>
    </row>
    <row r="253" spans="16:19" x14ac:dyDescent="0.25">
      <c r="P253" s="14"/>
      <c r="Q253" s="14"/>
      <c r="R253" s="14"/>
      <c r="S253" s="14"/>
    </row>
    <row r="254" spans="16:19" x14ac:dyDescent="0.25">
      <c r="P254" s="14"/>
      <c r="Q254" s="14"/>
      <c r="R254" s="14"/>
      <c r="S254" s="14"/>
    </row>
    <row r="255" spans="16:19" x14ac:dyDescent="0.25">
      <c r="P255" s="14"/>
      <c r="Q255" s="14"/>
      <c r="R255" s="14"/>
      <c r="S255" s="14"/>
    </row>
    <row r="256" spans="16:19" x14ac:dyDescent="0.25">
      <c r="P256" s="14"/>
      <c r="Q256" s="14"/>
      <c r="R256" s="14"/>
      <c r="S256" s="14"/>
    </row>
    <row r="257" spans="16:19" x14ac:dyDescent="0.25">
      <c r="P257" s="14"/>
      <c r="Q257" s="14"/>
      <c r="R257" s="14"/>
      <c r="S257" s="14"/>
    </row>
    <row r="258" spans="16:19" x14ac:dyDescent="0.25">
      <c r="P258" s="14"/>
      <c r="Q258" s="14"/>
      <c r="R258" s="14"/>
      <c r="S258" s="14"/>
    </row>
    <row r="259" spans="16:19" x14ac:dyDescent="0.25">
      <c r="P259" s="14"/>
      <c r="Q259" s="14"/>
      <c r="R259" s="14"/>
      <c r="S259" s="14"/>
    </row>
    <row r="260" spans="16:19" x14ac:dyDescent="0.25">
      <c r="P260" s="14"/>
      <c r="Q260" s="14"/>
      <c r="R260" s="14"/>
      <c r="S260" s="14"/>
    </row>
    <row r="261" spans="16:19" x14ac:dyDescent="0.25">
      <c r="P261" s="14"/>
      <c r="Q261" s="14"/>
      <c r="R261" s="14"/>
      <c r="S261" s="14"/>
    </row>
    <row r="262" spans="16:19" x14ac:dyDescent="0.25">
      <c r="P262" s="14"/>
      <c r="Q262" s="14"/>
      <c r="R262" s="14"/>
      <c r="S262" s="14"/>
    </row>
    <row r="263" spans="16:19" x14ac:dyDescent="0.25">
      <c r="P263" s="14"/>
      <c r="Q263" s="14"/>
      <c r="R263" s="14"/>
      <c r="S263" s="14"/>
    </row>
    <row r="264" spans="16:19" x14ac:dyDescent="0.25">
      <c r="P264" s="14"/>
      <c r="Q264" s="14"/>
      <c r="R264" s="14"/>
      <c r="S264" s="14"/>
    </row>
    <row r="265" spans="16:19" x14ac:dyDescent="0.25">
      <c r="P265" s="14"/>
      <c r="Q265" s="14"/>
      <c r="R265" s="14"/>
      <c r="S265" s="14"/>
    </row>
    <row r="266" spans="16:19" x14ac:dyDescent="0.25">
      <c r="P266" s="14"/>
      <c r="Q266" s="14"/>
      <c r="R266" s="14"/>
      <c r="S266" s="14"/>
    </row>
    <row r="267" spans="16:19" x14ac:dyDescent="0.25">
      <c r="P267" s="14"/>
      <c r="Q267" s="14"/>
      <c r="R267" s="14"/>
      <c r="S267" s="14"/>
    </row>
    <row r="268" spans="16:19" x14ac:dyDescent="0.25">
      <c r="P268" s="14"/>
      <c r="Q268" s="14"/>
      <c r="R268" s="14"/>
      <c r="S268" s="14"/>
    </row>
    <row r="269" spans="16:19" x14ac:dyDescent="0.25">
      <c r="P269" s="14"/>
      <c r="Q269" s="14"/>
      <c r="R269" s="14"/>
      <c r="S269" s="14"/>
    </row>
    <row r="270" spans="16:19" x14ac:dyDescent="0.25">
      <c r="P270" s="14"/>
      <c r="Q270" s="14"/>
      <c r="R270" s="14"/>
      <c r="S270" s="14"/>
    </row>
    <row r="271" spans="16:19" x14ac:dyDescent="0.25">
      <c r="P271" s="14"/>
      <c r="Q271" s="14"/>
      <c r="R271" s="14"/>
      <c r="S271" s="14"/>
    </row>
    <row r="272" spans="16:19" x14ac:dyDescent="0.25">
      <c r="P272" s="14"/>
      <c r="Q272" s="14"/>
      <c r="R272" s="14"/>
      <c r="S272" s="14"/>
    </row>
    <row r="273" spans="16:19" x14ac:dyDescent="0.25">
      <c r="P273" s="14"/>
      <c r="Q273" s="14"/>
      <c r="R273" s="14"/>
      <c r="S273" s="14"/>
    </row>
    <row r="274" spans="16:19" x14ac:dyDescent="0.25">
      <c r="P274" s="14"/>
      <c r="Q274" s="14"/>
      <c r="R274" s="14"/>
      <c r="S274" s="14"/>
    </row>
    <row r="275" spans="16:19" x14ac:dyDescent="0.25">
      <c r="P275" s="14"/>
      <c r="Q275" s="14"/>
      <c r="R275" s="14"/>
      <c r="S275" s="14"/>
    </row>
    <row r="276" spans="16:19" x14ac:dyDescent="0.25">
      <c r="P276" s="14"/>
      <c r="Q276" s="14"/>
      <c r="R276" s="14"/>
      <c r="S276" s="14"/>
    </row>
    <row r="277" spans="16:19" x14ac:dyDescent="0.25">
      <c r="P277" s="14"/>
      <c r="Q277" s="14"/>
      <c r="R277" s="14"/>
      <c r="S277" s="14"/>
    </row>
    <row r="278" spans="16:19" x14ac:dyDescent="0.25">
      <c r="P278" s="14"/>
      <c r="Q278" s="14"/>
      <c r="R278" s="14"/>
      <c r="S278" s="14"/>
    </row>
    <row r="279" spans="16:19" x14ac:dyDescent="0.25">
      <c r="P279" s="14"/>
      <c r="Q279" s="14"/>
      <c r="R279" s="14"/>
      <c r="S279" s="14"/>
    </row>
    <row r="280" spans="16:19" x14ac:dyDescent="0.25">
      <c r="P280" s="14"/>
      <c r="Q280" s="14"/>
      <c r="R280" s="14"/>
      <c r="S280" s="14"/>
    </row>
    <row r="281" spans="16:19" x14ac:dyDescent="0.25">
      <c r="P281" s="14"/>
      <c r="Q281" s="14"/>
      <c r="R281" s="14"/>
      <c r="S281" s="14"/>
    </row>
    <row r="282" spans="16:19" x14ac:dyDescent="0.25">
      <c r="P282" s="14"/>
      <c r="Q282" s="14"/>
      <c r="R282" s="14"/>
      <c r="S282" s="14"/>
    </row>
    <row r="283" spans="16:19" x14ac:dyDescent="0.25">
      <c r="P283" s="14"/>
      <c r="Q283" s="14"/>
      <c r="R283" s="14"/>
      <c r="S283" s="14"/>
    </row>
    <row r="284" spans="16:19" x14ac:dyDescent="0.25">
      <c r="P284" s="14"/>
      <c r="Q284" s="14"/>
      <c r="R284" s="14"/>
      <c r="S284" s="14"/>
    </row>
    <row r="285" spans="16:19" x14ac:dyDescent="0.25">
      <c r="P285" s="14"/>
      <c r="Q285" s="14"/>
      <c r="R285" s="14"/>
      <c r="S285" s="14"/>
    </row>
    <row r="286" spans="16:19" x14ac:dyDescent="0.25">
      <c r="P286" s="14"/>
      <c r="Q286" s="14"/>
      <c r="R286" s="14"/>
      <c r="S286" s="14"/>
    </row>
    <row r="287" spans="16:19" x14ac:dyDescent="0.25">
      <c r="P287" s="14"/>
      <c r="Q287" s="14"/>
      <c r="R287" s="14"/>
      <c r="S287" s="14"/>
    </row>
    <row r="288" spans="16:19" x14ac:dyDescent="0.25">
      <c r="P288" s="14"/>
      <c r="Q288" s="14"/>
      <c r="R288" s="14"/>
      <c r="S288" s="14"/>
    </row>
    <row r="289" spans="16:19" x14ac:dyDescent="0.25">
      <c r="P289" s="14"/>
      <c r="Q289" s="14"/>
      <c r="R289" s="14"/>
      <c r="S289" s="14"/>
    </row>
    <row r="290" spans="16:19" x14ac:dyDescent="0.25">
      <c r="P290" s="14"/>
      <c r="Q290" s="14"/>
      <c r="R290" s="14"/>
      <c r="S290" s="14"/>
    </row>
    <row r="291" spans="16:19" x14ac:dyDescent="0.25">
      <c r="P291" s="14"/>
      <c r="Q291" s="14"/>
      <c r="R291" s="14"/>
      <c r="S291" s="14"/>
    </row>
    <row r="292" spans="16:19" x14ac:dyDescent="0.25">
      <c r="P292" s="14"/>
      <c r="Q292" s="14"/>
      <c r="R292" s="14"/>
      <c r="S292" s="14"/>
    </row>
    <row r="293" spans="16:19" x14ac:dyDescent="0.25">
      <c r="P293" s="14"/>
      <c r="Q293" s="14"/>
      <c r="R293" s="14"/>
      <c r="S293" s="14"/>
    </row>
    <row r="294" spans="16:19" x14ac:dyDescent="0.25">
      <c r="P294" s="14"/>
      <c r="Q294" s="14"/>
      <c r="R294" s="14"/>
      <c r="S294" s="14"/>
    </row>
    <row r="295" spans="16:19" x14ac:dyDescent="0.25">
      <c r="P295" s="14"/>
      <c r="Q295" s="14"/>
      <c r="R295" s="14"/>
      <c r="S295" s="14"/>
    </row>
    <row r="296" spans="16:19" x14ac:dyDescent="0.25">
      <c r="P296" s="14"/>
      <c r="Q296" s="14"/>
      <c r="R296" s="14"/>
      <c r="S296" s="14"/>
    </row>
    <row r="297" spans="16:19" x14ac:dyDescent="0.25">
      <c r="P297" s="14"/>
      <c r="Q297" s="14"/>
      <c r="R297" s="14"/>
      <c r="S297" s="14"/>
    </row>
    <row r="298" spans="16:19" x14ac:dyDescent="0.25">
      <c r="P298" s="14"/>
      <c r="Q298" s="14"/>
      <c r="R298" s="14"/>
      <c r="S298" s="14"/>
    </row>
    <row r="299" spans="16:19" x14ac:dyDescent="0.25">
      <c r="P299" s="14"/>
      <c r="Q299" s="14"/>
      <c r="R299" s="14"/>
      <c r="S299" s="14"/>
    </row>
    <row r="300" spans="16:19" x14ac:dyDescent="0.25">
      <c r="P300" s="14"/>
      <c r="Q300" s="14"/>
      <c r="R300" s="14"/>
      <c r="S300" s="14"/>
    </row>
    <row r="301" spans="16:19" x14ac:dyDescent="0.25">
      <c r="P301" s="14"/>
      <c r="Q301" s="14"/>
      <c r="R301" s="14"/>
      <c r="S301" s="14"/>
    </row>
    <row r="302" spans="16:19" x14ac:dyDescent="0.25">
      <c r="P302" s="14"/>
      <c r="Q302" s="14"/>
      <c r="R302" s="14"/>
      <c r="S302" s="14"/>
    </row>
    <row r="303" spans="16:19" x14ac:dyDescent="0.25">
      <c r="P303" s="14"/>
      <c r="Q303" s="14"/>
      <c r="R303" s="14"/>
      <c r="S303" s="14"/>
    </row>
    <row r="304" spans="16:19" x14ac:dyDescent="0.25">
      <c r="P304" s="14"/>
      <c r="Q304" s="14"/>
      <c r="R304" s="14"/>
      <c r="S304" s="14"/>
    </row>
    <row r="305" spans="16:19" x14ac:dyDescent="0.25">
      <c r="P305" s="14"/>
      <c r="Q305" s="14"/>
      <c r="R305" s="14"/>
      <c r="S305" s="14"/>
    </row>
    <row r="306" spans="16:19" x14ac:dyDescent="0.25">
      <c r="P306" s="14"/>
      <c r="Q306" s="14"/>
      <c r="R306" s="14"/>
      <c r="S306" s="14"/>
    </row>
    <row r="307" spans="16:19" x14ac:dyDescent="0.25">
      <c r="P307" s="14"/>
      <c r="Q307" s="14"/>
      <c r="R307" s="14"/>
      <c r="S307" s="14"/>
    </row>
    <row r="308" spans="16:19" x14ac:dyDescent="0.25">
      <c r="P308" s="14"/>
      <c r="Q308" s="14"/>
      <c r="R308" s="14"/>
      <c r="S308" s="14"/>
    </row>
    <row r="309" spans="16:19" x14ac:dyDescent="0.25">
      <c r="P309" s="14"/>
      <c r="Q309" s="14"/>
      <c r="R309" s="14"/>
      <c r="S309" s="14"/>
    </row>
    <row r="310" spans="16:19" x14ac:dyDescent="0.25">
      <c r="P310" s="14"/>
      <c r="Q310" s="14"/>
      <c r="R310" s="14"/>
      <c r="S310" s="14"/>
    </row>
    <row r="311" spans="16:19" x14ac:dyDescent="0.25">
      <c r="P311" s="14"/>
      <c r="Q311" s="14"/>
      <c r="R311" s="14"/>
      <c r="S311" s="14"/>
    </row>
    <row r="312" spans="16:19" x14ac:dyDescent="0.25">
      <c r="P312" s="14"/>
      <c r="Q312" s="14"/>
      <c r="R312" s="14"/>
      <c r="S312" s="14"/>
    </row>
    <row r="313" spans="16:19" x14ac:dyDescent="0.25">
      <c r="P313" s="14"/>
      <c r="Q313" s="14"/>
      <c r="R313" s="14"/>
      <c r="S313" s="14"/>
    </row>
    <row r="314" spans="16:19" x14ac:dyDescent="0.25">
      <c r="P314" s="14"/>
      <c r="Q314" s="14"/>
      <c r="R314" s="14"/>
      <c r="S314" s="14"/>
    </row>
    <row r="315" spans="16:19" x14ac:dyDescent="0.25">
      <c r="P315" s="14"/>
      <c r="Q315" s="14"/>
      <c r="R315" s="14"/>
      <c r="S315" s="14"/>
    </row>
    <row r="316" spans="16:19" x14ac:dyDescent="0.25">
      <c r="P316" s="14"/>
      <c r="Q316" s="14"/>
      <c r="R316" s="14"/>
      <c r="S316" s="14"/>
    </row>
    <row r="317" spans="16:19" x14ac:dyDescent="0.25">
      <c r="P317" s="14"/>
      <c r="Q317" s="14"/>
      <c r="R317" s="14"/>
      <c r="S317" s="14"/>
    </row>
    <row r="318" spans="16:19" x14ac:dyDescent="0.25">
      <c r="Q318" s="14"/>
      <c r="R318" s="14"/>
      <c r="S318" s="14"/>
    </row>
    <row r="319" spans="16:19" x14ac:dyDescent="0.25">
      <c r="Q319" s="14"/>
      <c r="R319" s="14"/>
      <c r="S319" s="14"/>
    </row>
    <row r="320" spans="16:19" x14ac:dyDescent="0.25">
      <c r="Q320" s="14"/>
      <c r="R320" s="14"/>
      <c r="S320" s="14"/>
    </row>
  </sheetData>
  <mergeCells count="17">
    <mergeCell ref="H17:I17"/>
    <mergeCell ref="H23:I23"/>
    <mergeCell ref="H31:I31"/>
    <mergeCell ref="D35:E35"/>
    <mergeCell ref="D42:E42"/>
    <mergeCell ref="P6:S6"/>
    <mergeCell ref="H8:I8"/>
    <mergeCell ref="B11:B12"/>
    <mergeCell ref="C11:C12"/>
    <mergeCell ref="D11:D12"/>
    <mergeCell ref="E11:E12"/>
    <mergeCell ref="D1:J1"/>
    <mergeCell ref="K1:L1"/>
    <mergeCell ref="G4:L4"/>
    <mergeCell ref="G5:L5"/>
    <mergeCell ref="B6:E6"/>
    <mergeCell ref="G6:N6"/>
  </mergeCells>
  <hyperlinks>
    <hyperlink ref="C4" location="Summary!A1" display="Return to Summary" xr:uid="{45F5AC2E-3BA5-45DF-BBBD-997292DD8B31}"/>
  </hyperlink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4" name="loadAnalysisBtn">
              <controlPr defaultSize="0" print="0" disabled="1" autoFill="0" autoPict="0" macro="[0]!Results.loadAnalysisBtn_click">
                <anchor moveWithCells="1">
                  <from>
                    <xdr:col>10</xdr:col>
                    <xdr:colOff>371475</xdr:colOff>
                    <xdr:row>0</xdr:row>
                    <xdr:rowOff>171450</xdr:rowOff>
                  </from>
                  <to>
                    <xdr:col>11</xdr:col>
                    <xdr:colOff>533400</xdr:colOff>
                    <xdr:row>0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5" name="selectUIPath_Btn">
              <controlPr defaultSize="0" print="0" autoFill="0" autoPict="0" macro="[0]!Hidden.changeBMDSUI">
                <anchor moveWithCells="1" sizeWithCells="1">
                  <from>
                    <xdr:col>12</xdr:col>
                    <xdr:colOff>314325</xdr:colOff>
                    <xdr:row>0</xdr:row>
                    <xdr:rowOff>200025</xdr:rowOff>
                  </from>
                  <to>
                    <xdr:col>13</xdr:col>
                    <xdr:colOff>323850</xdr:colOff>
                    <xdr:row>0</xdr:row>
                    <xdr:rowOff>666750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958DC3-6913-4E3A-B37F-1BC4A62C1859}">
  <dimension ref="A1:W320"/>
  <sheetViews>
    <sheetView workbookViewId="0"/>
  </sheetViews>
  <sheetFormatPr defaultRowHeight="15" x14ac:dyDescent="0.25"/>
  <cols>
    <col min="2" max="2" width="3.85546875" customWidth="1"/>
    <col min="3" max="3" width="21.140625" customWidth="1"/>
    <col min="4" max="4" width="45.85546875" customWidth="1"/>
    <col min="5" max="5" width="7.85546875" customWidth="1"/>
    <col min="8" max="8" width="18.5703125" customWidth="1"/>
    <col min="9" max="9" width="15.5703125" customWidth="1"/>
    <col min="10" max="10" width="15" customWidth="1"/>
    <col min="11" max="11" width="11.28515625" customWidth="1"/>
    <col min="13" max="13" width="10.28515625" customWidth="1"/>
    <col min="14" max="14" width="8.28515625" customWidth="1"/>
    <col min="16" max="16" width="5.7109375" customWidth="1"/>
    <col min="17" max="18" width="12.42578125" customWidth="1"/>
    <col min="19" max="19" width="5.7109375" customWidth="1"/>
  </cols>
  <sheetData>
    <row r="1" spans="2:23" s="1" customFormat="1" ht="69" customHeight="1" x14ac:dyDescent="0.25">
      <c r="C1" s="50"/>
      <c r="D1" s="84" t="s">
        <v>67</v>
      </c>
      <c r="E1" s="84"/>
      <c r="F1" s="84"/>
      <c r="G1" s="84"/>
      <c r="H1" s="84"/>
      <c r="I1" s="84"/>
      <c r="J1" s="84"/>
      <c r="K1" s="85"/>
      <c r="L1" s="85"/>
    </row>
    <row r="2" spans="2:23" s="3" customFormat="1" ht="22.5" customHeight="1" x14ac:dyDescent="0.35">
      <c r="E2" s="4"/>
      <c r="F2" s="4" t="str">
        <f>Hidden!D4</f>
        <v>BMDS 3.1.2</v>
      </c>
      <c r="G2" s="4"/>
      <c r="H2" s="53"/>
      <c r="I2" s="5"/>
      <c r="J2" s="5"/>
      <c r="K2" s="5"/>
      <c r="L2" s="4"/>
      <c r="Q2" s="4"/>
      <c r="R2" s="4"/>
      <c r="W2" s="4"/>
    </row>
    <row r="3" spans="2:23" s="14" customFormat="1" x14ac:dyDescent="0.25"/>
    <row r="4" spans="2:23" s="14" customFormat="1" x14ac:dyDescent="0.25">
      <c r="C4" s="62" t="s">
        <v>129</v>
      </c>
      <c r="G4" s="90" t="s">
        <v>139</v>
      </c>
      <c r="H4" s="90"/>
      <c r="I4" s="90"/>
      <c r="J4" s="90"/>
      <c r="K4" s="90"/>
      <c r="L4" s="90"/>
    </row>
    <row r="5" spans="2:23" s="14" customFormat="1" x14ac:dyDescent="0.25">
      <c r="G5" s="89" t="s">
        <v>138</v>
      </c>
      <c r="H5" s="89"/>
      <c r="I5" s="89"/>
      <c r="J5" s="89"/>
      <c r="K5" s="89"/>
      <c r="L5" s="89"/>
    </row>
    <row r="6" spans="2:23" s="14" customFormat="1" ht="22.15" customHeight="1" x14ac:dyDescent="0.4">
      <c r="B6" s="86" t="s">
        <v>64</v>
      </c>
      <c r="C6" s="87"/>
      <c r="D6" s="87"/>
      <c r="E6" s="88"/>
      <c r="G6" s="86" t="s">
        <v>65</v>
      </c>
      <c r="H6" s="87"/>
      <c r="I6" s="87"/>
      <c r="J6" s="87"/>
      <c r="K6" s="87"/>
      <c r="L6" s="87"/>
      <c r="M6" s="87"/>
      <c r="N6" s="88"/>
      <c r="P6" s="91" t="s">
        <v>136</v>
      </c>
      <c r="Q6" s="92"/>
      <c r="R6" s="92"/>
      <c r="S6" s="93"/>
    </row>
    <row r="7" spans="2:23" s="14" customFormat="1" x14ac:dyDescent="0.25">
      <c r="B7" s="31"/>
      <c r="C7" s="32"/>
      <c r="D7" s="32"/>
      <c r="E7" s="33"/>
      <c r="G7" s="31"/>
      <c r="H7" s="32"/>
      <c r="I7" s="32"/>
      <c r="J7" s="32"/>
      <c r="K7" s="32"/>
      <c r="L7" s="32"/>
      <c r="M7" s="32"/>
      <c r="N7" s="33"/>
      <c r="P7" s="31"/>
      <c r="Q7" s="32"/>
      <c r="R7" s="32"/>
      <c r="S7" s="33"/>
    </row>
    <row r="8" spans="2:23" s="14" customFormat="1" ht="14.45" customHeight="1" x14ac:dyDescent="0.25">
      <c r="B8" s="22"/>
      <c r="C8" s="71" t="s">
        <v>50</v>
      </c>
      <c r="D8" s="41"/>
      <c r="E8" s="23"/>
      <c r="F8" s="13"/>
      <c r="G8" s="22"/>
      <c r="H8" s="78" t="s">
        <v>55</v>
      </c>
      <c r="I8" s="79"/>
      <c r="J8" s="21"/>
      <c r="K8" s="21"/>
      <c r="L8" s="21"/>
      <c r="M8" s="21"/>
      <c r="N8" s="23"/>
      <c r="P8" s="22"/>
      <c r="Q8" s="67" t="s">
        <v>135</v>
      </c>
      <c r="R8" s="67" t="s">
        <v>34</v>
      </c>
      <c r="S8" s="23"/>
    </row>
    <row r="9" spans="2:23" s="14" customFormat="1" x14ac:dyDescent="0.25">
      <c r="B9" s="22"/>
      <c r="C9" s="11" t="s">
        <v>31</v>
      </c>
      <c r="D9" s="68" t="s">
        <v>210</v>
      </c>
      <c r="E9" s="23"/>
      <c r="G9" s="22"/>
      <c r="H9" s="104" t="s">
        <v>34</v>
      </c>
      <c r="I9" s="105">
        <v>3206.0048047166943</v>
      </c>
      <c r="J9" s="21"/>
      <c r="K9" s="21"/>
      <c r="L9" s="21"/>
      <c r="M9" s="21"/>
      <c r="N9" s="23"/>
      <c r="P9" s="22"/>
      <c r="Q9" s="68">
        <v>0.01</v>
      </c>
      <c r="R9" s="68">
        <v>436.84314836158944</v>
      </c>
      <c r="S9" s="23"/>
    </row>
    <row r="10" spans="2:23" s="14" customFormat="1" x14ac:dyDescent="0.25">
      <c r="B10" s="22"/>
      <c r="C10" s="95" t="s">
        <v>48</v>
      </c>
      <c r="D10" s="96" t="s">
        <v>152</v>
      </c>
      <c r="E10" s="23"/>
      <c r="F10" s="20"/>
      <c r="G10" s="22"/>
      <c r="H10" s="95" t="s">
        <v>35</v>
      </c>
      <c r="I10" s="96">
        <v>614.09985088598751</v>
      </c>
      <c r="J10" s="21"/>
      <c r="K10" s="21"/>
      <c r="L10" s="21"/>
      <c r="M10" s="21"/>
      <c r="N10" s="23"/>
      <c r="P10" s="22"/>
      <c r="Q10" s="96">
        <v>0.02</v>
      </c>
      <c r="R10" s="96">
        <v>498.29276714343058</v>
      </c>
      <c r="S10" s="23"/>
    </row>
    <row r="11" spans="2:23" s="14" customFormat="1" ht="13.9" customHeight="1" x14ac:dyDescent="0.25">
      <c r="B11" s="94"/>
      <c r="C11" s="97" t="s">
        <v>49</v>
      </c>
      <c r="D11" s="98" t="s">
        <v>153</v>
      </c>
      <c r="E11" s="94"/>
      <c r="G11" s="22"/>
      <c r="H11" s="11" t="s">
        <v>36</v>
      </c>
      <c r="I11" s="68" t="s">
        <v>191</v>
      </c>
      <c r="J11" s="21"/>
      <c r="K11" s="21"/>
      <c r="L11" s="21"/>
      <c r="M11" s="21"/>
      <c r="N11" s="23"/>
      <c r="P11" s="22"/>
      <c r="Q11" s="68">
        <v>0.03</v>
      </c>
      <c r="R11" s="68">
        <v>543.02779828350208</v>
      </c>
      <c r="S11" s="23"/>
    </row>
    <row r="12" spans="2:23" s="14" customFormat="1" ht="14.45" customHeight="1" x14ac:dyDescent="0.25">
      <c r="B12" s="94"/>
      <c r="C12" s="99"/>
      <c r="D12" s="100"/>
      <c r="E12" s="94"/>
      <c r="G12" s="22"/>
      <c r="H12" s="102" t="s">
        <v>42</v>
      </c>
      <c r="I12" s="103">
        <v>33.866479961733944</v>
      </c>
      <c r="J12" s="21"/>
      <c r="K12" s="21"/>
      <c r="L12" s="21"/>
      <c r="M12" s="21"/>
      <c r="N12" s="23"/>
      <c r="P12" s="22"/>
      <c r="Q12" s="96">
        <v>0.04</v>
      </c>
      <c r="R12" s="96">
        <v>580.56071827682024</v>
      </c>
      <c r="S12" s="23"/>
    </row>
    <row r="13" spans="2:23" s="14" customFormat="1" x14ac:dyDescent="0.25">
      <c r="B13" s="63"/>
      <c r="C13" s="72" t="s">
        <v>131</v>
      </c>
      <c r="D13" s="56" t="s">
        <v>209</v>
      </c>
      <c r="E13" s="64"/>
      <c r="G13" s="22"/>
      <c r="H13" s="11" t="s">
        <v>108</v>
      </c>
      <c r="I13" s="68">
        <v>0.30331268516107235</v>
      </c>
      <c r="J13" s="21"/>
      <c r="K13" s="21"/>
      <c r="L13" s="21"/>
      <c r="M13" s="21"/>
      <c r="N13" s="23"/>
      <c r="P13" s="22"/>
      <c r="Q13" s="68">
        <v>0.05</v>
      </c>
      <c r="R13" s="68">
        <v>614.09985088598739</v>
      </c>
      <c r="S13" s="23"/>
    </row>
    <row r="14" spans="2:23" s="14" customFormat="1" ht="14.45" customHeight="1" x14ac:dyDescent="0.25">
      <c r="B14" s="22"/>
      <c r="C14" s="44"/>
      <c r="D14" s="39"/>
      <c r="E14" s="23"/>
      <c r="G14" s="22"/>
      <c r="H14" s="95" t="s">
        <v>110</v>
      </c>
      <c r="I14" s="96">
        <v>2</v>
      </c>
      <c r="J14" s="21"/>
      <c r="K14" s="21"/>
      <c r="L14" s="21"/>
      <c r="M14" s="21"/>
      <c r="N14" s="23"/>
      <c r="P14" s="22"/>
      <c r="Q14" s="96">
        <v>0.06</v>
      </c>
      <c r="R14" s="96">
        <v>645.18226945111303</v>
      </c>
      <c r="S14" s="23"/>
    </row>
    <row r="15" spans="2:23" s="14" customFormat="1" ht="14.45" customHeight="1" x14ac:dyDescent="0.25">
      <c r="B15" s="22"/>
      <c r="C15" s="70" t="s">
        <v>57</v>
      </c>
      <c r="D15" s="41"/>
      <c r="E15" s="23"/>
      <c r="G15" s="22"/>
      <c r="H15" s="11" t="s">
        <v>109</v>
      </c>
      <c r="I15" s="68">
        <v>2.3859820827076872</v>
      </c>
      <c r="J15" s="21"/>
      <c r="K15" s="21"/>
      <c r="L15" s="21"/>
      <c r="M15" s="21"/>
      <c r="N15" s="23"/>
      <c r="P15" s="22"/>
      <c r="Q15" s="68">
        <v>7.0000000000000007E-2</v>
      </c>
      <c r="R15" s="68">
        <v>674.69950161182282</v>
      </c>
      <c r="S15" s="23"/>
    </row>
    <row r="16" spans="2:23" s="14" customFormat="1" x14ac:dyDescent="0.25">
      <c r="B16" s="22"/>
      <c r="C16" s="11" t="s">
        <v>32</v>
      </c>
      <c r="D16" s="68" t="s">
        <v>179</v>
      </c>
      <c r="E16" s="23"/>
      <c r="G16" s="22"/>
      <c r="H16" s="21"/>
      <c r="I16" s="21"/>
      <c r="J16" s="21"/>
      <c r="K16" s="21"/>
      <c r="L16" s="21"/>
      <c r="M16" s="21"/>
      <c r="N16" s="23"/>
      <c r="P16" s="22"/>
      <c r="Q16" s="96">
        <v>0.08</v>
      </c>
      <c r="R16" s="96">
        <v>703.21599726969396</v>
      </c>
      <c r="S16" s="23"/>
    </row>
    <row r="17" spans="2:19" s="14" customFormat="1" x14ac:dyDescent="0.25">
      <c r="B17" s="22"/>
      <c r="C17" s="95" t="s">
        <v>24</v>
      </c>
      <c r="D17" s="96">
        <v>0.1</v>
      </c>
      <c r="E17" s="23"/>
      <c r="G17" s="22"/>
      <c r="H17" s="78" t="s">
        <v>54</v>
      </c>
      <c r="I17" s="79"/>
      <c r="J17" s="41"/>
      <c r="K17" s="21"/>
      <c r="L17" s="21"/>
      <c r="M17" s="21"/>
      <c r="N17" s="23"/>
      <c r="P17" s="22"/>
      <c r="Q17" s="68">
        <v>0.09</v>
      </c>
      <c r="R17" s="68">
        <v>731.05234438844343</v>
      </c>
      <c r="S17" s="23"/>
    </row>
    <row r="18" spans="2:19" s="14" customFormat="1" x14ac:dyDescent="0.25">
      <c r="B18" s="22"/>
      <c r="C18" s="11" t="s">
        <v>33</v>
      </c>
      <c r="D18" s="68">
        <v>0.95</v>
      </c>
      <c r="E18" s="23"/>
      <c r="G18" s="22"/>
      <c r="H18" s="106" t="s">
        <v>52</v>
      </c>
      <c r="I18" s="106">
        <v>3</v>
      </c>
      <c r="J18" s="107"/>
      <c r="K18" s="21"/>
      <c r="L18" s="21"/>
      <c r="M18" s="21"/>
      <c r="N18" s="23"/>
      <c r="P18" s="22"/>
      <c r="Q18" s="96">
        <v>0.1</v>
      </c>
      <c r="R18" s="96">
        <v>758.5580314009203</v>
      </c>
      <c r="S18" s="23"/>
    </row>
    <row r="19" spans="2:19" s="14" customFormat="1" ht="14.45" customHeight="1" x14ac:dyDescent="0.25">
      <c r="B19" s="22"/>
      <c r="C19" s="95" t="s">
        <v>18</v>
      </c>
      <c r="D19" s="96" t="s">
        <v>178</v>
      </c>
      <c r="E19" s="23"/>
      <c r="G19" s="22"/>
      <c r="H19" s="51" t="s">
        <v>37</v>
      </c>
      <c r="I19" s="51" t="s">
        <v>38</v>
      </c>
      <c r="J19" s="21"/>
      <c r="K19" s="21"/>
      <c r="L19" s="21"/>
      <c r="M19" s="21"/>
      <c r="N19" s="23"/>
      <c r="P19" s="22"/>
      <c r="Q19" s="68">
        <v>0.11</v>
      </c>
      <c r="R19" s="68">
        <v>785.79731130249934</v>
      </c>
      <c r="S19" s="23"/>
    </row>
    <row r="20" spans="2:19" s="14" customFormat="1" x14ac:dyDescent="0.25">
      <c r="B20" s="22"/>
      <c r="C20" s="21"/>
      <c r="D20" s="40"/>
      <c r="E20" s="23"/>
      <c r="G20" s="22"/>
      <c r="H20" s="101" t="s">
        <v>186</v>
      </c>
      <c r="I20" s="68">
        <v>1.52304620537636E-8</v>
      </c>
      <c r="J20" s="21"/>
      <c r="K20" s="21"/>
      <c r="L20" s="21"/>
      <c r="M20" s="21"/>
      <c r="N20" s="23"/>
      <c r="P20" s="22"/>
      <c r="Q20" s="96">
        <v>0.12</v>
      </c>
      <c r="R20" s="96">
        <v>813.10189969539624</v>
      </c>
      <c r="S20" s="23"/>
    </row>
    <row r="21" spans="2:19" s="14" customFormat="1" ht="14.45" customHeight="1" x14ac:dyDescent="0.25">
      <c r="B21" s="22"/>
      <c r="C21" s="70" t="s">
        <v>56</v>
      </c>
      <c r="D21" s="41"/>
      <c r="E21" s="23"/>
      <c r="G21" s="22"/>
      <c r="H21" s="96" t="s">
        <v>189</v>
      </c>
      <c r="I21" s="96">
        <v>-3.5482220495133001</v>
      </c>
      <c r="J21" s="21"/>
      <c r="K21" s="21"/>
      <c r="L21" s="21"/>
      <c r="M21" s="21"/>
      <c r="N21" s="23"/>
      <c r="P21" s="22"/>
      <c r="Q21" s="68">
        <v>0.13</v>
      </c>
      <c r="R21" s="68">
        <v>840.50467929880176</v>
      </c>
      <c r="S21" s="23"/>
    </row>
    <row r="22" spans="2:19" s="14" customFormat="1" ht="14.45" customHeight="1" x14ac:dyDescent="0.25">
      <c r="B22" s="22"/>
      <c r="C22" s="11" t="s">
        <v>39</v>
      </c>
      <c r="D22" s="68" t="s">
        <v>41</v>
      </c>
      <c r="E22" s="23"/>
      <c r="F22" s="13"/>
      <c r="G22" s="22"/>
      <c r="H22" s="68" t="s">
        <v>190</v>
      </c>
      <c r="I22" s="68">
        <v>0.28077939079317399</v>
      </c>
      <c r="J22" s="21"/>
      <c r="K22" s="21"/>
      <c r="L22" s="21"/>
      <c r="M22" s="21"/>
      <c r="N22" s="23"/>
      <c r="P22" s="22"/>
      <c r="Q22" s="96">
        <v>0.14000000000000001</v>
      </c>
      <c r="R22" s="96">
        <v>868.20772075607204</v>
      </c>
      <c r="S22" s="23"/>
    </row>
    <row r="23" spans="2:19" s="14" customFormat="1" ht="14.45" customHeight="1" x14ac:dyDescent="0.25">
      <c r="B23" s="22"/>
      <c r="C23" s="95" t="s">
        <v>40</v>
      </c>
      <c r="D23" s="96" t="s">
        <v>155</v>
      </c>
      <c r="E23" s="23"/>
      <c r="F23" s="13"/>
      <c r="G23" s="22"/>
      <c r="H23" s="40"/>
      <c r="I23" s="40"/>
      <c r="J23" s="40"/>
      <c r="K23" s="21"/>
      <c r="L23" s="21"/>
      <c r="M23" s="21"/>
      <c r="N23" s="23"/>
      <c r="P23" s="22"/>
      <c r="Q23" s="68">
        <v>0.15</v>
      </c>
      <c r="R23" s="68">
        <v>896.25909148728488</v>
      </c>
      <c r="S23" s="23"/>
    </row>
    <row r="24" spans="2:19" s="14" customFormat="1" x14ac:dyDescent="0.25">
      <c r="B24" s="22"/>
      <c r="C24" s="11" t="s">
        <v>51</v>
      </c>
      <c r="D24" s="68">
        <v>5</v>
      </c>
      <c r="E24" s="23"/>
      <c r="F24" s="13"/>
      <c r="G24" s="22"/>
      <c r="H24" s="83" t="s">
        <v>53</v>
      </c>
      <c r="I24" s="83"/>
      <c r="J24" s="41"/>
      <c r="K24" s="41"/>
      <c r="L24" s="41"/>
      <c r="M24" s="41"/>
      <c r="N24" s="23"/>
      <c r="P24" s="22"/>
      <c r="Q24" s="96">
        <v>0.16</v>
      </c>
      <c r="R24" s="96">
        <v>924.79246743498891</v>
      </c>
      <c r="S24" s="23"/>
    </row>
    <row r="25" spans="2:19" s="14" customFormat="1" ht="30" x14ac:dyDescent="0.25">
      <c r="B25" s="24"/>
      <c r="C25" s="36"/>
      <c r="D25" s="36"/>
      <c r="E25" s="26"/>
      <c r="F25" s="13"/>
      <c r="G25" s="22"/>
      <c r="H25" s="42" t="s">
        <v>41</v>
      </c>
      <c r="I25" s="42" t="s">
        <v>47</v>
      </c>
      <c r="J25" s="43" t="s">
        <v>43</v>
      </c>
      <c r="K25" s="43" t="s">
        <v>44</v>
      </c>
      <c r="L25" s="43" t="s">
        <v>45</v>
      </c>
      <c r="M25" s="43" t="s">
        <v>46</v>
      </c>
      <c r="N25" s="23"/>
      <c r="P25" s="22"/>
      <c r="Q25" s="68">
        <v>0.17</v>
      </c>
      <c r="R25" s="68">
        <v>953.82958815483414</v>
      </c>
      <c r="S25" s="23"/>
    </row>
    <row r="26" spans="2:19" s="14" customFormat="1" ht="17.45" customHeight="1" x14ac:dyDescent="0.25">
      <c r="B26" s="45"/>
      <c r="C26" s="47"/>
      <c r="D26" s="47"/>
      <c r="E26" s="47"/>
      <c r="F26" s="13"/>
      <c r="G26" s="22"/>
      <c r="H26" s="68">
        <v>0</v>
      </c>
      <c r="I26" s="68">
        <v>1.5230462053763646E-8</v>
      </c>
      <c r="J26" s="68">
        <v>6.4592389570011614E-7</v>
      </c>
      <c r="K26" s="68">
        <v>0</v>
      </c>
      <c r="L26" s="68">
        <v>42.41</v>
      </c>
      <c r="M26" s="68">
        <v>-8.0369391284109879E-4</v>
      </c>
      <c r="N26" s="34"/>
      <c r="P26" s="22"/>
      <c r="Q26" s="96">
        <v>0.18</v>
      </c>
      <c r="R26" s="96">
        <v>983.57371630276668</v>
      </c>
      <c r="S26" s="23"/>
    </row>
    <row r="27" spans="2:19" s="14" customFormat="1" ht="13.5" customHeight="1" x14ac:dyDescent="0.25">
      <c r="B27" s="13"/>
      <c r="C27" s="35"/>
      <c r="D27" s="35"/>
      <c r="E27" s="35"/>
      <c r="F27" s="13"/>
      <c r="G27" s="22"/>
      <c r="H27" s="96">
        <v>17.899999999999999</v>
      </c>
      <c r="I27" s="96">
        <v>3.0885631701140885E-3</v>
      </c>
      <c r="J27" s="96">
        <v>0.12765031582081526</v>
      </c>
      <c r="K27" s="96">
        <v>0</v>
      </c>
      <c r="L27" s="96">
        <v>41.33</v>
      </c>
      <c r="M27" s="96">
        <v>-0.35783486881831411</v>
      </c>
      <c r="N27" s="23"/>
      <c r="P27" s="22"/>
      <c r="Q27" s="68">
        <v>0.19</v>
      </c>
      <c r="R27" s="68">
        <v>1014.0765277399518</v>
      </c>
      <c r="S27" s="23"/>
    </row>
    <row r="28" spans="2:19" s="14" customFormat="1" ht="14.45" customHeight="1" x14ac:dyDescent="0.25">
      <c r="B28" s="13"/>
      <c r="C28" s="35"/>
      <c r="D28" s="35"/>
      <c r="E28" s="35"/>
      <c r="F28" s="13"/>
      <c r="G28" s="22"/>
      <c r="H28" s="68">
        <v>61.7</v>
      </c>
      <c r="I28" s="68">
        <v>8.4065633385709253E-3</v>
      </c>
      <c r="J28" s="68">
        <v>0.35559762922155014</v>
      </c>
      <c r="K28" s="68">
        <v>0</v>
      </c>
      <c r="L28" s="68">
        <v>42.3</v>
      </c>
      <c r="M28" s="68">
        <v>-0.59884248885488311</v>
      </c>
      <c r="N28" s="23"/>
      <c r="P28" s="22"/>
      <c r="Q28" s="96">
        <v>0.2</v>
      </c>
      <c r="R28" s="96">
        <v>1045.3980632220864</v>
      </c>
      <c r="S28" s="23"/>
    </row>
    <row r="29" spans="2:19" s="14" customFormat="1" ht="14.45" customHeight="1" x14ac:dyDescent="0.25">
      <c r="B29" s="13"/>
      <c r="C29" s="35"/>
      <c r="D29" s="35"/>
      <c r="E29" s="35"/>
      <c r="F29" s="13"/>
      <c r="G29" s="22"/>
      <c r="H29" s="96">
        <v>195.6</v>
      </c>
      <c r="I29" s="96">
        <v>1.9376053097464159E-2</v>
      </c>
      <c r="J29" s="96">
        <v>0.84518343611138658</v>
      </c>
      <c r="K29" s="96">
        <v>2</v>
      </c>
      <c r="L29" s="96">
        <v>43.62</v>
      </c>
      <c r="M29" s="96">
        <v>1.2684877239904511</v>
      </c>
      <c r="N29" s="23"/>
      <c r="P29" s="22"/>
      <c r="Q29" s="68">
        <v>0.21</v>
      </c>
      <c r="R29" s="68">
        <v>1077.6566650754887</v>
      </c>
      <c r="S29" s="23"/>
    </row>
    <row r="30" spans="2:19" s="14" customFormat="1" ht="12" customHeight="1" x14ac:dyDescent="0.25">
      <c r="B30" s="13"/>
      <c r="C30" s="35"/>
      <c r="D30" s="35"/>
      <c r="E30" s="35"/>
      <c r="F30" s="13"/>
      <c r="G30" s="22"/>
      <c r="H30" s="68">
        <v>772.3</v>
      </c>
      <c r="I30" s="68">
        <v>4.6360582564856152E-2</v>
      </c>
      <c r="J30" s="68">
        <v>1.6824255412786298</v>
      </c>
      <c r="K30" s="68">
        <v>1</v>
      </c>
      <c r="L30" s="68">
        <v>36.29</v>
      </c>
      <c r="M30" s="68">
        <v>-0.53875988257216734</v>
      </c>
      <c r="N30" s="23"/>
      <c r="P30" s="22"/>
      <c r="Q30" s="96">
        <v>0.22</v>
      </c>
      <c r="R30" s="96">
        <v>1110.8791159616965</v>
      </c>
      <c r="S30" s="23"/>
    </row>
    <row r="31" spans="2:19" s="14" customFormat="1" ht="13.9" customHeight="1" x14ac:dyDescent="0.25">
      <c r="B31" s="13"/>
      <c r="C31" s="35"/>
      <c r="D31" s="35"/>
      <c r="E31" s="35"/>
      <c r="G31" s="22"/>
      <c r="H31" s="40"/>
      <c r="I31" s="40"/>
      <c r="J31" s="40"/>
      <c r="K31" s="40"/>
      <c r="L31" s="40"/>
      <c r="M31" s="40"/>
      <c r="N31" s="23"/>
      <c r="P31" s="22"/>
      <c r="Q31" s="68">
        <v>0.23</v>
      </c>
      <c r="R31" s="68">
        <v>1145.1876702750201</v>
      </c>
      <c r="S31" s="23"/>
    </row>
    <row r="32" spans="2:19" s="14" customFormat="1" x14ac:dyDescent="0.25">
      <c r="B32" s="13"/>
      <c r="C32" s="13"/>
      <c r="D32" s="13"/>
      <c r="E32" s="13"/>
      <c r="G32" s="22"/>
      <c r="H32" s="83" t="s">
        <v>111</v>
      </c>
      <c r="I32" s="83"/>
      <c r="J32" s="40"/>
      <c r="K32" s="40"/>
      <c r="L32" s="40"/>
      <c r="M32" s="40"/>
      <c r="N32" s="23"/>
      <c r="P32" s="22"/>
      <c r="Q32" s="96">
        <v>0.24</v>
      </c>
      <c r="R32" s="96">
        <v>1180.7432243148694</v>
      </c>
      <c r="S32" s="23"/>
    </row>
    <row r="33" spans="1:19" s="14" customFormat="1" x14ac:dyDescent="0.25">
      <c r="A33" s="13"/>
      <c r="B33" s="13"/>
      <c r="C33" s="13"/>
      <c r="D33" s="13"/>
      <c r="E33" s="13"/>
      <c r="F33" s="13"/>
      <c r="G33" s="22"/>
      <c r="H33" s="108" t="s">
        <v>31</v>
      </c>
      <c r="I33" s="108" t="s">
        <v>90</v>
      </c>
      <c r="J33" s="108" t="s">
        <v>52</v>
      </c>
      <c r="K33" s="108" t="s">
        <v>91</v>
      </c>
      <c r="L33" s="108" t="s">
        <v>92</v>
      </c>
      <c r="M33" s="108" t="s">
        <v>93</v>
      </c>
      <c r="N33" s="23"/>
      <c r="P33" s="22"/>
      <c r="Q33" s="68">
        <v>0.25</v>
      </c>
      <c r="R33" s="68">
        <v>1217.7782198588684</v>
      </c>
      <c r="S33" s="23"/>
    </row>
    <row r="34" spans="1:19" s="14" customFormat="1" ht="15" customHeight="1" x14ac:dyDescent="0.25">
      <c r="A34" s="13"/>
      <c r="B34" s="13"/>
      <c r="C34" s="13"/>
      <c r="D34" s="13"/>
      <c r="E34" s="13"/>
      <c r="F34" s="13"/>
      <c r="G34" s="22"/>
      <c r="H34" s="68" t="s">
        <v>182</v>
      </c>
      <c r="I34" s="68">
        <v>-12.695805349600038</v>
      </c>
      <c r="J34" s="68">
        <v>5</v>
      </c>
      <c r="K34" s="68" t="s">
        <v>183</v>
      </c>
      <c r="L34" s="68" t="s">
        <v>183</v>
      </c>
      <c r="M34" s="68" t="s">
        <v>183</v>
      </c>
      <c r="N34" s="23"/>
      <c r="P34" s="22"/>
      <c r="Q34" s="96">
        <v>0.26</v>
      </c>
      <c r="R34" s="96">
        <v>1256.0948610115581</v>
      </c>
      <c r="S34" s="23"/>
    </row>
    <row r="35" spans="1:19" s="14" customFormat="1" ht="15" customHeight="1" x14ac:dyDescent="0.35">
      <c r="A35" s="13"/>
      <c r="C35" s="13"/>
      <c r="D35" s="82"/>
      <c r="E35" s="82"/>
      <c r="F35" s="13"/>
      <c r="G35" s="22"/>
      <c r="H35" s="96" t="s">
        <v>184</v>
      </c>
      <c r="I35" s="96">
        <v>-13.933239980866972</v>
      </c>
      <c r="J35" s="96">
        <v>3</v>
      </c>
      <c r="K35" s="96">
        <v>2.4748692625338684</v>
      </c>
      <c r="L35" s="96">
        <v>2</v>
      </c>
      <c r="M35" s="96">
        <v>0.29012754821405518</v>
      </c>
      <c r="N35" s="23"/>
      <c r="P35" s="22"/>
      <c r="Q35" s="68">
        <v>0.27</v>
      </c>
      <c r="R35" s="68">
        <v>1295.8995051597738</v>
      </c>
      <c r="S35" s="23"/>
    </row>
    <row r="36" spans="1:19" s="14" customFormat="1" x14ac:dyDescent="0.25">
      <c r="A36" s="13"/>
      <c r="C36" s="13"/>
      <c r="D36" s="13"/>
      <c r="E36" s="27"/>
      <c r="F36" s="13"/>
      <c r="G36" s="22"/>
      <c r="H36" s="68" t="s">
        <v>185</v>
      </c>
      <c r="I36" s="68">
        <v>-15.665106559990226</v>
      </c>
      <c r="J36" s="68">
        <v>1</v>
      </c>
      <c r="K36" s="68">
        <v>5.9386024207803771</v>
      </c>
      <c r="L36" s="68">
        <v>4</v>
      </c>
      <c r="M36" s="68">
        <v>0.20378064185055422</v>
      </c>
      <c r="N36" s="23"/>
      <c r="P36" s="22"/>
      <c r="Q36" s="96">
        <v>0.28000000000000003</v>
      </c>
      <c r="R36" s="96">
        <v>1337.5567253283079</v>
      </c>
      <c r="S36" s="23"/>
    </row>
    <row r="37" spans="1:19" s="14" customFormat="1" x14ac:dyDescent="0.25">
      <c r="A37" s="13"/>
      <c r="B37" s="13"/>
      <c r="C37" s="13"/>
      <c r="D37" s="13"/>
      <c r="E37" s="27"/>
      <c r="F37" s="13"/>
      <c r="G37" s="22"/>
      <c r="H37" s="40"/>
      <c r="I37" s="40"/>
      <c r="J37" s="40"/>
      <c r="K37" s="40"/>
      <c r="L37" s="40"/>
      <c r="M37" s="40"/>
      <c r="N37" s="23"/>
      <c r="P37" s="22"/>
      <c r="Q37" s="68">
        <v>0.28999999999999998</v>
      </c>
      <c r="R37" s="68">
        <v>1380.9199102986472</v>
      </c>
      <c r="S37" s="23"/>
    </row>
    <row r="38" spans="1:19" s="14" customFormat="1" x14ac:dyDescent="0.25">
      <c r="A38" s="13"/>
      <c r="B38" s="13"/>
      <c r="C38" s="13"/>
      <c r="D38" s="13"/>
      <c r="E38" s="27"/>
      <c r="F38" s="13"/>
      <c r="G38" s="45"/>
      <c r="H38" s="46"/>
      <c r="I38" s="45"/>
      <c r="J38" s="45"/>
      <c r="K38" s="45"/>
      <c r="L38" s="45"/>
      <c r="M38" s="45"/>
      <c r="N38" s="45"/>
      <c r="P38" s="22"/>
      <c r="Q38" s="96">
        <v>0.3</v>
      </c>
      <c r="R38" s="96">
        <v>1426.4533365800175</v>
      </c>
      <c r="S38" s="23"/>
    </row>
    <row r="39" spans="1:19" s="14" customFormat="1" ht="23.25" x14ac:dyDescent="0.35">
      <c r="A39" s="13"/>
      <c r="B39" s="13"/>
      <c r="C39" s="13"/>
      <c r="D39" s="13"/>
      <c r="E39" s="27"/>
      <c r="F39" s="13"/>
      <c r="H39" s="29"/>
      <c r="M39" s="13"/>
      <c r="N39" s="13"/>
      <c r="P39" s="22"/>
      <c r="Q39" s="68">
        <v>0.31</v>
      </c>
      <c r="R39" s="68">
        <v>1473.9194491545627</v>
      </c>
      <c r="S39" s="23"/>
    </row>
    <row r="40" spans="1:19" s="14" customFormat="1" x14ac:dyDescent="0.25">
      <c r="A40" s="13"/>
      <c r="B40" s="13"/>
      <c r="C40" s="13"/>
      <c r="D40" s="13"/>
      <c r="E40" s="13"/>
      <c r="F40" s="13"/>
      <c r="H40" s="28"/>
      <c r="M40" s="13"/>
      <c r="N40" s="13"/>
      <c r="P40" s="22"/>
      <c r="Q40" s="96">
        <v>0.32</v>
      </c>
      <c r="R40" s="96">
        <v>1523.8705379711691</v>
      </c>
      <c r="S40" s="23"/>
    </row>
    <row r="41" spans="1:19" s="14" customFormat="1" ht="15" customHeight="1" x14ac:dyDescent="0.25">
      <c r="A41" s="13"/>
      <c r="B41" s="13"/>
      <c r="C41" s="13"/>
      <c r="D41" s="13"/>
      <c r="E41" s="13"/>
      <c r="F41" s="13"/>
      <c r="H41" s="28"/>
      <c r="I41" s="13"/>
      <c r="J41" s="13"/>
      <c r="K41" s="13"/>
      <c r="L41" s="13"/>
      <c r="M41" s="13"/>
      <c r="N41" s="13"/>
      <c r="P41" s="22"/>
      <c r="Q41" s="68">
        <v>0.33</v>
      </c>
      <c r="R41" s="68">
        <v>1576.0973267362481</v>
      </c>
      <c r="S41" s="23"/>
    </row>
    <row r="42" spans="1:19" s="14" customFormat="1" ht="23.25" x14ac:dyDescent="0.35">
      <c r="A42" s="13"/>
      <c r="B42" s="13"/>
      <c r="C42" s="13"/>
      <c r="D42" s="82"/>
      <c r="E42" s="82"/>
      <c r="F42" s="13"/>
      <c r="H42" s="30"/>
      <c r="I42" s="13"/>
      <c r="J42" s="13"/>
      <c r="K42" s="13"/>
      <c r="L42" s="13"/>
      <c r="M42" s="13"/>
      <c r="N42" s="13"/>
      <c r="P42" s="22"/>
      <c r="Q42" s="96">
        <v>0.34</v>
      </c>
      <c r="R42" s="96">
        <v>1631.3652677178634</v>
      </c>
      <c r="S42" s="23"/>
    </row>
    <row r="43" spans="1:19" s="14" customFormat="1" x14ac:dyDescent="0.25">
      <c r="A43" s="13"/>
      <c r="B43" s="13"/>
      <c r="C43" s="13"/>
      <c r="D43" s="13"/>
      <c r="E43" s="27"/>
      <c r="F43" s="13"/>
      <c r="H43" s="28"/>
      <c r="P43" s="22"/>
      <c r="Q43" s="68">
        <v>0.35000000000000003</v>
      </c>
      <c r="R43" s="68">
        <v>1689.7477060245822</v>
      </c>
      <c r="S43" s="23"/>
    </row>
    <row r="44" spans="1:19" s="14" customFormat="1" x14ac:dyDescent="0.25">
      <c r="A44" s="13"/>
      <c r="B44" s="13"/>
      <c r="C44" s="13"/>
      <c r="D44" s="13"/>
      <c r="E44" s="27"/>
      <c r="F44" s="13"/>
      <c r="H44" s="28"/>
      <c r="P44" s="22"/>
      <c r="Q44" s="96">
        <v>0.36</v>
      </c>
      <c r="R44" s="96">
        <v>1750.9708054067023</v>
      </c>
      <c r="S44" s="23"/>
    </row>
    <row r="45" spans="1:19" s="14" customFormat="1" x14ac:dyDescent="0.25">
      <c r="A45" s="13"/>
      <c r="B45" s="13"/>
      <c r="C45" s="13"/>
      <c r="D45" s="13"/>
      <c r="E45" s="27"/>
      <c r="F45" s="13"/>
      <c r="H45" s="28"/>
      <c r="P45" s="22"/>
      <c r="Q45" s="68">
        <v>0.37</v>
      </c>
      <c r="R45" s="68">
        <v>1816.1638560939286</v>
      </c>
      <c r="S45" s="23"/>
    </row>
    <row r="46" spans="1:19" s="14" customFormat="1" x14ac:dyDescent="0.25">
      <c r="A46" s="13"/>
      <c r="B46" s="13"/>
      <c r="C46" s="13"/>
      <c r="D46" s="13"/>
      <c r="E46" s="13"/>
      <c r="F46" s="13"/>
      <c r="H46" s="28"/>
      <c r="O46" s="13"/>
      <c r="P46" s="22"/>
      <c r="Q46" s="96">
        <v>0.38</v>
      </c>
      <c r="R46" s="96">
        <v>1885.0594194030296</v>
      </c>
      <c r="S46" s="23"/>
    </row>
    <row r="47" spans="1:19" s="14" customFormat="1" x14ac:dyDescent="0.25">
      <c r="A47" s="13"/>
      <c r="B47" s="13"/>
      <c r="C47" s="13"/>
      <c r="D47" s="13"/>
      <c r="E47" s="13"/>
      <c r="F47" s="13"/>
      <c r="H47" s="28"/>
      <c r="O47" s="13"/>
      <c r="P47" s="22"/>
      <c r="Q47" s="68">
        <v>0.39</v>
      </c>
      <c r="R47" s="68">
        <v>1957.7732319507024</v>
      </c>
      <c r="S47" s="23"/>
    </row>
    <row r="48" spans="1:19" s="14" customFormat="1" x14ac:dyDescent="0.25">
      <c r="A48" s="13"/>
      <c r="B48" s="13"/>
      <c r="C48" s="13"/>
      <c r="D48" s="13"/>
      <c r="E48" s="13"/>
      <c r="F48" s="13"/>
      <c r="O48" s="13"/>
      <c r="P48" s="22"/>
      <c r="Q48" s="96">
        <v>0.4</v>
      </c>
      <c r="R48" s="96">
        <v>2035.1992351170754</v>
      </c>
      <c r="S48" s="23"/>
    </row>
    <row r="49" spans="1:19" s="14" customFormat="1" x14ac:dyDescent="0.25">
      <c r="A49" s="13"/>
      <c r="B49" s="13"/>
      <c r="C49" s="13"/>
      <c r="D49" s="13"/>
      <c r="E49" s="13"/>
      <c r="F49" s="13"/>
      <c r="O49" s="13"/>
      <c r="P49" s="22"/>
      <c r="Q49" s="68">
        <v>0.41000000000000003</v>
      </c>
      <c r="R49" s="68">
        <v>2118.6167476171418</v>
      </c>
      <c r="S49" s="23"/>
    </row>
    <row r="50" spans="1:19" s="14" customFormat="1" x14ac:dyDescent="0.25">
      <c r="B50" s="13"/>
      <c r="C50" s="13"/>
      <c r="D50" s="13"/>
      <c r="E50" s="13"/>
      <c r="O50" s="13"/>
      <c r="P50" s="22"/>
      <c r="Q50" s="96">
        <v>0.42</v>
      </c>
      <c r="R50" s="96">
        <v>2206.6263072432926</v>
      </c>
      <c r="S50" s="23"/>
    </row>
    <row r="51" spans="1:19" s="14" customFormat="1" x14ac:dyDescent="0.25">
      <c r="B51" s="13"/>
      <c r="C51" s="13"/>
      <c r="D51" s="13"/>
      <c r="E51" s="13"/>
      <c r="P51" s="22"/>
      <c r="Q51" s="68">
        <v>0.43</v>
      </c>
      <c r="R51" s="68">
        <v>2302.9033550926542</v>
      </c>
      <c r="S51" s="23"/>
    </row>
    <row r="52" spans="1:19" s="14" customFormat="1" x14ac:dyDescent="0.25">
      <c r="B52" s="13"/>
      <c r="P52" s="22"/>
      <c r="Q52" s="96">
        <v>0.44</v>
      </c>
      <c r="R52" s="96">
        <v>2403.2751869521567</v>
      </c>
      <c r="S52" s="23"/>
    </row>
    <row r="53" spans="1:19" s="14" customFormat="1" x14ac:dyDescent="0.25">
      <c r="B53" s="13"/>
      <c r="P53" s="22"/>
      <c r="Q53" s="68">
        <v>0.45</v>
      </c>
      <c r="R53" s="68">
        <v>2512.8492780635711</v>
      </c>
      <c r="S53" s="23"/>
    </row>
    <row r="54" spans="1:19" s="14" customFormat="1" x14ac:dyDescent="0.25">
      <c r="P54" s="22"/>
      <c r="Q54" s="96">
        <v>0.46</v>
      </c>
      <c r="R54" s="96">
        <v>2631.3109659728561</v>
      </c>
      <c r="S54" s="23"/>
    </row>
    <row r="55" spans="1:19" s="14" customFormat="1" x14ac:dyDescent="0.25">
      <c r="P55" s="22"/>
      <c r="Q55" s="68">
        <v>0.47000000000000003</v>
      </c>
      <c r="R55" s="68">
        <v>2757.6604102354177</v>
      </c>
      <c r="S55" s="23"/>
    </row>
    <row r="56" spans="1:19" s="14" customFormat="1" x14ac:dyDescent="0.25">
      <c r="P56" s="22"/>
      <c r="Q56" s="96">
        <v>0.48</v>
      </c>
      <c r="R56" s="96">
        <v>2893.1237324317649</v>
      </c>
      <c r="S56" s="23"/>
    </row>
    <row r="57" spans="1:19" s="14" customFormat="1" x14ac:dyDescent="0.25">
      <c r="P57" s="22"/>
      <c r="Q57" s="68">
        <v>0.49</v>
      </c>
      <c r="R57" s="68">
        <v>3052.5684870005643</v>
      </c>
      <c r="S57" s="23"/>
    </row>
    <row r="58" spans="1:19" s="14" customFormat="1" x14ac:dyDescent="0.25">
      <c r="P58" s="22"/>
      <c r="Q58" s="96">
        <v>0.5</v>
      </c>
      <c r="R58" s="96">
        <v>65535</v>
      </c>
      <c r="S58" s="23"/>
    </row>
    <row r="59" spans="1:19" s="14" customFormat="1" x14ac:dyDescent="0.25">
      <c r="P59" s="22"/>
      <c r="Q59" s="68">
        <v>0.51</v>
      </c>
      <c r="R59" s="68">
        <v>65535</v>
      </c>
      <c r="S59" s="23"/>
    </row>
    <row r="60" spans="1:19" s="14" customFormat="1" x14ac:dyDescent="0.25">
      <c r="P60" s="22"/>
      <c r="Q60" s="96">
        <v>0.52</v>
      </c>
      <c r="R60" s="96">
        <v>65535</v>
      </c>
      <c r="S60" s="23"/>
    </row>
    <row r="61" spans="1:19" s="14" customFormat="1" x14ac:dyDescent="0.25">
      <c r="P61" s="22"/>
      <c r="Q61" s="68">
        <v>0.53</v>
      </c>
      <c r="R61" s="68">
        <v>65535</v>
      </c>
      <c r="S61" s="23"/>
    </row>
    <row r="62" spans="1:19" s="14" customFormat="1" x14ac:dyDescent="0.25">
      <c r="P62" s="22"/>
      <c r="Q62" s="96">
        <v>0.54</v>
      </c>
      <c r="R62" s="96">
        <v>65535</v>
      </c>
      <c r="S62" s="23"/>
    </row>
    <row r="63" spans="1:19" s="14" customFormat="1" x14ac:dyDescent="0.25">
      <c r="P63" s="22"/>
      <c r="Q63" s="68">
        <v>0.55000000000000004</v>
      </c>
      <c r="R63" s="68">
        <v>65535</v>
      </c>
      <c r="S63" s="23"/>
    </row>
    <row r="64" spans="1:19" s="14" customFormat="1" x14ac:dyDescent="0.25">
      <c r="P64" s="22"/>
      <c r="Q64" s="96">
        <v>0.56000000000000005</v>
      </c>
      <c r="R64" s="96">
        <v>65535</v>
      </c>
      <c r="S64" s="23"/>
    </row>
    <row r="65" spans="16:19" s="14" customFormat="1" x14ac:dyDescent="0.25">
      <c r="P65" s="22"/>
      <c r="Q65" s="68">
        <v>0.57000000000000006</v>
      </c>
      <c r="R65" s="68">
        <v>65535</v>
      </c>
      <c r="S65" s="23"/>
    </row>
    <row r="66" spans="16:19" s="14" customFormat="1" x14ac:dyDescent="0.25">
      <c r="P66" s="22"/>
      <c r="Q66" s="96">
        <v>0.57999999999999996</v>
      </c>
      <c r="R66" s="96">
        <v>65535</v>
      </c>
      <c r="S66" s="23"/>
    </row>
    <row r="67" spans="16:19" s="14" customFormat="1" x14ac:dyDescent="0.25">
      <c r="P67" s="22"/>
      <c r="Q67" s="68">
        <v>0.59</v>
      </c>
      <c r="R67" s="68">
        <v>65535</v>
      </c>
      <c r="S67" s="23"/>
    </row>
    <row r="68" spans="16:19" s="14" customFormat="1" x14ac:dyDescent="0.25">
      <c r="P68" s="22"/>
      <c r="Q68" s="96">
        <v>0.6</v>
      </c>
      <c r="R68" s="96">
        <v>65535</v>
      </c>
      <c r="S68" s="23"/>
    </row>
    <row r="69" spans="16:19" s="14" customFormat="1" x14ac:dyDescent="0.25">
      <c r="P69" s="22"/>
      <c r="Q69" s="68">
        <v>0.61</v>
      </c>
      <c r="R69" s="68">
        <v>65535</v>
      </c>
      <c r="S69" s="23"/>
    </row>
    <row r="70" spans="16:19" s="14" customFormat="1" x14ac:dyDescent="0.25">
      <c r="P70" s="22"/>
      <c r="Q70" s="96">
        <v>0.62</v>
      </c>
      <c r="R70" s="96">
        <v>65535</v>
      </c>
      <c r="S70" s="23"/>
    </row>
    <row r="71" spans="16:19" s="14" customFormat="1" x14ac:dyDescent="0.25">
      <c r="P71" s="22"/>
      <c r="Q71" s="68">
        <v>0.63</v>
      </c>
      <c r="R71" s="68">
        <v>65535</v>
      </c>
      <c r="S71" s="23"/>
    </row>
    <row r="72" spans="16:19" s="14" customFormat="1" x14ac:dyDescent="0.25">
      <c r="P72" s="22"/>
      <c r="Q72" s="96">
        <v>0.64</v>
      </c>
      <c r="R72" s="96">
        <v>65535</v>
      </c>
      <c r="S72" s="23"/>
    </row>
    <row r="73" spans="16:19" s="14" customFormat="1" x14ac:dyDescent="0.25">
      <c r="P73" s="22"/>
      <c r="Q73" s="68">
        <v>0.65</v>
      </c>
      <c r="R73" s="68">
        <v>65535</v>
      </c>
      <c r="S73" s="23"/>
    </row>
    <row r="74" spans="16:19" s="14" customFormat="1" x14ac:dyDescent="0.25">
      <c r="P74" s="22"/>
      <c r="Q74" s="96">
        <v>0.66</v>
      </c>
      <c r="R74" s="96">
        <v>65535</v>
      </c>
      <c r="S74" s="23"/>
    </row>
    <row r="75" spans="16:19" s="14" customFormat="1" x14ac:dyDescent="0.25">
      <c r="P75" s="22"/>
      <c r="Q75" s="68">
        <v>0.67</v>
      </c>
      <c r="R75" s="68">
        <v>65535</v>
      </c>
      <c r="S75" s="23"/>
    </row>
    <row r="76" spans="16:19" s="14" customFormat="1" x14ac:dyDescent="0.25">
      <c r="P76" s="22"/>
      <c r="Q76" s="96">
        <v>0.68</v>
      </c>
      <c r="R76" s="96">
        <v>65535</v>
      </c>
      <c r="S76" s="23"/>
    </row>
    <row r="77" spans="16:19" s="14" customFormat="1" x14ac:dyDescent="0.25">
      <c r="P77" s="22"/>
      <c r="Q77" s="68">
        <v>0.69000000000000006</v>
      </c>
      <c r="R77" s="68">
        <v>65535</v>
      </c>
      <c r="S77" s="23"/>
    </row>
    <row r="78" spans="16:19" s="14" customFormat="1" x14ac:dyDescent="0.25">
      <c r="P78" s="22"/>
      <c r="Q78" s="96">
        <v>0.70000000000000007</v>
      </c>
      <c r="R78" s="96">
        <v>65535</v>
      </c>
      <c r="S78" s="23"/>
    </row>
    <row r="79" spans="16:19" s="14" customFormat="1" x14ac:dyDescent="0.25">
      <c r="P79" s="22"/>
      <c r="Q79" s="68">
        <v>0.71</v>
      </c>
      <c r="R79" s="68">
        <v>65535</v>
      </c>
      <c r="S79" s="23"/>
    </row>
    <row r="80" spans="16:19" s="14" customFormat="1" x14ac:dyDescent="0.25">
      <c r="P80" s="22"/>
      <c r="Q80" s="96">
        <v>0.72</v>
      </c>
      <c r="R80" s="96">
        <v>65535</v>
      </c>
      <c r="S80" s="23"/>
    </row>
    <row r="81" spans="16:19" s="14" customFormat="1" x14ac:dyDescent="0.25">
      <c r="P81" s="22"/>
      <c r="Q81" s="68">
        <v>0.73</v>
      </c>
      <c r="R81" s="68">
        <v>65535</v>
      </c>
      <c r="S81" s="23"/>
    </row>
    <row r="82" spans="16:19" s="14" customFormat="1" x14ac:dyDescent="0.25">
      <c r="P82" s="22"/>
      <c r="Q82" s="96">
        <v>0.74</v>
      </c>
      <c r="R82" s="96">
        <v>65535</v>
      </c>
      <c r="S82" s="23"/>
    </row>
    <row r="83" spans="16:19" s="14" customFormat="1" x14ac:dyDescent="0.25">
      <c r="P83" s="22"/>
      <c r="Q83" s="68">
        <v>0.75</v>
      </c>
      <c r="R83" s="68">
        <v>65535</v>
      </c>
      <c r="S83" s="23"/>
    </row>
    <row r="84" spans="16:19" s="14" customFormat="1" x14ac:dyDescent="0.25">
      <c r="P84" s="22"/>
      <c r="Q84" s="96">
        <v>0.76</v>
      </c>
      <c r="R84" s="96">
        <v>65535</v>
      </c>
      <c r="S84" s="23"/>
    </row>
    <row r="85" spans="16:19" s="14" customFormat="1" x14ac:dyDescent="0.25">
      <c r="P85" s="22"/>
      <c r="Q85" s="68">
        <v>0.77</v>
      </c>
      <c r="R85" s="68">
        <v>65535</v>
      </c>
      <c r="S85" s="23"/>
    </row>
    <row r="86" spans="16:19" s="14" customFormat="1" x14ac:dyDescent="0.25">
      <c r="P86" s="22"/>
      <c r="Q86" s="96">
        <v>0.78</v>
      </c>
      <c r="R86" s="96">
        <v>65535</v>
      </c>
      <c r="S86" s="23"/>
    </row>
    <row r="87" spans="16:19" s="14" customFormat="1" x14ac:dyDescent="0.25">
      <c r="P87" s="22"/>
      <c r="Q87" s="68">
        <v>0.79</v>
      </c>
      <c r="R87" s="68">
        <v>65535</v>
      </c>
      <c r="S87" s="23"/>
    </row>
    <row r="88" spans="16:19" s="14" customFormat="1" x14ac:dyDescent="0.25">
      <c r="P88" s="22"/>
      <c r="Q88" s="96">
        <v>0.8</v>
      </c>
      <c r="R88" s="96">
        <v>65535</v>
      </c>
      <c r="S88" s="23"/>
    </row>
    <row r="89" spans="16:19" s="14" customFormat="1" x14ac:dyDescent="0.25">
      <c r="P89" s="22"/>
      <c r="Q89" s="68">
        <v>0.81</v>
      </c>
      <c r="R89" s="68">
        <v>65535</v>
      </c>
      <c r="S89" s="23"/>
    </row>
    <row r="90" spans="16:19" s="14" customFormat="1" x14ac:dyDescent="0.25">
      <c r="P90" s="22"/>
      <c r="Q90" s="96">
        <v>0.82000000000000006</v>
      </c>
      <c r="R90" s="96">
        <v>65535</v>
      </c>
      <c r="S90" s="23"/>
    </row>
    <row r="91" spans="16:19" s="14" customFormat="1" x14ac:dyDescent="0.25">
      <c r="P91" s="22"/>
      <c r="Q91" s="68">
        <v>0.83000000000000007</v>
      </c>
      <c r="R91" s="68">
        <v>65535</v>
      </c>
      <c r="S91" s="23"/>
    </row>
    <row r="92" spans="16:19" s="14" customFormat="1" x14ac:dyDescent="0.25">
      <c r="P92" s="22"/>
      <c r="Q92" s="96">
        <v>0.84</v>
      </c>
      <c r="R92" s="96">
        <v>65535</v>
      </c>
      <c r="S92" s="23"/>
    </row>
    <row r="93" spans="16:19" s="14" customFormat="1" x14ac:dyDescent="0.25">
      <c r="P93" s="22"/>
      <c r="Q93" s="68">
        <v>0.85</v>
      </c>
      <c r="R93" s="68">
        <v>65535</v>
      </c>
      <c r="S93" s="23"/>
    </row>
    <row r="94" spans="16:19" s="14" customFormat="1" x14ac:dyDescent="0.25">
      <c r="P94" s="22"/>
      <c r="Q94" s="96">
        <v>0.86</v>
      </c>
      <c r="R94" s="96">
        <v>65535</v>
      </c>
      <c r="S94" s="23"/>
    </row>
    <row r="95" spans="16:19" s="14" customFormat="1" x14ac:dyDescent="0.25">
      <c r="P95" s="22"/>
      <c r="Q95" s="68">
        <v>0.87</v>
      </c>
      <c r="R95" s="68">
        <v>65535</v>
      </c>
      <c r="S95" s="23"/>
    </row>
    <row r="96" spans="16:19" s="14" customFormat="1" x14ac:dyDescent="0.25">
      <c r="P96" s="22"/>
      <c r="Q96" s="96">
        <v>0.88</v>
      </c>
      <c r="R96" s="96">
        <v>65535</v>
      </c>
      <c r="S96" s="23"/>
    </row>
    <row r="97" spans="16:19" s="14" customFormat="1" x14ac:dyDescent="0.25">
      <c r="P97" s="22"/>
      <c r="Q97" s="68">
        <v>0.89</v>
      </c>
      <c r="R97" s="68">
        <v>65535</v>
      </c>
      <c r="S97" s="23"/>
    </row>
    <row r="98" spans="16:19" s="14" customFormat="1" x14ac:dyDescent="0.25">
      <c r="P98" s="22"/>
      <c r="Q98" s="96">
        <v>0.9</v>
      </c>
      <c r="R98" s="96">
        <v>65535</v>
      </c>
      <c r="S98" s="23"/>
    </row>
    <row r="99" spans="16:19" s="14" customFormat="1" x14ac:dyDescent="0.25">
      <c r="P99" s="22"/>
      <c r="Q99" s="68">
        <v>0.91</v>
      </c>
      <c r="R99" s="68">
        <v>65535</v>
      </c>
      <c r="S99" s="23"/>
    </row>
    <row r="100" spans="16:19" s="14" customFormat="1" x14ac:dyDescent="0.25">
      <c r="P100" s="22"/>
      <c r="Q100" s="96">
        <v>0.92</v>
      </c>
      <c r="R100" s="96">
        <v>65535</v>
      </c>
      <c r="S100" s="23"/>
    </row>
    <row r="101" spans="16:19" s="14" customFormat="1" x14ac:dyDescent="0.25">
      <c r="P101" s="22"/>
      <c r="Q101" s="68">
        <v>0.93</v>
      </c>
      <c r="R101" s="68">
        <v>65535</v>
      </c>
      <c r="S101" s="23"/>
    </row>
    <row r="102" spans="16:19" s="14" customFormat="1" x14ac:dyDescent="0.25">
      <c r="P102" s="22"/>
      <c r="Q102" s="96">
        <v>0.94000000000000006</v>
      </c>
      <c r="R102" s="96">
        <v>65535</v>
      </c>
      <c r="S102" s="23"/>
    </row>
    <row r="103" spans="16:19" s="14" customFormat="1" x14ac:dyDescent="0.25">
      <c r="P103" s="22"/>
      <c r="Q103" s="68">
        <v>0.95000000000000007</v>
      </c>
      <c r="R103" s="68">
        <v>65535</v>
      </c>
      <c r="S103" s="23"/>
    </row>
    <row r="104" spans="16:19" s="14" customFormat="1" x14ac:dyDescent="0.25">
      <c r="P104" s="22"/>
      <c r="Q104" s="96">
        <v>0.96</v>
      </c>
      <c r="R104" s="96">
        <v>65535</v>
      </c>
      <c r="S104" s="23"/>
    </row>
    <row r="105" spans="16:19" s="14" customFormat="1" x14ac:dyDescent="0.25">
      <c r="P105" s="22"/>
      <c r="Q105" s="68">
        <v>0.97</v>
      </c>
      <c r="R105" s="68">
        <v>65535</v>
      </c>
      <c r="S105" s="23"/>
    </row>
    <row r="106" spans="16:19" s="14" customFormat="1" x14ac:dyDescent="0.25">
      <c r="P106" s="22"/>
      <c r="Q106" s="96">
        <v>0.98</v>
      </c>
      <c r="R106" s="96">
        <v>65535</v>
      </c>
      <c r="S106" s="23"/>
    </row>
    <row r="107" spans="16:19" s="14" customFormat="1" x14ac:dyDescent="0.25">
      <c r="P107" s="22"/>
      <c r="Q107" s="68">
        <v>0.99</v>
      </c>
      <c r="R107" s="68">
        <v>65535</v>
      </c>
      <c r="S107" s="23"/>
    </row>
    <row r="108" spans="16:19" s="14" customFormat="1" x14ac:dyDescent="0.25">
      <c r="P108" s="24"/>
      <c r="Q108" s="25"/>
      <c r="R108" s="25"/>
      <c r="S108" s="26"/>
    </row>
    <row r="109" spans="16:19" s="14" customFormat="1" x14ac:dyDescent="0.25"/>
    <row r="110" spans="16:19" s="14" customFormat="1" x14ac:dyDescent="0.25"/>
    <row r="111" spans="16:19" s="14" customFormat="1" x14ac:dyDescent="0.25"/>
    <row r="112" spans="16:19" s="14" customFormat="1" x14ac:dyDescent="0.25"/>
    <row r="113" s="14" customFormat="1" x14ac:dyDescent="0.25"/>
    <row r="114" s="14" customFormat="1" x14ac:dyDescent="0.25"/>
    <row r="115" s="14" customFormat="1" x14ac:dyDescent="0.25"/>
    <row r="116" s="14" customFormat="1" x14ac:dyDescent="0.25"/>
    <row r="117" s="14" customFormat="1" x14ac:dyDescent="0.25"/>
    <row r="118" s="14" customFormat="1" x14ac:dyDescent="0.25"/>
    <row r="119" s="14" customFormat="1" x14ac:dyDescent="0.25"/>
    <row r="120" s="14" customFormat="1" x14ac:dyDescent="0.25"/>
    <row r="121" s="14" customFormat="1" x14ac:dyDescent="0.25"/>
    <row r="122" s="14" customFormat="1" x14ac:dyDescent="0.25"/>
    <row r="123" s="14" customFormat="1" x14ac:dyDescent="0.25"/>
    <row r="124" s="14" customFormat="1" x14ac:dyDescent="0.25"/>
    <row r="125" s="14" customFormat="1" x14ac:dyDescent="0.25"/>
    <row r="126" s="14" customFormat="1" x14ac:dyDescent="0.25"/>
    <row r="127" s="14" customFormat="1" x14ac:dyDescent="0.25"/>
    <row r="128" s="14" customFormat="1" x14ac:dyDescent="0.25"/>
    <row r="129" spans="18:18" s="14" customFormat="1" x14ac:dyDescent="0.25"/>
    <row r="130" spans="18:18" s="14" customFormat="1" x14ac:dyDescent="0.25"/>
    <row r="131" spans="18:18" s="14" customFormat="1" x14ac:dyDescent="0.25">
      <c r="R131" s="19"/>
    </row>
    <row r="132" spans="18:18" s="14" customFormat="1" x14ac:dyDescent="0.25"/>
    <row r="133" spans="18:18" s="14" customFormat="1" x14ac:dyDescent="0.25"/>
    <row r="134" spans="18:18" s="14" customFormat="1" x14ac:dyDescent="0.25"/>
    <row r="135" spans="18:18" s="14" customFormat="1" x14ac:dyDescent="0.25"/>
    <row r="136" spans="18:18" s="14" customFormat="1" x14ac:dyDescent="0.25"/>
    <row r="137" spans="18:18" s="14" customFormat="1" x14ac:dyDescent="0.25"/>
    <row r="138" spans="18:18" s="14" customFormat="1" x14ac:dyDescent="0.25"/>
    <row r="139" spans="18:18" s="14" customFormat="1" x14ac:dyDescent="0.25"/>
    <row r="140" spans="18:18" s="14" customFormat="1" x14ac:dyDescent="0.25"/>
    <row r="141" spans="18:18" s="14" customFormat="1" x14ac:dyDescent="0.25"/>
    <row r="142" spans="18:18" s="14" customFormat="1" x14ac:dyDescent="0.25"/>
    <row r="143" spans="18:18" s="14" customFormat="1" x14ac:dyDescent="0.25"/>
    <row r="144" spans="18:18" s="14" customFormat="1" x14ac:dyDescent="0.25"/>
    <row r="145" s="14" customFormat="1" x14ac:dyDescent="0.25"/>
    <row r="146" s="14" customFormat="1" x14ac:dyDescent="0.25"/>
    <row r="147" s="14" customFormat="1" x14ac:dyDescent="0.25"/>
    <row r="148" s="14" customFormat="1" x14ac:dyDescent="0.25"/>
    <row r="149" s="14" customFormat="1" x14ac:dyDescent="0.25"/>
    <row r="150" s="14" customFormat="1" x14ac:dyDescent="0.25"/>
    <row r="151" s="14" customFormat="1" x14ac:dyDescent="0.25"/>
    <row r="152" s="14" customFormat="1" x14ac:dyDescent="0.25"/>
    <row r="153" s="14" customFormat="1" x14ac:dyDescent="0.25"/>
    <row r="154" s="14" customFormat="1" x14ac:dyDescent="0.25"/>
    <row r="155" s="14" customFormat="1" x14ac:dyDescent="0.25"/>
    <row r="156" s="14" customFormat="1" x14ac:dyDescent="0.25"/>
    <row r="157" s="14" customFormat="1" x14ac:dyDescent="0.25"/>
    <row r="158" s="14" customFormat="1" x14ac:dyDescent="0.25"/>
    <row r="159" s="14" customFormat="1" x14ac:dyDescent="0.25"/>
    <row r="160" s="14" customFormat="1" x14ac:dyDescent="0.25"/>
    <row r="161" s="14" customFormat="1" x14ac:dyDescent="0.25"/>
    <row r="162" s="14" customFormat="1" x14ac:dyDescent="0.25"/>
    <row r="163" s="14" customFormat="1" x14ac:dyDescent="0.25"/>
    <row r="164" s="14" customFormat="1" x14ac:dyDescent="0.25"/>
    <row r="165" s="14" customFormat="1" x14ac:dyDescent="0.25"/>
    <row r="166" s="14" customFormat="1" x14ac:dyDescent="0.25"/>
    <row r="167" s="14" customFormat="1" x14ac:dyDescent="0.25"/>
    <row r="168" s="14" customFormat="1" x14ac:dyDescent="0.25"/>
    <row r="169" s="14" customFormat="1" x14ac:dyDescent="0.25"/>
    <row r="170" s="14" customFormat="1" x14ac:dyDescent="0.25"/>
    <row r="171" s="14" customFormat="1" x14ac:dyDescent="0.25"/>
    <row r="172" s="14" customFormat="1" x14ac:dyDescent="0.25"/>
    <row r="173" s="14" customFormat="1" x14ac:dyDescent="0.25"/>
    <row r="174" s="14" customFormat="1" x14ac:dyDescent="0.25"/>
    <row r="175" s="14" customFormat="1" x14ac:dyDescent="0.25"/>
    <row r="176" s="14" customFormat="1" x14ac:dyDescent="0.25"/>
    <row r="177" s="14" customFormat="1" x14ac:dyDescent="0.25"/>
    <row r="178" s="14" customFormat="1" x14ac:dyDescent="0.25"/>
    <row r="179" s="14" customFormat="1" x14ac:dyDescent="0.25"/>
    <row r="180" s="14" customFormat="1" x14ac:dyDescent="0.25"/>
    <row r="181" s="14" customFormat="1" x14ac:dyDescent="0.25"/>
    <row r="182" s="14" customFormat="1" x14ac:dyDescent="0.25"/>
    <row r="183" s="14" customFormat="1" x14ac:dyDescent="0.25"/>
    <row r="184" s="14" customFormat="1" x14ac:dyDescent="0.25"/>
    <row r="185" s="14" customFormat="1" x14ac:dyDescent="0.25"/>
    <row r="186" s="14" customFormat="1" x14ac:dyDescent="0.25"/>
    <row r="187" s="14" customFormat="1" x14ac:dyDescent="0.25"/>
    <row r="188" s="14" customFormat="1" x14ac:dyDescent="0.25"/>
    <row r="189" s="14" customFormat="1" x14ac:dyDescent="0.25"/>
    <row r="190" s="14" customFormat="1" x14ac:dyDescent="0.25"/>
    <row r="191" s="14" customFormat="1" x14ac:dyDescent="0.25"/>
    <row r="192" s="14" customFormat="1" x14ac:dyDescent="0.25"/>
    <row r="193" s="14" customFormat="1" x14ac:dyDescent="0.25"/>
    <row r="194" s="14" customFormat="1" x14ac:dyDescent="0.25"/>
    <row r="195" s="14" customFormat="1" x14ac:dyDescent="0.25"/>
    <row r="196" s="14" customFormat="1" x14ac:dyDescent="0.25"/>
    <row r="197" s="14" customFormat="1" x14ac:dyDescent="0.25"/>
    <row r="198" s="14" customFormat="1" x14ac:dyDescent="0.25"/>
    <row r="199" s="14" customFormat="1" x14ac:dyDescent="0.25"/>
    <row r="200" s="14" customFormat="1" x14ac:dyDescent="0.25"/>
    <row r="201" s="14" customFormat="1" x14ac:dyDescent="0.25"/>
    <row r="202" s="14" customFormat="1" x14ac:dyDescent="0.25"/>
    <row r="203" s="14" customFormat="1" x14ac:dyDescent="0.25"/>
    <row r="204" s="14" customFormat="1" x14ac:dyDescent="0.25"/>
    <row r="205" s="14" customFormat="1" x14ac:dyDescent="0.25"/>
    <row r="206" s="14" customFormat="1" x14ac:dyDescent="0.25"/>
    <row r="207" s="14" customFormat="1" x14ac:dyDescent="0.25"/>
    <row r="208" s="14" customFormat="1" x14ac:dyDescent="0.25"/>
    <row r="209" spans="2:19" s="14" customFormat="1" x14ac:dyDescent="0.25"/>
    <row r="210" spans="2:19" s="14" customFormat="1" x14ac:dyDescent="0.25"/>
    <row r="211" spans="2:19" s="14" customFormat="1" x14ac:dyDescent="0.25"/>
    <row r="212" spans="2:19" s="14" customFormat="1" x14ac:dyDescent="0.25"/>
    <row r="213" spans="2:19" s="14" customFormat="1" x14ac:dyDescent="0.25"/>
    <row r="214" spans="2:19" s="14" customFormat="1" x14ac:dyDescent="0.25"/>
    <row r="215" spans="2:19" s="14" customFormat="1" x14ac:dyDescent="0.25"/>
    <row r="216" spans="2:19" s="14" customFormat="1" x14ac:dyDescent="0.25"/>
    <row r="217" spans="2:19" s="14" customFormat="1" x14ac:dyDescent="0.25"/>
    <row r="218" spans="2:19" s="14" customFormat="1" x14ac:dyDescent="0.25"/>
    <row r="219" spans="2:19" s="14" customFormat="1" x14ac:dyDescent="0.25"/>
    <row r="220" spans="2:19" s="14" customFormat="1" x14ac:dyDescent="0.25"/>
    <row r="221" spans="2:19" s="14" customFormat="1" x14ac:dyDescent="0.25"/>
    <row r="222" spans="2:19" s="14" customFormat="1" x14ac:dyDescent="0.25"/>
    <row r="223" spans="2:19" x14ac:dyDescent="0.25">
      <c r="B223" s="14"/>
      <c r="C223" s="14"/>
      <c r="D223" s="14"/>
      <c r="E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</row>
    <row r="224" spans="2:19" x14ac:dyDescent="0.25">
      <c r="B224" s="14"/>
      <c r="C224" s="14"/>
      <c r="D224" s="14"/>
      <c r="E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</row>
    <row r="225" spans="2:19" x14ac:dyDescent="0.25">
      <c r="B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</row>
    <row r="226" spans="2:19" x14ac:dyDescent="0.25">
      <c r="B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</row>
    <row r="227" spans="2:19" x14ac:dyDescent="0.25">
      <c r="G227" s="14"/>
      <c r="H227" s="14"/>
      <c r="O227" s="14"/>
      <c r="P227" s="14"/>
      <c r="Q227" s="14"/>
      <c r="R227" s="14"/>
      <c r="S227" s="14"/>
    </row>
    <row r="228" spans="2:19" x14ac:dyDescent="0.25">
      <c r="G228" s="14"/>
      <c r="H228" s="14"/>
      <c r="O228" s="14"/>
      <c r="P228" s="14"/>
      <c r="Q228" s="14"/>
      <c r="R228" s="14"/>
      <c r="S228" s="14"/>
    </row>
    <row r="229" spans="2:19" x14ac:dyDescent="0.25">
      <c r="G229" s="14"/>
      <c r="O229" s="14"/>
      <c r="P229" s="14"/>
      <c r="Q229" s="14"/>
      <c r="R229" s="14"/>
      <c r="S229" s="14"/>
    </row>
    <row r="230" spans="2:19" x14ac:dyDescent="0.25">
      <c r="G230" s="14"/>
      <c r="O230" s="14"/>
      <c r="P230" s="14"/>
      <c r="Q230" s="14"/>
      <c r="R230" s="14"/>
      <c r="S230" s="14"/>
    </row>
    <row r="231" spans="2:19" x14ac:dyDescent="0.25">
      <c r="G231" s="14"/>
      <c r="O231" s="14"/>
      <c r="P231" s="14"/>
      <c r="Q231" s="14"/>
      <c r="R231" s="14"/>
      <c r="S231" s="14"/>
    </row>
    <row r="232" spans="2:19" x14ac:dyDescent="0.25">
      <c r="O232" s="14"/>
      <c r="P232" s="14"/>
      <c r="Q232" s="14"/>
      <c r="R232" s="14"/>
      <c r="S232" s="14"/>
    </row>
    <row r="233" spans="2:19" x14ac:dyDescent="0.25">
      <c r="O233" s="14"/>
      <c r="P233" s="14"/>
      <c r="Q233" s="14"/>
      <c r="R233" s="14"/>
      <c r="S233" s="14"/>
    </row>
    <row r="234" spans="2:19" x14ac:dyDescent="0.25">
      <c r="O234" s="14"/>
      <c r="P234" s="14"/>
      <c r="Q234" s="14"/>
      <c r="R234" s="14"/>
      <c r="S234" s="14"/>
    </row>
    <row r="235" spans="2:19" x14ac:dyDescent="0.25">
      <c r="P235" s="14"/>
      <c r="Q235" s="14"/>
      <c r="R235" s="14"/>
      <c r="S235" s="14"/>
    </row>
    <row r="236" spans="2:19" x14ac:dyDescent="0.25">
      <c r="P236" s="14"/>
      <c r="Q236" s="14"/>
      <c r="R236" s="14"/>
      <c r="S236" s="14"/>
    </row>
    <row r="237" spans="2:19" x14ac:dyDescent="0.25">
      <c r="P237" s="14"/>
      <c r="Q237" s="14"/>
      <c r="R237" s="14"/>
      <c r="S237" s="14"/>
    </row>
    <row r="238" spans="2:19" x14ac:dyDescent="0.25">
      <c r="P238" s="14"/>
      <c r="Q238" s="14"/>
      <c r="R238" s="14"/>
      <c r="S238" s="14"/>
    </row>
    <row r="239" spans="2:19" x14ac:dyDescent="0.25">
      <c r="P239" s="14"/>
      <c r="Q239" s="14"/>
      <c r="R239" s="14"/>
      <c r="S239" s="14"/>
    </row>
    <row r="240" spans="2:19" x14ac:dyDescent="0.25">
      <c r="P240" s="14"/>
      <c r="Q240" s="14"/>
      <c r="R240" s="14"/>
      <c r="S240" s="14"/>
    </row>
    <row r="241" spans="16:19" x14ac:dyDescent="0.25">
      <c r="P241" s="14"/>
      <c r="Q241" s="14"/>
      <c r="R241" s="14"/>
      <c r="S241" s="14"/>
    </row>
    <row r="242" spans="16:19" x14ac:dyDescent="0.25">
      <c r="P242" s="14"/>
      <c r="Q242" s="14"/>
      <c r="R242" s="14"/>
      <c r="S242" s="14"/>
    </row>
    <row r="243" spans="16:19" x14ac:dyDescent="0.25">
      <c r="P243" s="14"/>
      <c r="Q243" s="14"/>
      <c r="R243" s="14"/>
      <c r="S243" s="14"/>
    </row>
    <row r="244" spans="16:19" x14ac:dyDescent="0.25">
      <c r="P244" s="14"/>
      <c r="Q244" s="14"/>
      <c r="R244" s="14"/>
      <c r="S244" s="14"/>
    </row>
    <row r="245" spans="16:19" x14ac:dyDescent="0.25">
      <c r="P245" s="14"/>
      <c r="Q245" s="14"/>
      <c r="R245" s="14"/>
      <c r="S245" s="14"/>
    </row>
    <row r="246" spans="16:19" x14ac:dyDescent="0.25">
      <c r="P246" s="14"/>
      <c r="Q246" s="14"/>
      <c r="R246" s="14"/>
      <c r="S246" s="14"/>
    </row>
    <row r="247" spans="16:19" x14ac:dyDescent="0.25">
      <c r="P247" s="14"/>
      <c r="Q247" s="14"/>
      <c r="R247" s="14"/>
      <c r="S247" s="14"/>
    </row>
    <row r="248" spans="16:19" x14ac:dyDescent="0.25">
      <c r="P248" s="14"/>
      <c r="Q248" s="14"/>
      <c r="R248" s="14"/>
      <c r="S248" s="14"/>
    </row>
    <row r="249" spans="16:19" x14ac:dyDescent="0.25">
      <c r="P249" s="14"/>
      <c r="Q249" s="14"/>
      <c r="R249" s="14"/>
      <c r="S249" s="14"/>
    </row>
    <row r="250" spans="16:19" x14ac:dyDescent="0.25">
      <c r="P250" s="14"/>
      <c r="Q250" s="14"/>
      <c r="R250" s="14"/>
      <c r="S250" s="14"/>
    </row>
    <row r="251" spans="16:19" x14ac:dyDescent="0.25">
      <c r="P251" s="14"/>
      <c r="Q251" s="14"/>
      <c r="R251" s="14"/>
      <c r="S251" s="14"/>
    </row>
    <row r="252" spans="16:19" x14ac:dyDescent="0.25">
      <c r="P252" s="14"/>
      <c r="Q252" s="14"/>
      <c r="R252" s="14"/>
      <c r="S252" s="14"/>
    </row>
    <row r="253" spans="16:19" x14ac:dyDescent="0.25">
      <c r="P253" s="14"/>
      <c r="Q253" s="14"/>
      <c r="R253" s="14"/>
      <c r="S253" s="14"/>
    </row>
    <row r="254" spans="16:19" x14ac:dyDescent="0.25">
      <c r="P254" s="14"/>
      <c r="Q254" s="14"/>
      <c r="R254" s="14"/>
      <c r="S254" s="14"/>
    </row>
    <row r="255" spans="16:19" x14ac:dyDescent="0.25">
      <c r="P255" s="14"/>
      <c r="Q255" s="14"/>
      <c r="R255" s="14"/>
      <c r="S255" s="14"/>
    </row>
    <row r="256" spans="16:19" x14ac:dyDescent="0.25">
      <c r="P256" s="14"/>
      <c r="Q256" s="14"/>
      <c r="R256" s="14"/>
      <c r="S256" s="14"/>
    </row>
    <row r="257" spans="16:19" x14ac:dyDescent="0.25">
      <c r="P257" s="14"/>
      <c r="Q257" s="14"/>
      <c r="R257" s="14"/>
      <c r="S257" s="14"/>
    </row>
    <row r="258" spans="16:19" x14ac:dyDescent="0.25">
      <c r="P258" s="14"/>
      <c r="Q258" s="14"/>
      <c r="R258" s="14"/>
      <c r="S258" s="14"/>
    </row>
    <row r="259" spans="16:19" x14ac:dyDescent="0.25">
      <c r="P259" s="14"/>
      <c r="Q259" s="14"/>
      <c r="R259" s="14"/>
      <c r="S259" s="14"/>
    </row>
    <row r="260" spans="16:19" x14ac:dyDescent="0.25">
      <c r="P260" s="14"/>
      <c r="Q260" s="14"/>
      <c r="R260" s="14"/>
      <c r="S260" s="14"/>
    </row>
    <row r="261" spans="16:19" x14ac:dyDescent="0.25">
      <c r="P261" s="14"/>
      <c r="Q261" s="14"/>
      <c r="R261" s="14"/>
      <c r="S261" s="14"/>
    </row>
    <row r="262" spans="16:19" x14ac:dyDescent="0.25">
      <c r="P262" s="14"/>
      <c r="Q262" s="14"/>
      <c r="R262" s="14"/>
      <c r="S262" s="14"/>
    </row>
    <row r="263" spans="16:19" x14ac:dyDescent="0.25">
      <c r="P263" s="14"/>
      <c r="Q263" s="14"/>
      <c r="R263" s="14"/>
      <c r="S263" s="14"/>
    </row>
    <row r="264" spans="16:19" x14ac:dyDescent="0.25">
      <c r="P264" s="14"/>
      <c r="Q264" s="14"/>
      <c r="R264" s="14"/>
      <c r="S264" s="14"/>
    </row>
    <row r="265" spans="16:19" x14ac:dyDescent="0.25">
      <c r="P265" s="14"/>
      <c r="Q265" s="14"/>
      <c r="R265" s="14"/>
      <c r="S265" s="14"/>
    </row>
    <row r="266" spans="16:19" x14ac:dyDescent="0.25">
      <c r="P266" s="14"/>
      <c r="Q266" s="14"/>
      <c r="R266" s="14"/>
      <c r="S266" s="14"/>
    </row>
    <row r="267" spans="16:19" x14ac:dyDescent="0.25">
      <c r="P267" s="14"/>
      <c r="Q267" s="14"/>
      <c r="R267" s="14"/>
      <c r="S267" s="14"/>
    </row>
    <row r="268" spans="16:19" x14ac:dyDescent="0.25">
      <c r="P268" s="14"/>
      <c r="Q268" s="14"/>
      <c r="R268" s="14"/>
      <c r="S268" s="14"/>
    </row>
    <row r="269" spans="16:19" x14ac:dyDescent="0.25">
      <c r="P269" s="14"/>
      <c r="Q269" s="14"/>
      <c r="R269" s="14"/>
      <c r="S269" s="14"/>
    </row>
    <row r="270" spans="16:19" x14ac:dyDescent="0.25">
      <c r="P270" s="14"/>
      <c r="Q270" s="14"/>
      <c r="R270" s="14"/>
      <c r="S270" s="14"/>
    </row>
    <row r="271" spans="16:19" x14ac:dyDescent="0.25">
      <c r="P271" s="14"/>
      <c r="Q271" s="14"/>
      <c r="R271" s="14"/>
      <c r="S271" s="14"/>
    </row>
    <row r="272" spans="16:19" x14ac:dyDescent="0.25">
      <c r="P272" s="14"/>
      <c r="Q272" s="14"/>
      <c r="R272" s="14"/>
      <c r="S272" s="14"/>
    </row>
    <row r="273" spans="16:19" x14ac:dyDescent="0.25">
      <c r="P273" s="14"/>
      <c r="Q273" s="14"/>
      <c r="R273" s="14"/>
      <c r="S273" s="14"/>
    </row>
    <row r="274" spans="16:19" x14ac:dyDescent="0.25">
      <c r="P274" s="14"/>
      <c r="Q274" s="14"/>
      <c r="R274" s="14"/>
      <c r="S274" s="14"/>
    </row>
    <row r="275" spans="16:19" x14ac:dyDescent="0.25">
      <c r="P275" s="14"/>
      <c r="Q275" s="14"/>
      <c r="R275" s="14"/>
      <c r="S275" s="14"/>
    </row>
    <row r="276" spans="16:19" x14ac:dyDescent="0.25">
      <c r="P276" s="14"/>
      <c r="Q276" s="14"/>
      <c r="R276" s="14"/>
      <c r="S276" s="14"/>
    </row>
    <row r="277" spans="16:19" x14ac:dyDescent="0.25">
      <c r="P277" s="14"/>
      <c r="Q277" s="14"/>
      <c r="R277" s="14"/>
      <c r="S277" s="14"/>
    </row>
    <row r="278" spans="16:19" x14ac:dyDescent="0.25">
      <c r="P278" s="14"/>
      <c r="Q278" s="14"/>
      <c r="R278" s="14"/>
      <c r="S278" s="14"/>
    </row>
    <row r="279" spans="16:19" x14ac:dyDescent="0.25">
      <c r="P279" s="14"/>
      <c r="Q279" s="14"/>
      <c r="R279" s="14"/>
      <c r="S279" s="14"/>
    </row>
    <row r="280" spans="16:19" x14ac:dyDescent="0.25">
      <c r="P280" s="14"/>
      <c r="Q280" s="14"/>
      <c r="R280" s="14"/>
      <c r="S280" s="14"/>
    </row>
    <row r="281" spans="16:19" x14ac:dyDescent="0.25">
      <c r="P281" s="14"/>
      <c r="Q281" s="14"/>
      <c r="R281" s="14"/>
      <c r="S281" s="14"/>
    </row>
    <row r="282" spans="16:19" x14ac:dyDescent="0.25">
      <c r="P282" s="14"/>
      <c r="Q282" s="14"/>
      <c r="R282" s="14"/>
      <c r="S282" s="14"/>
    </row>
    <row r="283" spans="16:19" x14ac:dyDescent="0.25">
      <c r="P283" s="14"/>
      <c r="Q283" s="14"/>
      <c r="R283" s="14"/>
      <c r="S283" s="14"/>
    </row>
    <row r="284" spans="16:19" x14ac:dyDescent="0.25">
      <c r="P284" s="14"/>
      <c r="Q284" s="14"/>
      <c r="R284" s="14"/>
      <c r="S284" s="14"/>
    </row>
    <row r="285" spans="16:19" x14ac:dyDescent="0.25">
      <c r="P285" s="14"/>
      <c r="Q285" s="14"/>
      <c r="R285" s="14"/>
      <c r="S285" s="14"/>
    </row>
    <row r="286" spans="16:19" x14ac:dyDescent="0.25">
      <c r="P286" s="14"/>
      <c r="Q286" s="14"/>
      <c r="R286" s="14"/>
      <c r="S286" s="14"/>
    </row>
    <row r="287" spans="16:19" x14ac:dyDescent="0.25">
      <c r="P287" s="14"/>
      <c r="Q287" s="14"/>
      <c r="R287" s="14"/>
      <c r="S287" s="14"/>
    </row>
    <row r="288" spans="16:19" x14ac:dyDescent="0.25">
      <c r="P288" s="14"/>
      <c r="Q288" s="14"/>
      <c r="R288" s="14"/>
      <c r="S288" s="14"/>
    </row>
    <row r="289" spans="16:19" x14ac:dyDescent="0.25">
      <c r="P289" s="14"/>
      <c r="Q289" s="14"/>
      <c r="R289" s="14"/>
      <c r="S289" s="14"/>
    </row>
    <row r="290" spans="16:19" x14ac:dyDescent="0.25">
      <c r="P290" s="14"/>
      <c r="Q290" s="14"/>
      <c r="R290" s="14"/>
      <c r="S290" s="14"/>
    </row>
    <row r="291" spans="16:19" x14ac:dyDescent="0.25">
      <c r="P291" s="14"/>
      <c r="Q291" s="14"/>
      <c r="R291" s="14"/>
      <c r="S291" s="14"/>
    </row>
    <row r="292" spans="16:19" x14ac:dyDescent="0.25">
      <c r="P292" s="14"/>
      <c r="Q292" s="14"/>
      <c r="R292" s="14"/>
      <c r="S292" s="14"/>
    </row>
    <row r="293" spans="16:19" x14ac:dyDescent="0.25">
      <c r="P293" s="14"/>
      <c r="Q293" s="14"/>
      <c r="R293" s="14"/>
      <c r="S293" s="14"/>
    </row>
    <row r="294" spans="16:19" x14ac:dyDescent="0.25">
      <c r="P294" s="14"/>
      <c r="Q294" s="14"/>
      <c r="R294" s="14"/>
      <c r="S294" s="14"/>
    </row>
    <row r="295" spans="16:19" x14ac:dyDescent="0.25">
      <c r="P295" s="14"/>
      <c r="Q295" s="14"/>
      <c r="R295" s="14"/>
      <c r="S295" s="14"/>
    </row>
    <row r="296" spans="16:19" x14ac:dyDescent="0.25">
      <c r="P296" s="14"/>
      <c r="Q296" s="14"/>
      <c r="R296" s="14"/>
      <c r="S296" s="14"/>
    </row>
    <row r="297" spans="16:19" x14ac:dyDescent="0.25">
      <c r="P297" s="14"/>
      <c r="Q297" s="14"/>
      <c r="R297" s="14"/>
      <c r="S297" s="14"/>
    </row>
    <row r="298" spans="16:19" x14ac:dyDescent="0.25">
      <c r="P298" s="14"/>
      <c r="Q298" s="14"/>
      <c r="R298" s="14"/>
      <c r="S298" s="14"/>
    </row>
    <row r="299" spans="16:19" x14ac:dyDescent="0.25">
      <c r="P299" s="14"/>
      <c r="Q299" s="14"/>
      <c r="R299" s="14"/>
      <c r="S299" s="14"/>
    </row>
    <row r="300" spans="16:19" x14ac:dyDescent="0.25">
      <c r="P300" s="14"/>
      <c r="Q300" s="14"/>
      <c r="R300" s="14"/>
      <c r="S300" s="14"/>
    </row>
    <row r="301" spans="16:19" x14ac:dyDescent="0.25">
      <c r="P301" s="14"/>
      <c r="Q301" s="14"/>
      <c r="R301" s="14"/>
      <c r="S301" s="14"/>
    </row>
    <row r="302" spans="16:19" x14ac:dyDescent="0.25">
      <c r="P302" s="14"/>
      <c r="Q302" s="14"/>
      <c r="R302" s="14"/>
      <c r="S302" s="14"/>
    </row>
    <row r="303" spans="16:19" x14ac:dyDescent="0.25">
      <c r="P303" s="14"/>
      <c r="Q303" s="14"/>
      <c r="R303" s="14"/>
      <c r="S303" s="14"/>
    </row>
    <row r="304" spans="16:19" x14ac:dyDescent="0.25">
      <c r="P304" s="14"/>
      <c r="Q304" s="14"/>
      <c r="R304" s="14"/>
      <c r="S304" s="14"/>
    </row>
    <row r="305" spans="16:19" x14ac:dyDescent="0.25">
      <c r="P305" s="14"/>
      <c r="Q305" s="14"/>
      <c r="R305" s="14"/>
      <c r="S305" s="14"/>
    </row>
    <row r="306" spans="16:19" x14ac:dyDescent="0.25">
      <c r="P306" s="14"/>
      <c r="Q306" s="14"/>
      <c r="R306" s="14"/>
      <c r="S306" s="14"/>
    </row>
    <row r="307" spans="16:19" x14ac:dyDescent="0.25">
      <c r="P307" s="14"/>
      <c r="Q307" s="14"/>
      <c r="R307" s="14"/>
      <c r="S307" s="14"/>
    </row>
    <row r="308" spans="16:19" x14ac:dyDescent="0.25">
      <c r="P308" s="14"/>
      <c r="Q308" s="14"/>
      <c r="R308" s="14"/>
      <c r="S308" s="14"/>
    </row>
    <row r="309" spans="16:19" x14ac:dyDescent="0.25">
      <c r="P309" s="14"/>
      <c r="Q309" s="14"/>
      <c r="R309" s="14"/>
      <c r="S309" s="14"/>
    </row>
    <row r="310" spans="16:19" x14ac:dyDescent="0.25">
      <c r="P310" s="14"/>
      <c r="Q310" s="14"/>
      <c r="R310" s="14"/>
      <c r="S310" s="14"/>
    </row>
    <row r="311" spans="16:19" x14ac:dyDescent="0.25">
      <c r="P311" s="14"/>
      <c r="Q311" s="14"/>
      <c r="R311" s="14"/>
      <c r="S311" s="14"/>
    </row>
    <row r="312" spans="16:19" x14ac:dyDescent="0.25">
      <c r="P312" s="14"/>
      <c r="Q312" s="14"/>
      <c r="R312" s="14"/>
      <c r="S312" s="14"/>
    </row>
    <row r="313" spans="16:19" x14ac:dyDescent="0.25">
      <c r="P313" s="14"/>
      <c r="Q313" s="14"/>
      <c r="R313" s="14"/>
      <c r="S313" s="14"/>
    </row>
    <row r="314" spans="16:19" x14ac:dyDescent="0.25">
      <c r="P314" s="14"/>
      <c r="Q314" s="14"/>
      <c r="R314" s="14"/>
      <c r="S314" s="14"/>
    </row>
    <row r="315" spans="16:19" x14ac:dyDescent="0.25">
      <c r="P315" s="14"/>
      <c r="Q315" s="14"/>
      <c r="R315" s="14"/>
      <c r="S315" s="14"/>
    </row>
    <row r="316" spans="16:19" x14ac:dyDescent="0.25">
      <c r="P316" s="14"/>
      <c r="Q316" s="14"/>
      <c r="R316" s="14"/>
      <c r="S316" s="14"/>
    </row>
    <row r="317" spans="16:19" x14ac:dyDescent="0.25">
      <c r="P317" s="14"/>
      <c r="Q317" s="14"/>
      <c r="R317" s="14"/>
      <c r="S317" s="14"/>
    </row>
    <row r="318" spans="16:19" x14ac:dyDescent="0.25">
      <c r="Q318" s="14"/>
      <c r="R318" s="14"/>
      <c r="S318" s="14"/>
    </row>
    <row r="319" spans="16:19" x14ac:dyDescent="0.25">
      <c r="Q319" s="14"/>
      <c r="R319" s="14"/>
      <c r="S319" s="14"/>
    </row>
    <row r="320" spans="16:19" x14ac:dyDescent="0.25">
      <c r="Q320" s="14"/>
      <c r="R320" s="14"/>
      <c r="S320" s="14"/>
    </row>
  </sheetData>
  <mergeCells count="17">
    <mergeCell ref="H17:I17"/>
    <mergeCell ref="H24:I24"/>
    <mergeCell ref="H32:I32"/>
    <mergeCell ref="D35:E35"/>
    <mergeCell ref="D42:E42"/>
    <mergeCell ref="P6:S6"/>
    <mergeCell ref="H8:I8"/>
    <mergeCell ref="B11:B12"/>
    <mergeCell ref="C11:C12"/>
    <mergeCell ref="D11:D12"/>
    <mergeCell ref="E11:E12"/>
    <mergeCell ref="D1:J1"/>
    <mergeCell ref="K1:L1"/>
    <mergeCell ref="G4:L4"/>
    <mergeCell ref="G5:L5"/>
    <mergeCell ref="B6:E6"/>
    <mergeCell ref="G6:N6"/>
  </mergeCells>
  <hyperlinks>
    <hyperlink ref="C4" location="Summary!A1" display="Return to Summary" xr:uid="{60E8726A-1E8E-4637-8B4B-BD6B61FDA6CD}"/>
  </hyperlink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4" name="loadAnalysisBtn">
              <controlPr defaultSize="0" print="0" disabled="1" autoFill="0" autoPict="0" macro="[0]!Results.loadAnalysisBtn_click">
                <anchor moveWithCells="1">
                  <from>
                    <xdr:col>10</xdr:col>
                    <xdr:colOff>371475</xdr:colOff>
                    <xdr:row>0</xdr:row>
                    <xdr:rowOff>171450</xdr:rowOff>
                  </from>
                  <to>
                    <xdr:col>11</xdr:col>
                    <xdr:colOff>533400</xdr:colOff>
                    <xdr:row>0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2" r:id="rId5" name="selectUIPath_Btn">
              <controlPr defaultSize="0" print="0" autoFill="0" autoPict="0" macro="[0]!Hidden.changeBMDSUI">
                <anchor moveWithCells="1" sizeWithCells="1">
                  <from>
                    <xdr:col>12</xdr:col>
                    <xdr:colOff>314325</xdr:colOff>
                    <xdr:row>0</xdr:row>
                    <xdr:rowOff>200025</xdr:rowOff>
                  </from>
                  <to>
                    <xdr:col>13</xdr:col>
                    <xdr:colOff>323850</xdr:colOff>
                    <xdr:row>0</xdr:row>
                    <xdr:rowOff>666750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4067A1-522D-4FD5-AAE0-BC1C5F83E392}">
  <dimension ref="A1:W320"/>
  <sheetViews>
    <sheetView workbookViewId="0"/>
  </sheetViews>
  <sheetFormatPr defaultRowHeight="15" x14ac:dyDescent="0.25"/>
  <cols>
    <col min="2" max="2" width="3.85546875" customWidth="1"/>
    <col min="3" max="3" width="21.140625" customWidth="1"/>
    <col min="4" max="4" width="45.85546875" customWidth="1"/>
    <col min="5" max="5" width="7.85546875" customWidth="1"/>
    <col min="8" max="8" width="18.5703125" customWidth="1"/>
    <col min="9" max="9" width="15.5703125" customWidth="1"/>
    <col min="10" max="10" width="15" customWidth="1"/>
    <col min="11" max="11" width="11.28515625" customWidth="1"/>
    <col min="13" max="13" width="10.28515625" customWidth="1"/>
    <col min="14" max="14" width="8.28515625" customWidth="1"/>
    <col min="16" max="16" width="5.7109375" customWidth="1"/>
    <col min="17" max="18" width="12.42578125" customWidth="1"/>
    <col min="19" max="19" width="5.7109375" customWidth="1"/>
  </cols>
  <sheetData>
    <row r="1" spans="2:23" s="1" customFormat="1" ht="69" customHeight="1" x14ac:dyDescent="0.25">
      <c r="C1" s="50"/>
      <c r="D1" s="84" t="s">
        <v>67</v>
      </c>
      <c r="E1" s="84"/>
      <c r="F1" s="84"/>
      <c r="G1" s="84"/>
      <c r="H1" s="84"/>
      <c r="I1" s="84"/>
      <c r="J1" s="84"/>
      <c r="K1" s="85"/>
      <c r="L1" s="85"/>
    </row>
    <row r="2" spans="2:23" s="3" customFormat="1" ht="22.5" customHeight="1" x14ac:dyDescent="0.35">
      <c r="E2" s="4"/>
      <c r="F2" s="4" t="str">
        <f>Hidden!D4</f>
        <v>BMDS 3.1.2</v>
      </c>
      <c r="G2" s="4"/>
      <c r="H2" s="53"/>
      <c r="I2" s="5"/>
      <c r="J2" s="5"/>
      <c r="K2" s="5"/>
      <c r="L2" s="4"/>
      <c r="Q2" s="4"/>
      <c r="R2" s="4"/>
      <c r="W2" s="4"/>
    </row>
    <row r="3" spans="2:23" s="14" customFormat="1" x14ac:dyDescent="0.25"/>
    <row r="4" spans="2:23" s="14" customFormat="1" x14ac:dyDescent="0.25">
      <c r="C4" s="62" t="s">
        <v>129</v>
      </c>
      <c r="G4" s="90" t="s">
        <v>139</v>
      </c>
      <c r="H4" s="90"/>
      <c r="I4" s="90"/>
      <c r="J4" s="90"/>
      <c r="K4" s="90"/>
      <c r="L4" s="90"/>
    </row>
    <row r="5" spans="2:23" s="14" customFormat="1" x14ac:dyDescent="0.25">
      <c r="G5" s="89" t="s">
        <v>138</v>
      </c>
      <c r="H5" s="89"/>
      <c r="I5" s="89"/>
      <c r="J5" s="89"/>
      <c r="K5" s="89"/>
      <c r="L5" s="89"/>
    </row>
    <row r="6" spans="2:23" s="14" customFormat="1" ht="22.15" customHeight="1" x14ac:dyDescent="0.4">
      <c r="B6" s="86" t="s">
        <v>64</v>
      </c>
      <c r="C6" s="87"/>
      <c r="D6" s="87"/>
      <c r="E6" s="88"/>
      <c r="G6" s="86" t="s">
        <v>65</v>
      </c>
      <c r="H6" s="87"/>
      <c r="I6" s="87"/>
      <c r="J6" s="87"/>
      <c r="K6" s="87"/>
      <c r="L6" s="87"/>
      <c r="M6" s="87"/>
      <c r="N6" s="88"/>
      <c r="P6" s="91" t="s">
        <v>136</v>
      </c>
      <c r="Q6" s="92"/>
      <c r="R6" s="92"/>
      <c r="S6" s="93"/>
    </row>
    <row r="7" spans="2:23" s="14" customFormat="1" x14ac:dyDescent="0.25">
      <c r="B7" s="31"/>
      <c r="C7" s="32"/>
      <c r="D7" s="32"/>
      <c r="E7" s="33"/>
      <c r="G7" s="31"/>
      <c r="H7" s="32"/>
      <c r="I7" s="32"/>
      <c r="J7" s="32"/>
      <c r="K7" s="32"/>
      <c r="L7" s="32"/>
      <c r="M7" s="32"/>
      <c r="N7" s="33"/>
      <c r="P7" s="31"/>
      <c r="Q7" s="32"/>
      <c r="R7" s="32"/>
      <c r="S7" s="33"/>
    </row>
    <row r="8" spans="2:23" s="14" customFormat="1" ht="14.45" customHeight="1" x14ac:dyDescent="0.25">
      <c r="B8" s="22"/>
      <c r="C8" s="71" t="s">
        <v>50</v>
      </c>
      <c r="D8" s="41"/>
      <c r="E8" s="23"/>
      <c r="F8" s="13"/>
      <c r="G8" s="22"/>
      <c r="H8" s="78" t="s">
        <v>55</v>
      </c>
      <c r="I8" s="79"/>
      <c r="J8" s="21"/>
      <c r="K8" s="21"/>
      <c r="L8" s="21"/>
      <c r="M8" s="21"/>
      <c r="N8" s="23"/>
      <c r="P8" s="22"/>
      <c r="Q8" s="67" t="s">
        <v>135</v>
      </c>
      <c r="R8" s="67" t="s">
        <v>34</v>
      </c>
      <c r="S8" s="23"/>
    </row>
    <row r="9" spans="2:23" s="14" customFormat="1" x14ac:dyDescent="0.25">
      <c r="B9" s="22"/>
      <c r="C9" s="11" t="s">
        <v>31</v>
      </c>
      <c r="D9" s="68" t="s">
        <v>212</v>
      </c>
      <c r="E9" s="23"/>
      <c r="G9" s="22"/>
      <c r="H9" s="104" t="s">
        <v>34</v>
      </c>
      <c r="I9" s="105">
        <v>1423.4714791079948</v>
      </c>
      <c r="J9" s="21"/>
      <c r="K9" s="21"/>
      <c r="L9" s="21"/>
      <c r="M9" s="21"/>
      <c r="N9" s="23"/>
      <c r="P9" s="22"/>
      <c r="Q9" s="68">
        <v>0.01</v>
      </c>
      <c r="R9" s="68">
        <v>641.20707510005218</v>
      </c>
      <c r="S9" s="23"/>
    </row>
    <row r="10" spans="2:23" s="14" customFormat="1" x14ac:dyDescent="0.25">
      <c r="B10" s="22"/>
      <c r="C10" s="95" t="s">
        <v>48</v>
      </c>
      <c r="D10" s="96" t="s">
        <v>152</v>
      </c>
      <c r="E10" s="23"/>
      <c r="F10" s="20"/>
      <c r="G10" s="22"/>
      <c r="H10" s="95" t="s">
        <v>35</v>
      </c>
      <c r="I10" s="96">
        <v>744.87471800877347</v>
      </c>
      <c r="J10" s="21"/>
      <c r="K10" s="21"/>
      <c r="L10" s="21"/>
      <c r="M10" s="21"/>
      <c r="N10" s="23"/>
      <c r="P10" s="22"/>
      <c r="Q10" s="96">
        <v>0.02</v>
      </c>
      <c r="R10" s="96">
        <v>678.73485665516171</v>
      </c>
      <c r="S10" s="23"/>
    </row>
    <row r="11" spans="2:23" s="14" customFormat="1" ht="13.9" customHeight="1" x14ac:dyDescent="0.25">
      <c r="B11" s="94"/>
      <c r="C11" s="97" t="s">
        <v>49</v>
      </c>
      <c r="D11" s="98" t="s">
        <v>153</v>
      </c>
      <c r="E11" s="94"/>
      <c r="G11" s="22"/>
      <c r="H11" s="11" t="s">
        <v>36</v>
      </c>
      <c r="I11" s="68" t="s">
        <v>191</v>
      </c>
      <c r="J11" s="21"/>
      <c r="K11" s="21"/>
      <c r="L11" s="21"/>
      <c r="M11" s="21"/>
      <c r="N11" s="23"/>
      <c r="P11" s="22"/>
      <c r="Q11" s="68">
        <v>0.03</v>
      </c>
      <c r="R11" s="68">
        <v>705.0036589852798</v>
      </c>
      <c r="S11" s="23"/>
    </row>
    <row r="12" spans="2:23" s="14" customFormat="1" ht="14.45" customHeight="1" x14ac:dyDescent="0.25">
      <c r="B12" s="94"/>
      <c r="C12" s="99"/>
      <c r="D12" s="100"/>
      <c r="E12" s="94"/>
      <c r="G12" s="22"/>
      <c r="H12" s="102" t="s">
        <v>42</v>
      </c>
      <c r="I12" s="103">
        <v>34.054691733820242</v>
      </c>
      <c r="J12" s="21"/>
      <c r="K12" s="21"/>
      <c r="L12" s="21"/>
      <c r="M12" s="21"/>
      <c r="N12" s="23"/>
      <c r="P12" s="22"/>
      <c r="Q12" s="96">
        <v>0.04</v>
      </c>
      <c r="R12" s="96">
        <v>726.35252868896714</v>
      </c>
      <c r="S12" s="23"/>
    </row>
    <row r="13" spans="2:23" s="14" customFormat="1" x14ac:dyDescent="0.25">
      <c r="B13" s="63"/>
      <c r="C13" s="72" t="s">
        <v>131</v>
      </c>
      <c r="D13" s="56" t="s">
        <v>211</v>
      </c>
      <c r="E13" s="64"/>
      <c r="G13" s="22"/>
      <c r="H13" s="11" t="s">
        <v>108</v>
      </c>
      <c r="I13" s="68">
        <v>0.1580223670194173</v>
      </c>
      <c r="J13" s="21"/>
      <c r="K13" s="21"/>
      <c r="L13" s="21"/>
      <c r="M13" s="21"/>
      <c r="N13" s="23"/>
      <c r="P13" s="22"/>
      <c r="Q13" s="68">
        <v>0.05</v>
      </c>
      <c r="R13" s="68">
        <v>744.87471800877336</v>
      </c>
      <c r="S13" s="23"/>
    </row>
    <row r="14" spans="2:23" s="14" customFormat="1" ht="14.45" customHeight="1" x14ac:dyDescent="0.25">
      <c r="B14" s="22"/>
      <c r="C14" s="44"/>
      <c r="D14" s="39"/>
      <c r="E14" s="23"/>
      <c r="G14" s="22"/>
      <c r="H14" s="95" t="s">
        <v>110</v>
      </c>
      <c r="I14" s="96">
        <v>3</v>
      </c>
      <c r="J14" s="21"/>
      <c r="K14" s="21"/>
      <c r="L14" s="21"/>
      <c r="M14" s="21"/>
      <c r="N14" s="23"/>
      <c r="P14" s="22"/>
      <c r="Q14" s="96">
        <v>0.06</v>
      </c>
      <c r="R14" s="96">
        <v>761.59153002501785</v>
      </c>
      <c r="S14" s="23"/>
    </row>
    <row r="15" spans="2:23" s="14" customFormat="1" ht="14.45" customHeight="1" x14ac:dyDescent="0.25">
      <c r="B15" s="22"/>
      <c r="C15" s="70" t="s">
        <v>57</v>
      </c>
      <c r="D15" s="41"/>
      <c r="E15" s="23"/>
      <c r="G15" s="22"/>
      <c r="H15" s="11" t="s">
        <v>109</v>
      </c>
      <c r="I15" s="68">
        <v>5.1955948336498459</v>
      </c>
      <c r="J15" s="21"/>
      <c r="K15" s="21"/>
      <c r="L15" s="21"/>
      <c r="M15" s="21"/>
      <c r="N15" s="23"/>
      <c r="P15" s="22"/>
      <c r="Q15" s="68">
        <v>7.0000000000000007E-2</v>
      </c>
      <c r="R15" s="68">
        <v>777.01246783122622</v>
      </c>
      <c r="S15" s="23"/>
    </row>
    <row r="16" spans="2:23" s="14" customFormat="1" x14ac:dyDescent="0.25">
      <c r="B16" s="22"/>
      <c r="C16" s="11" t="s">
        <v>32</v>
      </c>
      <c r="D16" s="68" t="s">
        <v>179</v>
      </c>
      <c r="E16" s="23"/>
      <c r="G16" s="22"/>
      <c r="H16" s="21"/>
      <c r="I16" s="21"/>
      <c r="J16" s="21"/>
      <c r="K16" s="21"/>
      <c r="L16" s="21"/>
      <c r="M16" s="21"/>
      <c r="N16" s="23"/>
      <c r="P16" s="22"/>
      <c r="Q16" s="96">
        <v>0.08</v>
      </c>
      <c r="R16" s="96">
        <v>791.49928738563813</v>
      </c>
      <c r="S16" s="23"/>
    </row>
    <row r="17" spans="2:19" s="14" customFormat="1" x14ac:dyDescent="0.25">
      <c r="B17" s="22"/>
      <c r="C17" s="95" t="s">
        <v>24</v>
      </c>
      <c r="D17" s="96">
        <v>0.1</v>
      </c>
      <c r="E17" s="23"/>
      <c r="G17" s="22"/>
      <c r="H17" s="78" t="s">
        <v>54</v>
      </c>
      <c r="I17" s="79"/>
      <c r="J17" s="41"/>
      <c r="K17" s="21"/>
      <c r="L17" s="21"/>
      <c r="M17" s="21"/>
      <c r="N17" s="23"/>
      <c r="P17" s="22"/>
      <c r="Q17" s="68">
        <v>0.09</v>
      </c>
      <c r="R17" s="68">
        <v>805.33304300688701</v>
      </c>
      <c r="S17" s="23"/>
    </row>
    <row r="18" spans="2:19" s="14" customFormat="1" x14ac:dyDescent="0.25">
      <c r="B18" s="22"/>
      <c r="C18" s="11" t="s">
        <v>33</v>
      </c>
      <c r="D18" s="68">
        <v>0.95</v>
      </c>
      <c r="E18" s="23"/>
      <c r="G18" s="22"/>
      <c r="H18" s="106" t="s">
        <v>52</v>
      </c>
      <c r="I18" s="106">
        <v>2</v>
      </c>
      <c r="J18" s="107"/>
      <c r="K18" s="21"/>
      <c r="L18" s="21"/>
      <c r="M18" s="21"/>
      <c r="N18" s="23"/>
      <c r="P18" s="22"/>
      <c r="Q18" s="96">
        <v>0.1</v>
      </c>
      <c r="R18" s="96">
        <v>818.57701364258992</v>
      </c>
      <c r="S18" s="23"/>
    </row>
    <row r="19" spans="2:19" s="14" customFormat="1" ht="14.45" customHeight="1" x14ac:dyDescent="0.25">
      <c r="B19" s="22"/>
      <c r="C19" s="95" t="s">
        <v>18</v>
      </c>
      <c r="D19" s="96" t="s">
        <v>178</v>
      </c>
      <c r="E19" s="23"/>
      <c r="G19" s="22"/>
      <c r="H19" s="51" t="s">
        <v>37</v>
      </c>
      <c r="I19" s="51" t="s">
        <v>38</v>
      </c>
      <c r="J19" s="21"/>
      <c r="K19" s="21"/>
      <c r="L19" s="21"/>
      <c r="M19" s="21"/>
      <c r="N19" s="23"/>
      <c r="P19" s="22"/>
      <c r="Q19" s="68">
        <v>0.11</v>
      </c>
      <c r="R19" s="68">
        <v>831.4702664005672</v>
      </c>
      <c r="S19" s="23"/>
    </row>
    <row r="20" spans="2:19" s="14" customFormat="1" x14ac:dyDescent="0.25">
      <c r="B20" s="22"/>
      <c r="C20" s="21"/>
      <c r="D20" s="40"/>
      <c r="E20" s="23"/>
      <c r="G20" s="22"/>
      <c r="H20" s="101" t="s">
        <v>189</v>
      </c>
      <c r="I20" s="68">
        <v>-2.4048272840395502</v>
      </c>
      <c r="J20" s="21"/>
      <c r="K20" s="21"/>
      <c r="L20" s="21"/>
      <c r="M20" s="21"/>
      <c r="N20" s="23"/>
      <c r="P20" s="22"/>
      <c r="Q20" s="96">
        <v>0.12</v>
      </c>
      <c r="R20" s="96">
        <v>844.01561876907965</v>
      </c>
      <c r="S20" s="23"/>
    </row>
    <row r="21" spans="2:19" s="14" customFormat="1" ht="14.45" customHeight="1" x14ac:dyDescent="0.25">
      <c r="B21" s="22"/>
      <c r="C21" s="70" t="s">
        <v>56</v>
      </c>
      <c r="D21" s="41"/>
      <c r="E21" s="23"/>
      <c r="G21" s="22"/>
      <c r="H21" s="96" t="s">
        <v>190</v>
      </c>
      <c r="I21" s="96">
        <v>8.1751488192070799E-4</v>
      </c>
      <c r="J21" s="21"/>
      <c r="K21" s="21"/>
      <c r="L21" s="21"/>
      <c r="M21" s="21"/>
      <c r="N21" s="23"/>
      <c r="P21" s="22"/>
      <c r="Q21" s="68">
        <v>0.13</v>
      </c>
      <c r="R21" s="68">
        <v>856.35432932686922</v>
      </c>
      <c r="S21" s="23"/>
    </row>
    <row r="22" spans="2:19" s="14" customFormat="1" ht="14.45" customHeight="1" x14ac:dyDescent="0.25">
      <c r="B22" s="22"/>
      <c r="C22" s="11" t="s">
        <v>39</v>
      </c>
      <c r="D22" s="68" t="s">
        <v>41</v>
      </c>
      <c r="E22" s="23"/>
      <c r="F22" s="13"/>
      <c r="G22" s="22"/>
      <c r="H22" s="40"/>
      <c r="I22" s="40"/>
      <c r="J22" s="40"/>
      <c r="K22" s="21"/>
      <c r="L22" s="21"/>
      <c r="M22" s="21"/>
      <c r="N22" s="23"/>
      <c r="P22" s="22"/>
      <c r="Q22" s="96">
        <v>0.14000000000000001</v>
      </c>
      <c r="R22" s="96">
        <v>868.47772218653824</v>
      </c>
      <c r="S22" s="23"/>
    </row>
    <row r="23" spans="2:19" s="14" customFormat="1" ht="14.45" customHeight="1" x14ac:dyDescent="0.25">
      <c r="B23" s="22"/>
      <c r="C23" s="95" t="s">
        <v>40</v>
      </c>
      <c r="D23" s="96" t="s">
        <v>155</v>
      </c>
      <c r="E23" s="23"/>
      <c r="F23" s="13"/>
      <c r="G23" s="22"/>
      <c r="H23" s="83" t="s">
        <v>53</v>
      </c>
      <c r="I23" s="83"/>
      <c r="J23" s="41"/>
      <c r="K23" s="41"/>
      <c r="L23" s="41"/>
      <c r="M23" s="41"/>
      <c r="N23" s="23"/>
      <c r="P23" s="22"/>
      <c r="Q23" s="68">
        <v>0.15</v>
      </c>
      <c r="R23" s="68">
        <v>880.49282262146664</v>
      </c>
      <c r="S23" s="23"/>
    </row>
    <row r="24" spans="2:19" s="14" customFormat="1" ht="30" x14ac:dyDescent="0.25">
      <c r="B24" s="22"/>
      <c r="C24" s="11" t="s">
        <v>51</v>
      </c>
      <c r="D24" s="68">
        <v>5</v>
      </c>
      <c r="E24" s="23"/>
      <c r="F24" s="13"/>
      <c r="G24" s="22"/>
      <c r="H24" s="42" t="s">
        <v>41</v>
      </c>
      <c r="I24" s="42" t="s">
        <v>47</v>
      </c>
      <c r="J24" s="43" t="s">
        <v>43</v>
      </c>
      <c r="K24" s="43" t="s">
        <v>44</v>
      </c>
      <c r="L24" s="43" t="s">
        <v>45</v>
      </c>
      <c r="M24" s="43" t="s">
        <v>46</v>
      </c>
      <c r="N24" s="23"/>
      <c r="P24" s="22"/>
      <c r="Q24" s="96">
        <v>0.16</v>
      </c>
      <c r="R24" s="96">
        <v>892.3857815110199</v>
      </c>
      <c r="S24" s="23"/>
    </row>
    <row r="25" spans="2:19" s="14" customFormat="1" x14ac:dyDescent="0.25">
      <c r="B25" s="24"/>
      <c r="C25" s="36"/>
      <c r="D25" s="36"/>
      <c r="E25" s="26"/>
      <c r="F25" s="13"/>
      <c r="G25" s="22"/>
      <c r="H25" s="68">
        <v>0</v>
      </c>
      <c r="I25" s="68">
        <v>8.0900553936278426E-3</v>
      </c>
      <c r="J25" s="68">
        <v>0.34309924924375679</v>
      </c>
      <c r="K25" s="68">
        <v>0</v>
      </c>
      <c r="L25" s="68">
        <v>42.41</v>
      </c>
      <c r="M25" s="68">
        <v>-0.58813058058994294</v>
      </c>
      <c r="N25" s="34"/>
      <c r="P25" s="22"/>
      <c r="Q25" s="68">
        <v>0.17</v>
      </c>
      <c r="R25" s="68">
        <v>904.24574128613938</v>
      </c>
      <c r="S25" s="23"/>
    </row>
    <row r="26" spans="2:19" s="14" customFormat="1" ht="17.45" customHeight="1" x14ac:dyDescent="0.25">
      <c r="B26" s="45"/>
      <c r="C26" s="47"/>
      <c r="D26" s="47"/>
      <c r="E26" s="47"/>
      <c r="F26" s="13"/>
      <c r="G26" s="22"/>
      <c r="H26" s="96">
        <v>17.899999999999999</v>
      </c>
      <c r="I26" s="96">
        <v>8.4197429111646325E-3</v>
      </c>
      <c r="J26" s="96">
        <v>0.34798797451843427</v>
      </c>
      <c r="K26" s="96">
        <v>0</v>
      </c>
      <c r="L26" s="96">
        <v>41.33</v>
      </c>
      <c r="M26" s="96">
        <v>-0.59240427316441857</v>
      </c>
      <c r="N26" s="23"/>
      <c r="P26" s="22"/>
      <c r="Q26" s="96">
        <v>0.18</v>
      </c>
      <c r="R26" s="96">
        <v>916.07629538778656</v>
      </c>
      <c r="S26" s="23"/>
    </row>
    <row r="27" spans="2:19" s="14" customFormat="1" ht="13.5" customHeight="1" x14ac:dyDescent="0.25">
      <c r="B27" s="13"/>
      <c r="C27" s="35"/>
      <c r="D27" s="35"/>
      <c r="E27" s="35"/>
      <c r="F27" s="13"/>
      <c r="G27" s="22"/>
      <c r="H27" s="68">
        <v>61.7</v>
      </c>
      <c r="I27" s="68">
        <v>9.2766514694846338E-3</v>
      </c>
      <c r="J27" s="68">
        <v>0.39240235715919997</v>
      </c>
      <c r="K27" s="68">
        <v>0</v>
      </c>
      <c r="L27" s="68">
        <v>42.3</v>
      </c>
      <c r="M27" s="68">
        <v>-0.62934618608212134</v>
      </c>
      <c r="N27" s="23"/>
      <c r="P27" s="22"/>
      <c r="Q27" s="68">
        <v>0.19</v>
      </c>
      <c r="R27" s="68">
        <v>927.91190037380602</v>
      </c>
      <c r="S27" s="23"/>
    </row>
    <row r="28" spans="2:19" s="14" customFormat="1" ht="14.45" customHeight="1" x14ac:dyDescent="0.25">
      <c r="B28" s="13"/>
      <c r="C28" s="35"/>
      <c r="D28" s="35"/>
      <c r="E28" s="35"/>
      <c r="F28" s="13"/>
      <c r="G28" s="22"/>
      <c r="H28" s="96">
        <v>195.6</v>
      </c>
      <c r="I28" s="96">
        <v>1.2386590296463267E-2</v>
      </c>
      <c r="J28" s="96">
        <v>0.54030306873172762</v>
      </c>
      <c r="K28" s="96">
        <v>2</v>
      </c>
      <c r="L28" s="96">
        <v>43.62</v>
      </c>
      <c r="M28" s="96">
        <v>1.9982530699628864</v>
      </c>
      <c r="N28" s="23"/>
      <c r="P28" s="22"/>
      <c r="Q28" s="96">
        <v>0.2</v>
      </c>
      <c r="R28" s="96">
        <v>939.77860477995625</v>
      </c>
      <c r="S28" s="23"/>
    </row>
    <row r="29" spans="2:19" s="14" customFormat="1" ht="14.45" customHeight="1" x14ac:dyDescent="0.25">
      <c r="B29" s="13"/>
      <c r="C29" s="35"/>
      <c r="D29" s="35"/>
      <c r="E29" s="35"/>
      <c r="F29" s="13"/>
      <c r="G29" s="22"/>
      <c r="H29" s="68">
        <v>772.3</v>
      </c>
      <c r="I29" s="68">
        <v>3.8076212428880922E-2</v>
      </c>
      <c r="J29" s="68">
        <v>1.3817857490440886</v>
      </c>
      <c r="K29" s="68">
        <v>1</v>
      </c>
      <c r="L29" s="68">
        <v>36.29</v>
      </c>
      <c r="M29" s="68">
        <v>-0.33115325365924864</v>
      </c>
      <c r="N29" s="23"/>
      <c r="P29" s="22"/>
      <c r="Q29" s="68">
        <v>0.21</v>
      </c>
      <c r="R29" s="68">
        <v>951.6821046634077</v>
      </c>
      <c r="S29" s="23"/>
    </row>
    <row r="30" spans="2:19" s="14" customFormat="1" ht="12" customHeight="1" x14ac:dyDescent="0.25">
      <c r="B30" s="13"/>
      <c r="C30" s="35"/>
      <c r="D30" s="35"/>
      <c r="E30" s="35"/>
      <c r="F30" s="13"/>
      <c r="G30" s="22"/>
      <c r="H30" s="40"/>
      <c r="I30" s="40"/>
      <c r="J30" s="40"/>
      <c r="K30" s="40"/>
      <c r="L30" s="40"/>
      <c r="M30" s="40"/>
      <c r="N30" s="23"/>
      <c r="P30" s="22"/>
      <c r="Q30" s="96">
        <v>0.22</v>
      </c>
      <c r="R30" s="96">
        <v>963.69239882258057</v>
      </c>
      <c r="S30" s="23"/>
    </row>
    <row r="31" spans="2:19" s="14" customFormat="1" ht="13.9" customHeight="1" x14ac:dyDescent="0.25">
      <c r="B31" s="13"/>
      <c r="C31" s="35"/>
      <c r="D31" s="35"/>
      <c r="E31" s="35"/>
      <c r="G31" s="22"/>
      <c r="H31" s="83" t="s">
        <v>111</v>
      </c>
      <c r="I31" s="83"/>
      <c r="J31" s="40"/>
      <c r="K31" s="40"/>
      <c r="L31" s="40"/>
      <c r="M31" s="40"/>
      <c r="N31" s="23"/>
      <c r="P31" s="22"/>
      <c r="Q31" s="68">
        <v>0.23</v>
      </c>
      <c r="R31" s="68">
        <v>975.79712010178616</v>
      </c>
      <c r="S31" s="23"/>
    </row>
    <row r="32" spans="2:19" s="14" customFormat="1" x14ac:dyDescent="0.25">
      <c r="B32" s="13"/>
      <c r="C32" s="13"/>
      <c r="D32" s="13"/>
      <c r="E32" s="13"/>
      <c r="G32" s="22"/>
      <c r="H32" s="108" t="s">
        <v>31</v>
      </c>
      <c r="I32" s="108" t="s">
        <v>90</v>
      </c>
      <c r="J32" s="108" t="s">
        <v>52</v>
      </c>
      <c r="K32" s="108" t="s">
        <v>91</v>
      </c>
      <c r="L32" s="108" t="s">
        <v>92</v>
      </c>
      <c r="M32" s="108" t="s">
        <v>93</v>
      </c>
      <c r="N32" s="23"/>
      <c r="P32" s="22"/>
      <c r="Q32" s="96">
        <v>0.24</v>
      </c>
      <c r="R32" s="96">
        <v>988.02633906678705</v>
      </c>
      <c r="S32" s="23"/>
    </row>
    <row r="33" spans="1:19" s="14" customFormat="1" x14ac:dyDescent="0.25">
      <c r="A33" s="13"/>
      <c r="B33" s="13"/>
      <c r="C33" s="13"/>
      <c r="D33" s="13"/>
      <c r="E33" s="13"/>
      <c r="F33" s="13"/>
      <c r="G33" s="22"/>
      <c r="H33" s="68" t="s">
        <v>182</v>
      </c>
      <c r="I33" s="68">
        <v>-12.695805349600038</v>
      </c>
      <c r="J33" s="68">
        <v>5</v>
      </c>
      <c r="K33" s="68" t="s">
        <v>183</v>
      </c>
      <c r="L33" s="68" t="s">
        <v>183</v>
      </c>
      <c r="M33" s="68" t="s">
        <v>183</v>
      </c>
      <c r="N33" s="23"/>
      <c r="P33" s="22"/>
      <c r="Q33" s="68">
        <v>0.25</v>
      </c>
      <c r="R33" s="68">
        <v>1000.3800284698838</v>
      </c>
      <c r="S33" s="23"/>
    </row>
    <row r="34" spans="1:19" s="14" customFormat="1" ht="15" customHeight="1" x14ac:dyDescent="0.25">
      <c r="A34" s="13"/>
      <c r="B34" s="13"/>
      <c r="C34" s="13"/>
      <c r="D34" s="13"/>
      <c r="E34" s="13"/>
      <c r="F34" s="13"/>
      <c r="G34" s="22"/>
      <c r="H34" s="96" t="s">
        <v>184</v>
      </c>
      <c r="I34" s="96">
        <v>-15.027345866910121</v>
      </c>
      <c r="J34" s="96">
        <v>2</v>
      </c>
      <c r="K34" s="96">
        <v>4.6630810346201663</v>
      </c>
      <c r="L34" s="96">
        <v>3</v>
      </c>
      <c r="M34" s="96">
        <v>0.19819699501122479</v>
      </c>
      <c r="N34" s="23"/>
      <c r="P34" s="22"/>
      <c r="Q34" s="96">
        <v>0.26</v>
      </c>
      <c r="R34" s="96">
        <v>1012.8794334539188</v>
      </c>
      <c r="S34" s="23"/>
    </row>
    <row r="35" spans="1:19" s="14" customFormat="1" ht="15" customHeight="1" x14ac:dyDescent="0.35">
      <c r="A35" s="13"/>
      <c r="C35" s="13"/>
      <c r="D35" s="82"/>
      <c r="E35" s="82"/>
      <c r="F35" s="13"/>
      <c r="G35" s="22"/>
      <c r="H35" s="68" t="s">
        <v>185</v>
      </c>
      <c r="I35" s="68">
        <v>-15.665106559990226</v>
      </c>
      <c r="J35" s="68">
        <v>1</v>
      </c>
      <c r="K35" s="68">
        <v>5.9386024207803771</v>
      </c>
      <c r="L35" s="68">
        <v>4</v>
      </c>
      <c r="M35" s="68">
        <v>0.20378064185055422</v>
      </c>
      <c r="N35" s="23"/>
      <c r="P35" s="22"/>
      <c r="Q35" s="68">
        <v>0.27</v>
      </c>
      <c r="R35" s="68">
        <v>1025.5750589639642</v>
      </c>
      <c r="S35" s="23"/>
    </row>
    <row r="36" spans="1:19" s="14" customFormat="1" x14ac:dyDescent="0.25">
      <c r="A36" s="13"/>
      <c r="C36" s="13"/>
      <c r="D36" s="13"/>
      <c r="E36" s="27"/>
      <c r="F36" s="13"/>
      <c r="G36" s="22"/>
      <c r="H36" s="40"/>
      <c r="I36" s="40"/>
      <c r="J36" s="40"/>
      <c r="K36" s="40"/>
      <c r="L36" s="40"/>
      <c r="M36" s="40"/>
      <c r="N36" s="23"/>
      <c r="P36" s="22"/>
      <c r="Q36" s="96">
        <v>0.28000000000000003</v>
      </c>
      <c r="R36" s="96">
        <v>1038.4531503597502</v>
      </c>
      <c r="S36" s="23"/>
    </row>
    <row r="37" spans="1:19" s="14" customFormat="1" x14ac:dyDescent="0.25">
      <c r="A37" s="13"/>
      <c r="B37" s="13"/>
      <c r="C37" s="13"/>
      <c r="D37" s="13"/>
      <c r="E37" s="27"/>
      <c r="F37" s="13"/>
      <c r="G37" s="45"/>
      <c r="H37" s="46"/>
      <c r="I37" s="45"/>
      <c r="J37" s="45"/>
      <c r="K37" s="45"/>
      <c r="L37" s="45"/>
      <c r="M37" s="45"/>
      <c r="N37" s="45"/>
      <c r="P37" s="22"/>
      <c r="Q37" s="68">
        <v>0.28999999999999998</v>
      </c>
      <c r="R37" s="68">
        <v>1051.5586977960349</v>
      </c>
      <c r="S37" s="23"/>
    </row>
    <row r="38" spans="1:19" s="14" customFormat="1" ht="23.25" x14ac:dyDescent="0.35">
      <c r="A38" s="13"/>
      <c r="B38" s="13"/>
      <c r="C38" s="13"/>
      <c r="D38" s="13"/>
      <c r="E38" s="27"/>
      <c r="F38" s="13"/>
      <c r="H38" s="29"/>
      <c r="M38" s="13"/>
      <c r="N38" s="13"/>
      <c r="P38" s="22"/>
      <c r="Q38" s="96">
        <v>0.3</v>
      </c>
      <c r="R38" s="96">
        <v>1064.8858278052094</v>
      </c>
      <c r="S38" s="23"/>
    </row>
    <row r="39" spans="1:19" s="14" customFormat="1" x14ac:dyDescent="0.25">
      <c r="A39" s="13"/>
      <c r="B39" s="13"/>
      <c r="C39" s="13"/>
      <c r="D39" s="13"/>
      <c r="E39" s="27"/>
      <c r="F39" s="13"/>
      <c r="H39" s="28"/>
      <c r="M39" s="13"/>
      <c r="N39" s="13"/>
      <c r="P39" s="22"/>
      <c r="Q39" s="68">
        <v>0.31</v>
      </c>
      <c r="R39" s="68">
        <v>1078.4701472037252</v>
      </c>
      <c r="S39" s="23"/>
    </row>
    <row r="40" spans="1:19" s="14" customFormat="1" x14ac:dyDescent="0.25">
      <c r="A40" s="13"/>
      <c r="B40" s="13"/>
      <c r="C40" s="13"/>
      <c r="D40" s="13"/>
      <c r="E40" s="13"/>
      <c r="F40" s="13"/>
      <c r="H40" s="28"/>
      <c r="I40" s="13"/>
      <c r="J40" s="13"/>
      <c r="K40" s="13"/>
      <c r="L40" s="13"/>
      <c r="M40" s="13"/>
      <c r="N40" s="13"/>
      <c r="P40" s="22"/>
      <c r="Q40" s="96">
        <v>0.32</v>
      </c>
      <c r="R40" s="96">
        <v>1092.3577436549181</v>
      </c>
      <c r="S40" s="23"/>
    </row>
    <row r="41" spans="1:19" s="14" customFormat="1" ht="15" customHeight="1" x14ac:dyDescent="0.25">
      <c r="A41" s="13"/>
      <c r="B41" s="13"/>
      <c r="C41" s="13"/>
      <c r="D41" s="13"/>
      <c r="E41" s="13"/>
      <c r="F41" s="13"/>
      <c r="H41" s="30"/>
      <c r="I41" s="13"/>
      <c r="J41" s="13"/>
      <c r="K41" s="13"/>
      <c r="L41" s="13"/>
      <c r="M41" s="13"/>
      <c r="N41" s="13"/>
      <c r="P41" s="22"/>
      <c r="Q41" s="68">
        <v>0.33</v>
      </c>
      <c r="R41" s="68">
        <v>1106.5389606251849</v>
      </c>
      <c r="S41" s="23"/>
    </row>
    <row r="42" spans="1:19" s="14" customFormat="1" ht="23.25" x14ac:dyDescent="0.35">
      <c r="A42" s="13"/>
      <c r="B42" s="13"/>
      <c r="C42" s="13"/>
      <c r="D42" s="82"/>
      <c r="E42" s="82"/>
      <c r="F42" s="13"/>
      <c r="H42" s="28"/>
      <c r="P42" s="22"/>
      <c r="Q42" s="96">
        <v>0.34</v>
      </c>
      <c r="R42" s="96">
        <v>1121.0685166096152</v>
      </c>
      <c r="S42" s="23"/>
    </row>
    <row r="43" spans="1:19" s="14" customFormat="1" x14ac:dyDescent="0.25">
      <c r="A43" s="13"/>
      <c r="B43" s="13"/>
      <c r="C43" s="13"/>
      <c r="D43" s="13"/>
      <c r="E43" s="27"/>
      <c r="F43" s="13"/>
      <c r="H43" s="28"/>
      <c r="P43" s="22"/>
      <c r="Q43" s="68">
        <v>0.35000000000000003</v>
      </c>
      <c r="R43" s="68">
        <v>1135.9364899134955</v>
      </c>
      <c r="S43" s="23"/>
    </row>
    <row r="44" spans="1:19" s="14" customFormat="1" x14ac:dyDescent="0.25">
      <c r="A44" s="13"/>
      <c r="B44" s="13"/>
      <c r="C44" s="13"/>
      <c r="D44" s="13"/>
      <c r="E44" s="27"/>
      <c r="F44" s="13"/>
      <c r="H44" s="28"/>
      <c r="P44" s="22"/>
      <c r="Q44" s="96">
        <v>0.36</v>
      </c>
      <c r="R44" s="96">
        <v>1151.1917512039795</v>
      </c>
      <c r="S44" s="23"/>
    </row>
    <row r="45" spans="1:19" s="14" customFormat="1" x14ac:dyDescent="0.25">
      <c r="A45" s="13"/>
      <c r="B45" s="13"/>
      <c r="C45" s="13"/>
      <c r="D45" s="13"/>
      <c r="E45" s="27"/>
      <c r="F45" s="13"/>
      <c r="H45" s="28"/>
      <c r="P45" s="22"/>
      <c r="Q45" s="68">
        <v>0.37</v>
      </c>
      <c r="R45" s="68">
        <v>1166.8424021357853</v>
      </c>
      <c r="S45" s="23"/>
    </row>
    <row r="46" spans="1:19" s="14" customFormat="1" x14ac:dyDescent="0.25">
      <c r="A46" s="13"/>
      <c r="B46" s="13"/>
      <c r="C46" s="13"/>
      <c r="D46" s="13"/>
      <c r="E46" s="13"/>
      <c r="F46" s="13"/>
      <c r="H46" s="28"/>
      <c r="O46" s="13"/>
      <c r="P46" s="22"/>
      <c r="Q46" s="96">
        <v>0.38</v>
      </c>
      <c r="R46" s="96">
        <v>1182.9180491401451</v>
      </c>
      <c r="S46" s="23"/>
    </row>
    <row r="47" spans="1:19" s="14" customFormat="1" x14ac:dyDescent="0.25">
      <c r="A47" s="13"/>
      <c r="B47" s="13"/>
      <c r="C47" s="13"/>
      <c r="D47" s="13"/>
      <c r="E47" s="13"/>
      <c r="F47" s="13"/>
      <c r="O47" s="13"/>
      <c r="P47" s="22"/>
      <c r="Q47" s="68">
        <v>0.39</v>
      </c>
      <c r="R47" s="68">
        <v>1199.4534586447073</v>
      </c>
      <c r="S47" s="23"/>
    </row>
    <row r="48" spans="1:19" s="14" customFormat="1" x14ac:dyDescent="0.25">
      <c r="A48" s="13"/>
      <c r="B48" s="13"/>
      <c r="C48" s="13"/>
      <c r="D48" s="13"/>
      <c r="E48" s="13"/>
      <c r="F48" s="13"/>
      <c r="O48" s="13"/>
      <c r="P48" s="22"/>
      <c r="Q48" s="96">
        <v>0.4</v>
      </c>
      <c r="R48" s="96">
        <v>1216.4621586166304</v>
      </c>
      <c r="S48" s="23"/>
    </row>
    <row r="49" spans="1:19" s="14" customFormat="1" x14ac:dyDescent="0.25">
      <c r="A49" s="13"/>
      <c r="B49" s="13"/>
      <c r="C49" s="13"/>
      <c r="D49" s="13"/>
      <c r="E49" s="13"/>
      <c r="F49" s="13"/>
      <c r="O49" s="13"/>
      <c r="P49" s="22"/>
      <c r="Q49" s="68">
        <v>0.41000000000000003</v>
      </c>
      <c r="R49" s="68">
        <v>1234.0074283860993</v>
      </c>
      <c r="S49" s="23"/>
    </row>
    <row r="50" spans="1:19" s="14" customFormat="1" x14ac:dyDescent="0.25">
      <c r="B50" s="13"/>
      <c r="C50" s="13"/>
      <c r="D50" s="13"/>
      <c r="E50" s="13"/>
      <c r="O50" s="13"/>
      <c r="P50" s="22"/>
      <c r="Q50" s="96">
        <v>0.42</v>
      </c>
      <c r="R50" s="96">
        <v>1252.0999681591688</v>
      </c>
      <c r="S50" s="23"/>
    </row>
    <row r="51" spans="1:19" s="14" customFormat="1" x14ac:dyDescent="0.25">
      <c r="B51" s="13"/>
      <c r="C51" s="13"/>
      <c r="D51" s="13"/>
      <c r="E51" s="13"/>
      <c r="P51" s="22"/>
      <c r="Q51" s="68">
        <v>0.43</v>
      </c>
      <c r="R51" s="68">
        <v>1270.9244539002254</v>
      </c>
      <c r="S51" s="23"/>
    </row>
    <row r="52" spans="1:19" s="14" customFormat="1" x14ac:dyDescent="0.25">
      <c r="B52" s="13"/>
      <c r="P52" s="22"/>
      <c r="Q52" s="96">
        <v>0.44</v>
      </c>
      <c r="R52" s="96">
        <v>1290.4677171069893</v>
      </c>
      <c r="S52" s="23"/>
    </row>
    <row r="53" spans="1:19" s="14" customFormat="1" x14ac:dyDescent="0.25">
      <c r="B53" s="13"/>
      <c r="P53" s="22"/>
      <c r="Q53" s="68">
        <v>0.45</v>
      </c>
      <c r="R53" s="68">
        <v>1310.7817260729437</v>
      </c>
      <c r="S53" s="23"/>
    </row>
    <row r="54" spans="1:19" s="14" customFormat="1" x14ac:dyDescent="0.25">
      <c r="P54" s="22"/>
      <c r="Q54" s="96">
        <v>0.46</v>
      </c>
      <c r="R54" s="96">
        <v>1331.8501109870767</v>
      </c>
      <c r="S54" s="23"/>
    </row>
    <row r="55" spans="1:19" s="14" customFormat="1" x14ac:dyDescent="0.25">
      <c r="P55" s="22"/>
      <c r="Q55" s="68">
        <v>0.47000000000000003</v>
      </c>
      <c r="R55" s="68">
        <v>1353.4902030598787</v>
      </c>
      <c r="S55" s="23"/>
    </row>
    <row r="56" spans="1:19" s="14" customFormat="1" x14ac:dyDescent="0.25">
      <c r="P56" s="22"/>
      <c r="Q56" s="96">
        <v>0.48</v>
      </c>
      <c r="R56" s="96">
        <v>1375.8004042733896</v>
      </c>
      <c r="S56" s="23"/>
    </row>
    <row r="57" spans="1:19" s="14" customFormat="1" x14ac:dyDescent="0.25">
      <c r="P57" s="22"/>
      <c r="Q57" s="68">
        <v>0.49</v>
      </c>
      <c r="R57" s="68">
        <v>1399.1872812114711</v>
      </c>
      <c r="S57" s="23"/>
    </row>
    <row r="58" spans="1:19" s="14" customFormat="1" x14ac:dyDescent="0.25">
      <c r="P58" s="22"/>
      <c r="Q58" s="96">
        <v>0.5</v>
      </c>
      <c r="R58" s="96">
        <v>1423.4714791079953</v>
      </c>
      <c r="S58" s="23"/>
    </row>
    <row r="59" spans="1:19" s="14" customFormat="1" x14ac:dyDescent="0.25">
      <c r="P59" s="22"/>
      <c r="Q59" s="68">
        <v>0.51</v>
      </c>
      <c r="R59" s="68">
        <v>1448.1966920330531</v>
      </c>
      <c r="S59" s="23"/>
    </row>
    <row r="60" spans="1:19" s="14" customFormat="1" x14ac:dyDescent="0.25">
      <c r="P60" s="22"/>
      <c r="Q60" s="96">
        <v>0.52</v>
      </c>
      <c r="R60" s="96">
        <v>1474.5779976761103</v>
      </c>
      <c r="S60" s="23"/>
    </row>
    <row r="61" spans="1:19" s="14" customFormat="1" x14ac:dyDescent="0.25">
      <c r="P61" s="22"/>
      <c r="Q61" s="68">
        <v>0.53</v>
      </c>
      <c r="R61" s="68">
        <v>1503.1528157561938</v>
      </c>
      <c r="S61" s="23"/>
    </row>
    <row r="62" spans="1:19" s="14" customFormat="1" x14ac:dyDescent="0.25">
      <c r="P62" s="22"/>
      <c r="Q62" s="96">
        <v>0.54</v>
      </c>
      <c r="R62" s="96">
        <v>1533.2318337146583</v>
      </c>
      <c r="S62" s="23"/>
    </row>
    <row r="63" spans="1:19" s="14" customFormat="1" x14ac:dyDescent="0.25">
      <c r="P63" s="22"/>
      <c r="Q63" s="68">
        <v>0.55000000000000004</v>
      </c>
      <c r="R63" s="68">
        <v>1564.7592775130192</v>
      </c>
      <c r="S63" s="23"/>
    </row>
    <row r="64" spans="1:19" s="14" customFormat="1" x14ac:dyDescent="0.25">
      <c r="P64" s="22"/>
      <c r="Q64" s="96">
        <v>0.56000000000000005</v>
      </c>
      <c r="R64" s="96">
        <v>1597.6926027564582</v>
      </c>
      <c r="S64" s="23"/>
    </row>
    <row r="65" spans="16:19" s="14" customFormat="1" x14ac:dyDescent="0.25">
      <c r="P65" s="22"/>
      <c r="Q65" s="68">
        <v>0.57000000000000006</v>
      </c>
      <c r="R65" s="68">
        <v>1632.6138104795873</v>
      </c>
      <c r="S65" s="23"/>
    </row>
    <row r="66" spans="16:19" s="14" customFormat="1" x14ac:dyDescent="0.25">
      <c r="P66" s="22"/>
      <c r="Q66" s="96">
        <v>0.57999999999999996</v>
      </c>
      <c r="R66" s="96">
        <v>1669.513972263185</v>
      </c>
      <c r="S66" s="23"/>
    </row>
    <row r="67" spans="16:19" s="14" customFormat="1" x14ac:dyDescent="0.25">
      <c r="P67" s="22"/>
      <c r="Q67" s="68">
        <v>0.59</v>
      </c>
      <c r="R67" s="68">
        <v>1708.6918884642323</v>
      </c>
      <c r="S67" s="23"/>
    </row>
    <row r="68" spans="16:19" s="14" customFormat="1" x14ac:dyDescent="0.25">
      <c r="P68" s="22"/>
      <c r="Q68" s="96">
        <v>0.6</v>
      </c>
      <c r="R68" s="96">
        <v>1750.6401404480109</v>
      </c>
      <c r="S68" s="23"/>
    </row>
    <row r="69" spans="16:19" s="14" customFormat="1" x14ac:dyDescent="0.25">
      <c r="P69" s="22"/>
      <c r="Q69" s="68">
        <v>0.61</v>
      </c>
      <c r="R69" s="68">
        <v>1795.0646339731197</v>
      </c>
      <c r="S69" s="23"/>
    </row>
    <row r="70" spans="16:19" s="14" customFormat="1" x14ac:dyDescent="0.25">
      <c r="P70" s="22"/>
      <c r="Q70" s="96">
        <v>0.62</v>
      </c>
      <c r="R70" s="96">
        <v>1842.8514519158532</v>
      </c>
      <c r="S70" s="23"/>
    </row>
    <row r="71" spans="16:19" s="14" customFormat="1" x14ac:dyDescent="0.25">
      <c r="P71" s="22"/>
      <c r="Q71" s="68">
        <v>0.63</v>
      </c>
      <c r="R71" s="68">
        <v>1894.8529641612331</v>
      </c>
      <c r="S71" s="23"/>
    </row>
    <row r="72" spans="16:19" s="14" customFormat="1" x14ac:dyDescent="0.25">
      <c r="P72" s="22"/>
      <c r="Q72" s="96">
        <v>0.64</v>
      </c>
      <c r="R72" s="96">
        <v>65535</v>
      </c>
      <c r="S72" s="23"/>
    </row>
    <row r="73" spans="16:19" s="14" customFormat="1" x14ac:dyDescent="0.25">
      <c r="P73" s="22"/>
      <c r="Q73" s="68">
        <v>0.65</v>
      </c>
      <c r="R73" s="68">
        <v>65535</v>
      </c>
      <c r="S73" s="23"/>
    </row>
    <row r="74" spans="16:19" s="14" customFormat="1" x14ac:dyDescent="0.25">
      <c r="P74" s="22"/>
      <c r="Q74" s="96">
        <v>0.66</v>
      </c>
      <c r="R74" s="96">
        <v>65535</v>
      </c>
      <c r="S74" s="23"/>
    </row>
    <row r="75" spans="16:19" s="14" customFormat="1" x14ac:dyDescent="0.25">
      <c r="P75" s="22"/>
      <c r="Q75" s="68">
        <v>0.67</v>
      </c>
      <c r="R75" s="68">
        <v>65535</v>
      </c>
      <c r="S75" s="23"/>
    </row>
    <row r="76" spans="16:19" s="14" customFormat="1" x14ac:dyDescent="0.25">
      <c r="P76" s="22"/>
      <c r="Q76" s="96">
        <v>0.68</v>
      </c>
      <c r="R76" s="96">
        <v>65535</v>
      </c>
      <c r="S76" s="23"/>
    </row>
    <row r="77" spans="16:19" s="14" customFormat="1" x14ac:dyDescent="0.25">
      <c r="P77" s="22"/>
      <c r="Q77" s="68">
        <v>0.69000000000000006</v>
      </c>
      <c r="R77" s="68">
        <v>65535</v>
      </c>
      <c r="S77" s="23"/>
    </row>
    <row r="78" spans="16:19" s="14" customFormat="1" x14ac:dyDescent="0.25">
      <c r="P78" s="22"/>
      <c r="Q78" s="96">
        <v>0.70000000000000007</v>
      </c>
      <c r="R78" s="96">
        <v>65535</v>
      </c>
      <c r="S78" s="23"/>
    </row>
    <row r="79" spans="16:19" s="14" customFormat="1" x14ac:dyDescent="0.25">
      <c r="P79" s="22"/>
      <c r="Q79" s="68">
        <v>0.71</v>
      </c>
      <c r="R79" s="68">
        <v>65535</v>
      </c>
      <c r="S79" s="23"/>
    </row>
    <row r="80" spans="16:19" s="14" customFormat="1" x14ac:dyDescent="0.25">
      <c r="P80" s="22"/>
      <c r="Q80" s="96">
        <v>0.72</v>
      </c>
      <c r="R80" s="96">
        <v>65535</v>
      </c>
      <c r="S80" s="23"/>
    </row>
    <row r="81" spans="16:19" s="14" customFormat="1" x14ac:dyDescent="0.25">
      <c r="P81" s="22"/>
      <c r="Q81" s="68">
        <v>0.73</v>
      </c>
      <c r="R81" s="68">
        <v>65535</v>
      </c>
      <c r="S81" s="23"/>
    </row>
    <row r="82" spans="16:19" s="14" customFormat="1" x14ac:dyDescent="0.25">
      <c r="P82" s="22"/>
      <c r="Q82" s="96">
        <v>0.74</v>
      </c>
      <c r="R82" s="96">
        <v>65535</v>
      </c>
      <c r="S82" s="23"/>
    </row>
    <row r="83" spans="16:19" s="14" customFormat="1" x14ac:dyDescent="0.25">
      <c r="P83" s="22"/>
      <c r="Q83" s="68">
        <v>0.75</v>
      </c>
      <c r="R83" s="68">
        <v>65535</v>
      </c>
      <c r="S83" s="23"/>
    </row>
    <row r="84" spans="16:19" s="14" customFormat="1" x14ac:dyDescent="0.25">
      <c r="P84" s="22"/>
      <c r="Q84" s="96">
        <v>0.76</v>
      </c>
      <c r="R84" s="96">
        <v>65535</v>
      </c>
      <c r="S84" s="23"/>
    </row>
    <row r="85" spans="16:19" s="14" customFormat="1" x14ac:dyDescent="0.25">
      <c r="P85" s="22"/>
      <c r="Q85" s="68">
        <v>0.77</v>
      </c>
      <c r="R85" s="68">
        <v>65535</v>
      </c>
      <c r="S85" s="23"/>
    </row>
    <row r="86" spans="16:19" s="14" customFormat="1" x14ac:dyDescent="0.25">
      <c r="P86" s="22"/>
      <c r="Q86" s="96">
        <v>0.78</v>
      </c>
      <c r="R86" s="96">
        <v>65535</v>
      </c>
      <c r="S86" s="23"/>
    </row>
    <row r="87" spans="16:19" s="14" customFormat="1" x14ac:dyDescent="0.25">
      <c r="P87" s="22"/>
      <c r="Q87" s="68">
        <v>0.79</v>
      </c>
      <c r="R87" s="68">
        <v>65535</v>
      </c>
      <c r="S87" s="23"/>
    </row>
    <row r="88" spans="16:19" s="14" customFormat="1" x14ac:dyDescent="0.25">
      <c r="P88" s="22"/>
      <c r="Q88" s="96">
        <v>0.8</v>
      </c>
      <c r="R88" s="96">
        <v>65535</v>
      </c>
      <c r="S88" s="23"/>
    </row>
    <row r="89" spans="16:19" s="14" customFormat="1" x14ac:dyDescent="0.25">
      <c r="P89" s="22"/>
      <c r="Q89" s="68">
        <v>0.81</v>
      </c>
      <c r="R89" s="68">
        <v>65535</v>
      </c>
      <c r="S89" s="23"/>
    </row>
    <row r="90" spans="16:19" s="14" customFormat="1" x14ac:dyDescent="0.25">
      <c r="P90" s="22"/>
      <c r="Q90" s="96">
        <v>0.82000000000000006</v>
      </c>
      <c r="R90" s="96">
        <v>65535</v>
      </c>
      <c r="S90" s="23"/>
    </row>
    <row r="91" spans="16:19" s="14" customFormat="1" x14ac:dyDescent="0.25">
      <c r="P91" s="22"/>
      <c r="Q91" s="68">
        <v>0.83000000000000007</v>
      </c>
      <c r="R91" s="68">
        <v>65535</v>
      </c>
      <c r="S91" s="23"/>
    </row>
    <row r="92" spans="16:19" s="14" customFormat="1" x14ac:dyDescent="0.25">
      <c r="P92" s="22"/>
      <c r="Q92" s="96">
        <v>0.84</v>
      </c>
      <c r="R92" s="96">
        <v>65535</v>
      </c>
      <c r="S92" s="23"/>
    </row>
    <row r="93" spans="16:19" s="14" customFormat="1" x14ac:dyDescent="0.25">
      <c r="P93" s="22"/>
      <c r="Q93" s="68">
        <v>0.85</v>
      </c>
      <c r="R93" s="68">
        <v>65535</v>
      </c>
      <c r="S93" s="23"/>
    </row>
    <row r="94" spans="16:19" s="14" customFormat="1" x14ac:dyDescent="0.25">
      <c r="P94" s="22"/>
      <c r="Q94" s="96">
        <v>0.86</v>
      </c>
      <c r="R94" s="96">
        <v>65535</v>
      </c>
      <c r="S94" s="23"/>
    </row>
    <row r="95" spans="16:19" s="14" customFormat="1" x14ac:dyDescent="0.25">
      <c r="P95" s="22"/>
      <c r="Q95" s="68">
        <v>0.87</v>
      </c>
      <c r="R95" s="68">
        <v>65535</v>
      </c>
      <c r="S95" s="23"/>
    </row>
    <row r="96" spans="16:19" s="14" customFormat="1" x14ac:dyDescent="0.25">
      <c r="P96" s="22"/>
      <c r="Q96" s="96">
        <v>0.88</v>
      </c>
      <c r="R96" s="96">
        <v>65535</v>
      </c>
      <c r="S96" s="23"/>
    </row>
    <row r="97" spans="16:19" s="14" customFormat="1" x14ac:dyDescent="0.25">
      <c r="P97" s="22"/>
      <c r="Q97" s="68">
        <v>0.89</v>
      </c>
      <c r="R97" s="68">
        <v>65535</v>
      </c>
      <c r="S97" s="23"/>
    </row>
    <row r="98" spans="16:19" s="14" customFormat="1" x14ac:dyDescent="0.25">
      <c r="P98" s="22"/>
      <c r="Q98" s="96">
        <v>0.9</v>
      </c>
      <c r="R98" s="96">
        <v>65535</v>
      </c>
      <c r="S98" s="23"/>
    </row>
    <row r="99" spans="16:19" s="14" customFormat="1" x14ac:dyDescent="0.25">
      <c r="P99" s="22"/>
      <c r="Q99" s="68">
        <v>0.91</v>
      </c>
      <c r="R99" s="68">
        <v>65535</v>
      </c>
      <c r="S99" s="23"/>
    </row>
    <row r="100" spans="16:19" s="14" customFormat="1" x14ac:dyDescent="0.25">
      <c r="P100" s="22"/>
      <c r="Q100" s="96">
        <v>0.92</v>
      </c>
      <c r="R100" s="96">
        <v>65535</v>
      </c>
      <c r="S100" s="23"/>
    </row>
    <row r="101" spans="16:19" s="14" customFormat="1" x14ac:dyDescent="0.25">
      <c r="P101" s="22"/>
      <c r="Q101" s="68">
        <v>0.93</v>
      </c>
      <c r="R101" s="68">
        <v>65535</v>
      </c>
      <c r="S101" s="23"/>
    </row>
    <row r="102" spans="16:19" s="14" customFormat="1" x14ac:dyDescent="0.25">
      <c r="P102" s="22"/>
      <c r="Q102" s="96">
        <v>0.94000000000000006</v>
      </c>
      <c r="R102" s="96">
        <v>65535</v>
      </c>
      <c r="S102" s="23"/>
    </row>
    <row r="103" spans="16:19" s="14" customFormat="1" x14ac:dyDescent="0.25">
      <c r="P103" s="22"/>
      <c r="Q103" s="68">
        <v>0.95000000000000007</v>
      </c>
      <c r="R103" s="68">
        <v>65535</v>
      </c>
      <c r="S103" s="23"/>
    </row>
    <row r="104" spans="16:19" s="14" customFormat="1" x14ac:dyDescent="0.25">
      <c r="P104" s="22"/>
      <c r="Q104" s="96">
        <v>0.96</v>
      </c>
      <c r="R104" s="96">
        <v>65535</v>
      </c>
      <c r="S104" s="23"/>
    </row>
    <row r="105" spans="16:19" s="14" customFormat="1" x14ac:dyDescent="0.25">
      <c r="P105" s="22"/>
      <c r="Q105" s="68">
        <v>0.97</v>
      </c>
      <c r="R105" s="68">
        <v>65535</v>
      </c>
      <c r="S105" s="23"/>
    </row>
    <row r="106" spans="16:19" s="14" customFormat="1" x14ac:dyDescent="0.25">
      <c r="P106" s="22"/>
      <c r="Q106" s="96">
        <v>0.98</v>
      </c>
      <c r="R106" s="96">
        <v>65535</v>
      </c>
      <c r="S106" s="23"/>
    </row>
    <row r="107" spans="16:19" s="14" customFormat="1" x14ac:dyDescent="0.25">
      <c r="P107" s="22"/>
      <c r="Q107" s="68">
        <v>0.99</v>
      </c>
      <c r="R107" s="68">
        <v>65535</v>
      </c>
      <c r="S107" s="23"/>
    </row>
    <row r="108" spans="16:19" s="14" customFormat="1" x14ac:dyDescent="0.25">
      <c r="P108" s="24"/>
      <c r="Q108" s="25"/>
      <c r="R108" s="25"/>
      <c r="S108" s="26"/>
    </row>
    <row r="109" spans="16:19" s="14" customFormat="1" x14ac:dyDescent="0.25"/>
    <row r="110" spans="16:19" s="14" customFormat="1" x14ac:dyDescent="0.25"/>
    <row r="111" spans="16:19" s="14" customFormat="1" x14ac:dyDescent="0.25"/>
    <row r="112" spans="16:19" s="14" customFormat="1" x14ac:dyDescent="0.25"/>
    <row r="113" s="14" customFormat="1" x14ac:dyDescent="0.25"/>
    <row r="114" s="14" customFormat="1" x14ac:dyDescent="0.25"/>
    <row r="115" s="14" customFormat="1" x14ac:dyDescent="0.25"/>
    <row r="116" s="14" customFormat="1" x14ac:dyDescent="0.25"/>
    <row r="117" s="14" customFormat="1" x14ac:dyDescent="0.25"/>
    <row r="118" s="14" customFormat="1" x14ac:dyDescent="0.25"/>
    <row r="119" s="14" customFormat="1" x14ac:dyDescent="0.25"/>
    <row r="120" s="14" customFormat="1" x14ac:dyDescent="0.25"/>
    <row r="121" s="14" customFormat="1" x14ac:dyDescent="0.25"/>
    <row r="122" s="14" customFormat="1" x14ac:dyDescent="0.25"/>
    <row r="123" s="14" customFormat="1" x14ac:dyDescent="0.25"/>
    <row r="124" s="14" customFormat="1" x14ac:dyDescent="0.25"/>
    <row r="125" s="14" customFormat="1" x14ac:dyDescent="0.25"/>
    <row r="126" s="14" customFormat="1" x14ac:dyDescent="0.25"/>
    <row r="127" s="14" customFormat="1" x14ac:dyDescent="0.25"/>
    <row r="128" s="14" customFormat="1" x14ac:dyDescent="0.25"/>
    <row r="129" spans="18:18" s="14" customFormat="1" x14ac:dyDescent="0.25"/>
    <row r="130" spans="18:18" s="14" customFormat="1" x14ac:dyDescent="0.25"/>
    <row r="131" spans="18:18" s="14" customFormat="1" x14ac:dyDescent="0.25">
      <c r="R131" s="19"/>
    </row>
    <row r="132" spans="18:18" s="14" customFormat="1" x14ac:dyDescent="0.25"/>
    <row r="133" spans="18:18" s="14" customFormat="1" x14ac:dyDescent="0.25"/>
    <row r="134" spans="18:18" s="14" customFormat="1" x14ac:dyDescent="0.25"/>
    <row r="135" spans="18:18" s="14" customFormat="1" x14ac:dyDescent="0.25"/>
    <row r="136" spans="18:18" s="14" customFormat="1" x14ac:dyDescent="0.25"/>
    <row r="137" spans="18:18" s="14" customFormat="1" x14ac:dyDescent="0.25"/>
    <row r="138" spans="18:18" s="14" customFormat="1" x14ac:dyDescent="0.25"/>
    <row r="139" spans="18:18" s="14" customFormat="1" x14ac:dyDescent="0.25"/>
    <row r="140" spans="18:18" s="14" customFormat="1" x14ac:dyDescent="0.25"/>
    <row r="141" spans="18:18" s="14" customFormat="1" x14ac:dyDescent="0.25"/>
    <row r="142" spans="18:18" s="14" customFormat="1" x14ac:dyDescent="0.25"/>
    <row r="143" spans="18:18" s="14" customFormat="1" x14ac:dyDescent="0.25"/>
    <row r="144" spans="18:18" s="14" customFormat="1" x14ac:dyDescent="0.25"/>
    <row r="145" s="14" customFormat="1" x14ac:dyDescent="0.25"/>
    <row r="146" s="14" customFormat="1" x14ac:dyDescent="0.25"/>
    <row r="147" s="14" customFormat="1" x14ac:dyDescent="0.25"/>
    <row r="148" s="14" customFormat="1" x14ac:dyDescent="0.25"/>
    <row r="149" s="14" customFormat="1" x14ac:dyDescent="0.25"/>
    <row r="150" s="14" customFormat="1" x14ac:dyDescent="0.25"/>
    <row r="151" s="14" customFormat="1" x14ac:dyDescent="0.25"/>
    <row r="152" s="14" customFormat="1" x14ac:dyDescent="0.25"/>
    <row r="153" s="14" customFormat="1" x14ac:dyDescent="0.25"/>
    <row r="154" s="14" customFormat="1" x14ac:dyDescent="0.25"/>
    <row r="155" s="14" customFormat="1" x14ac:dyDescent="0.25"/>
    <row r="156" s="14" customFormat="1" x14ac:dyDescent="0.25"/>
    <row r="157" s="14" customFormat="1" x14ac:dyDescent="0.25"/>
    <row r="158" s="14" customFormat="1" x14ac:dyDescent="0.25"/>
    <row r="159" s="14" customFormat="1" x14ac:dyDescent="0.25"/>
    <row r="160" s="14" customFormat="1" x14ac:dyDescent="0.25"/>
    <row r="161" s="14" customFormat="1" x14ac:dyDescent="0.25"/>
    <row r="162" s="14" customFormat="1" x14ac:dyDescent="0.25"/>
    <row r="163" s="14" customFormat="1" x14ac:dyDescent="0.25"/>
    <row r="164" s="14" customFormat="1" x14ac:dyDescent="0.25"/>
    <row r="165" s="14" customFormat="1" x14ac:dyDescent="0.25"/>
    <row r="166" s="14" customFormat="1" x14ac:dyDescent="0.25"/>
    <row r="167" s="14" customFormat="1" x14ac:dyDescent="0.25"/>
    <row r="168" s="14" customFormat="1" x14ac:dyDescent="0.25"/>
    <row r="169" s="14" customFormat="1" x14ac:dyDescent="0.25"/>
    <row r="170" s="14" customFormat="1" x14ac:dyDescent="0.25"/>
    <row r="171" s="14" customFormat="1" x14ac:dyDescent="0.25"/>
    <row r="172" s="14" customFormat="1" x14ac:dyDescent="0.25"/>
    <row r="173" s="14" customFormat="1" x14ac:dyDescent="0.25"/>
    <row r="174" s="14" customFormat="1" x14ac:dyDescent="0.25"/>
    <row r="175" s="14" customFormat="1" x14ac:dyDescent="0.25"/>
    <row r="176" s="14" customFormat="1" x14ac:dyDescent="0.25"/>
    <row r="177" s="14" customFormat="1" x14ac:dyDescent="0.25"/>
    <row r="178" s="14" customFormat="1" x14ac:dyDescent="0.25"/>
    <row r="179" s="14" customFormat="1" x14ac:dyDescent="0.25"/>
    <row r="180" s="14" customFormat="1" x14ac:dyDescent="0.25"/>
    <row r="181" s="14" customFormat="1" x14ac:dyDescent="0.25"/>
    <row r="182" s="14" customFormat="1" x14ac:dyDescent="0.25"/>
    <row r="183" s="14" customFormat="1" x14ac:dyDescent="0.25"/>
    <row r="184" s="14" customFormat="1" x14ac:dyDescent="0.25"/>
    <row r="185" s="14" customFormat="1" x14ac:dyDescent="0.25"/>
    <row r="186" s="14" customFormat="1" x14ac:dyDescent="0.25"/>
    <row r="187" s="14" customFormat="1" x14ac:dyDescent="0.25"/>
    <row r="188" s="14" customFormat="1" x14ac:dyDescent="0.25"/>
    <row r="189" s="14" customFormat="1" x14ac:dyDescent="0.25"/>
    <row r="190" s="14" customFormat="1" x14ac:dyDescent="0.25"/>
    <row r="191" s="14" customFormat="1" x14ac:dyDescent="0.25"/>
    <row r="192" s="14" customFormat="1" x14ac:dyDescent="0.25"/>
    <row r="193" s="14" customFormat="1" x14ac:dyDescent="0.25"/>
    <row r="194" s="14" customFormat="1" x14ac:dyDescent="0.25"/>
    <row r="195" s="14" customFormat="1" x14ac:dyDescent="0.25"/>
    <row r="196" s="14" customFormat="1" x14ac:dyDescent="0.25"/>
    <row r="197" s="14" customFormat="1" x14ac:dyDescent="0.25"/>
    <row r="198" s="14" customFormat="1" x14ac:dyDescent="0.25"/>
    <row r="199" s="14" customFormat="1" x14ac:dyDescent="0.25"/>
    <row r="200" s="14" customFormat="1" x14ac:dyDescent="0.25"/>
    <row r="201" s="14" customFormat="1" x14ac:dyDescent="0.25"/>
    <row r="202" s="14" customFormat="1" x14ac:dyDescent="0.25"/>
    <row r="203" s="14" customFormat="1" x14ac:dyDescent="0.25"/>
    <row r="204" s="14" customFormat="1" x14ac:dyDescent="0.25"/>
    <row r="205" s="14" customFormat="1" x14ac:dyDescent="0.25"/>
    <row r="206" s="14" customFormat="1" x14ac:dyDescent="0.25"/>
    <row r="207" s="14" customFormat="1" x14ac:dyDescent="0.25"/>
    <row r="208" s="14" customFormat="1" x14ac:dyDescent="0.25"/>
    <row r="209" spans="2:19" s="14" customFormat="1" x14ac:dyDescent="0.25"/>
    <row r="210" spans="2:19" s="14" customFormat="1" x14ac:dyDescent="0.25"/>
    <row r="211" spans="2:19" s="14" customFormat="1" x14ac:dyDescent="0.25"/>
    <row r="212" spans="2:19" s="14" customFormat="1" x14ac:dyDescent="0.25"/>
    <row r="213" spans="2:19" s="14" customFormat="1" x14ac:dyDescent="0.25"/>
    <row r="214" spans="2:19" s="14" customFormat="1" x14ac:dyDescent="0.25"/>
    <row r="215" spans="2:19" s="14" customFormat="1" x14ac:dyDescent="0.25"/>
    <row r="216" spans="2:19" s="14" customFormat="1" x14ac:dyDescent="0.25"/>
    <row r="217" spans="2:19" s="14" customFormat="1" x14ac:dyDescent="0.25"/>
    <row r="218" spans="2:19" s="14" customFormat="1" x14ac:dyDescent="0.25"/>
    <row r="219" spans="2:19" s="14" customFormat="1" x14ac:dyDescent="0.25"/>
    <row r="220" spans="2:19" s="14" customFormat="1" x14ac:dyDescent="0.25"/>
    <row r="221" spans="2:19" s="14" customFormat="1" x14ac:dyDescent="0.25"/>
    <row r="222" spans="2:19" s="14" customFormat="1" x14ac:dyDescent="0.25"/>
    <row r="223" spans="2:19" x14ac:dyDescent="0.25">
      <c r="B223" s="14"/>
      <c r="C223" s="14"/>
      <c r="D223" s="14"/>
      <c r="E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</row>
    <row r="224" spans="2:19" x14ac:dyDescent="0.25">
      <c r="B224" s="14"/>
      <c r="C224" s="14"/>
      <c r="D224" s="14"/>
      <c r="E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</row>
    <row r="225" spans="2:19" x14ac:dyDescent="0.25">
      <c r="B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</row>
    <row r="226" spans="2:19" x14ac:dyDescent="0.25">
      <c r="B226" s="14"/>
      <c r="G226" s="14"/>
      <c r="H226" s="14"/>
      <c r="O226" s="14"/>
      <c r="P226" s="14"/>
      <c r="Q226" s="14"/>
      <c r="R226" s="14"/>
      <c r="S226" s="14"/>
    </row>
    <row r="227" spans="2:19" x14ac:dyDescent="0.25">
      <c r="G227" s="14"/>
      <c r="H227" s="14"/>
      <c r="O227" s="14"/>
      <c r="P227" s="14"/>
      <c r="Q227" s="14"/>
      <c r="R227" s="14"/>
      <c r="S227" s="14"/>
    </row>
    <row r="228" spans="2:19" x14ac:dyDescent="0.25">
      <c r="G228" s="14"/>
      <c r="O228" s="14"/>
      <c r="P228" s="14"/>
      <c r="Q228" s="14"/>
      <c r="R228" s="14"/>
      <c r="S228" s="14"/>
    </row>
    <row r="229" spans="2:19" x14ac:dyDescent="0.25">
      <c r="G229" s="14"/>
      <c r="O229" s="14"/>
      <c r="P229" s="14"/>
      <c r="Q229" s="14"/>
      <c r="R229" s="14"/>
      <c r="S229" s="14"/>
    </row>
    <row r="230" spans="2:19" x14ac:dyDescent="0.25">
      <c r="G230" s="14"/>
      <c r="O230" s="14"/>
      <c r="P230" s="14"/>
      <c r="Q230" s="14"/>
      <c r="R230" s="14"/>
      <c r="S230" s="14"/>
    </row>
    <row r="231" spans="2:19" x14ac:dyDescent="0.25">
      <c r="O231" s="14"/>
      <c r="P231" s="14"/>
      <c r="Q231" s="14"/>
      <c r="R231" s="14"/>
      <c r="S231" s="14"/>
    </row>
    <row r="232" spans="2:19" x14ac:dyDescent="0.25">
      <c r="O232" s="14"/>
      <c r="P232" s="14"/>
      <c r="Q232" s="14"/>
      <c r="R232" s="14"/>
      <c r="S232" s="14"/>
    </row>
    <row r="233" spans="2:19" x14ac:dyDescent="0.25">
      <c r="O233" s="14"/>
      <c r="P233" s="14"/>
      <c r="Q233" s="14"/>
      <c r="R233" s="14"/>
      <c r="S233" s="14"/>
    </row>
    <row r="234" spans="2:19" x14ac:dyDescent="0.25">
      <c r="O234" s="14"/>
      <c r="P234" s="14"/>
      <c r="Q234" s="14"/>
      <c r="R234" s="14"/>
      <c r="S234" s="14"/>
    </row>
    <row r="235" spans="2:19" x14ac:dyDescent="0.25">
      <c r="P235" s="14"/>
      <c r="Q235" s="14"/>
      <c r="R235" s="14"/>
      <c r="S235" s="14"/>
    </row>
    <row r="236" spans="2:19" x14ac:dyDescent="0.25">
      <c r="P236" s="14"/>
      <c r="Q236" s="14"/>
      <c r="R236" s="14"/>
      <c r="S236" s="14"/>
    </row>
    <row r="237" spans="2:19" x14ac:dyDescent="0.25">
      <c r="P237" s="14"/>
      <c r="Q237" s="14"/>
      <c r="R237" s="14"/>
      <c r="S237" s="14"/>
    </row>
    <row r="238" spans="2:19" x14ac:dyDescent="0.25">
      <c r="P238" s="14"/>
      <c r="Q238" s="14"/>
      <c r="R238" s="14"/>
      <c r="S238" s="14"/>
    </row>
    <row r="239" spans="2:19" x14ac:dyDescent="0.25">
      <c r="P239" s="14"/>
      <c r="Q239" s="14"/>
      <c r="R239" s="14"/>
      <c r="S239" s="14"/>
    </row>
    <row r="240" spans="2:19" x14ac:dyDescent="0.25">
      <c r="P240" s="14"/>
      <c r="Q240" s="14"/>
      <c r="R240" s="14"/>
      <c r="S240" s="14"/>
    </row>
    <row r="241" spans="16:19" x14ac:dyDescent="0.25">
      <c r="P241" s="14"/>
      <c r="Q241" s="14"/>
      <c r="R241" s="14"/>
      <c r="S241" s="14"/>
    </row>
    <row r="242" spans="16:19" x14ac:dyDescent="0.25">
      <c r="P242" s="14"/>
      <c r="Q242" s="14"/>
      <c r="R242" s="14"/>
      <c r="S242" s="14"/>
    </row>
    <row r="243" spans="16:19" x14ac:dyDescent="0.25">
      <c r="P243" s="14"/>
      <c r="Q243" s="14"/>
      <c r="R243" s="14"/>
      <c r="S243" s="14"/>
    </row>
    <row r="244" spans="16:19" x14ac:dyDescent="0.25">
      <c r="P244" s="14"/>
      <c r="Q244" s="14"/>
      <c r="R244" s="14"/>
      <c r="S244" s="14"/>
    </row>
    <row r="245" spans="16:19" x14ac:dyDescent="0.25">
      <c r="P245" s="14"/>
      <c r="Q245" s="14"/>
      <c r="R245" s="14"/>
      <c r="S245" s="14"/>
    </row>
    <row r="246" spans="16:19" x14ac:dyDescent="0.25">
      <c r="P246" s="14"/>
      <c r="Q246" s="14"/>
      <c r="R246" s="14"/>
      <c r="S246" s="14"/>
    </row>
    <row r="247" spans="16:19" x14ac:dyDescent="0.25">
      <c r="P247" s="14"/>
      <c r="Q247" s="14"/>
      <c r="R247" s="14"/>
      <c r="S247" s="14"/>
    </row>
    <row r="248" spans="16:19" x14ac:dyDescent="0.25">
      <c r="P248" s="14"/>
      <c r="Q248" s="14"/>
      <c r="R248" s="14"/>
      <c r="S248" s="14"/>
    </row>
    <row r="249" spans="16:19" x14ac:dyDescent="0.25">
      <c r="P249" s="14"/>
      <c r="Q249" s="14"/>
      <c r="R249" s="14"/>
      <c r="S249" s="14"/>
    </row>
    <row r="250" spans="16:19" x14ac:dyDescent="0.25">
      <c r="P250" s="14"/>
      <c r="Q250" s="14"/>
      <c r="R250" s="14"/>
      <c r="S250" s="14"/>
    </row>
    <row r="251" spans="16:19" x14ac:dyDescent="0.25">
      <c r="P251" s="14"/>
      <c r="Q251" s="14"/>
      <c r="R251" s="14"/>
      <c r="S251" s="14"/>
    </row>
    <row r="252" spans="16:19" x14ac:dyDescent="0.25">
      <c r="P252" s="14"/>
      <c r="Q252" s="14"/>
      <c r="R252" s="14"/>
      <c r="S252" s="14"/>
    </row>
    <row r="253" spans="16:19" x14ac:dyDescent="0.25">
      <c r="P253" s="14"/>
      <c r="Q253" s="14"/>
      <c r="R253" s="14"/>
      <c r="S253" s="14"/>
    </row>
    <row r="254" spans="16:19" x14ac:dyDescent="0.25">
      <c r="P254" s="14"/>
      <c r="Q254" s="14"/>
      <c r="R254" s="14"/>
      <c r="S254" s="14"/>
    </row>
    <row r="255" spans="16:19" x14ac:dyDescent="0.25">
      <c r="P255" s="14"/>
      <c r="Q255" s="14"/>
      <c r="R255" s="14"/>
      <c r="S255" s="14"/>
    </row>
    <row r="256" spans="16:19" x14ac:dyDescent="0.25">
      <c r="P256" s="14"/>
      <c r="Q256" s="14"/>
      <c r="R256" s="14"/>
      <c r="S256" s="14"/>
    </row>
    <row r="257" spans="16:19" x14ac:dyDescent="0.25">
      <c r="P257" s="14"/>
      <c r="Q257" s="14"/>
      <c r="R257" s="14"/>
      <c r="S257" s="14"/>
    </row>
    <row r="258" spans="16:19" x14ac:dyDescent="0.25">
      <c r="P258" s="14"/>
      <c r="Q258" s="14"/>
      <c r="R258" s="14"/>
      <c r="S258" s="14"/>
    </row>
    <row r="259" spans="16:19" x14ac:dyDescent="0.25">
      <c r="P259" s="14"/>
      <c r="Q259" s="14"/>
      <c r="R259" s="14"/>
      <c r="S259" s="14"/>
    </row>
    <row r="260" spans="16:19" x14ac:dyDescent="0.25">
      <c r="P260" s="14"/>
      <c r="Q260" s="14"/>
      <c r="R260" s="14"/>
      <c r="S260" s="14"/>
    </row>
    <row r="261" spans="16:19" x14ac:dyDescent="0.25">
      <c r="P261" s="14"/>
      <c r="Q261" s="14"/>
      <c r="R261" s="14"/>
      <c r="S261" s="14"/>
    </row>
    <row r="262" spans="16:19" x14ac:dyDescent="0.25">
      <c r="P262" s="14"/>
      <c r="Q262" s="14"/>
      <c r="R262" s="14"/>
      <c r="S262" s="14"/>
    </row>
    <row r="263" spans="16:19" x14ac:dyDescent="0.25">
      <c r="P263" s="14"/>
      <c r="Q263" s="14"/>
      <c r="R263" s="14"/>
      <c r="S263" s="14"/>
    </row>
    <row r="264" spans="16:19" x14ac:dyDescent="0.25">
      <c r="P264" s="14"/>
      <c r="Q264" s="14"/>
      <c r="R264" s="14"/>
      <c r="S264" s="14"/>
    </row>
    <row r="265" spans="16:19" x14ac:dyDescent="0.25">
      <c r="P265" s="14"/>
      <c r="Q265" s="14"/>
      <c r="R265" s="14"/>
      <c r="S265" s="14"/>
    </row>
    <row r="266" spans="16:19" x14ac:dyDescent="0.25">
      <c r="P266" s="14"/>
      <c r="Q266" s="14"/>
      <c r="R266" s="14"/>
      <c r="S266" s="14"/>
    </row>
    <row r="267" spans="16:19" x14ac:dyDescent="0.25">
      <c r="P267" s="14"/>
      <c r="Q267" s="14"/>
      <c r="R267" s="14"/>
      <c r="S267" s="14"/>
    </row>
    <row r="268" spans="16:19" x14ac:dyDescent="0.25">
      <c r="P268" s="14"/>
      <c r="Q268" s="14"/>
      <c r="R268" s="14"/>
      <c r="S268" s="14"/>
    </row>
    <row r="269" spans="16:19" x14ac:dyDescent="0.25">
      <c r="P269" s="14"/>
      <c r="Q269" s="14"/>
      <c r="R269" s="14"/>
      <c r="S269" s="14"/>
    </row>
    <row r="270" spans="16:19" x14ac:dyDescent="0.25">
      <c r="P270" s="14"/>
      <c r="Q270" s="14"/>
      <c r="R270" s="14"/>
      <c r="S270" s="14"/>
    </row>
    <row r="271" spans="16:19" x14ac:dyDescent="0.25">
      <c r="P271" s="14"/>
      <c r="Q271" s="14"/>
      <c r="R271" s="14"/>
      <c r="S271" s="14"/>
    </row>
    <row r="272" spans="16:19" x14ac:dyDescent="0.25">
      <c r="P272" s="14"/>
      <c r="Q272" s="14"/>
      <c r="R272" s="14"/>
      <c r="S272" s="14"/>
    </row>
    <row r="273" spans="16:19" x14ac:dyDescent="0.25">
      <c r="P273" s="14"/>
      <c r="Q273" s="14"/>
      <c r="R273" s="14"/>
      <c r="S273" s="14"/>
    </row>
    <row r="274" spans="16:19" x14ac:dyDescent="0.25">
      <c r="P274" s="14"/>
      <c r="Q274" s="14"/>
      <c r="R274" s="14"/>
      <c r="S274" s="14"/>
    </row>
    <row r="275" spans="16:19" x14ac:dyDescent="0.25">
      <c r="P275" s="14"/>
      <c r="Q275" s="14"/>
      <c r="R275" s="14"/>
      <c r="S275" s="14"/>
    </row>
    <row r="276" spans="16:19" x14ac:dyDescent="0.25">
      <c r="P276" s="14"/>
      <c r="Q276" s="14"/>
      <c r="R276" s="14"/>
      <c r="S276" s="14"/>
    </row>
    <row r="277" spans="16:19" x14ac:dyDescent="0.25">
      <c r="P277" s="14"/>
      <c r="Q277" s="14"/>
      <c r="R277" s="14"/>
      <c r="S277" s="14"/>
    </row>
    <row r="278" spans="16:19" x14ac:dyDescent="0.25">
      <c r="P278" s="14"/>
      <c r="Q278" s="14"/>
      <c r="R278" s="14"/>
      <c r="S278" s="14"/>
    </row>
    <row r="279" spans="16:19" x14ac:dyDescent="0.25">
      <c r="P279" s="14"/>
      <c r="Q279" s="14"/>
      <c r="R279" s="14"/>
      <c r="S279" s="14"/>
    </row>
    <row r="280" spans="16:19" x14ac:dyDescent="0.25">
      <c r="P280" s="14"/>
      <c r="Q280" s="14"/>
      <c r="R280" s="14"/>
      <c r="S280" s="14"/>
    </row>
    <row r="281" spans="16:19" x14ac:dyDescent="0.25">
      <c r="P281" s="14"/>
      <c r="Q281" s="14"/>
      <c r="R281" s="14"/>
      <c r="S281" s="14"/>
    </row>
    <row r="282" spans="16:19" x14ac:dyDescent="0.25">
      <c r="P282" s="14"/>
      <c r="Q282" s="14"/>
      <c r="R282" s="14"/>
      <c r="S282" s="14"/>
    </row>
    <row r="283" spans="16:19" x14ac:dyDescent="0.25">
      <c r="P283" s="14"/>
      <c r="Q283" s="14"/>
      <c r="R283" s="14"/>
      <c r="S283" s="14"/>
    </row>
    <row r="284" spans="16:19" x14ac:dyDescent="0.25">
      <c r="P284" s="14"/>
      <c r="Q284" s="14"/>
      <c r="R284" s="14"/>
      <c r="S284" s="14"/>
    </row>
    <row r="285" spans="16:19" x14ac:dyDescent="0.25">
      <c r="P285" s="14"/>
      <c r="Q285" s="14"/>
      <c r="R285" s="14"/>
      <c r="S285" s="14"/>
    </row>
    <row r="286" spans="16:19" x14ac:dyDescent="0.25">
      <c r="P286" s="14"/>
      <c r="Q286" s="14"/>
      <c r="R286" s="14"/>
      <c r="S286" s="14"/>
    </row>
    <row r="287" spans="16:19" x14ac:dyDescent="0.25">
      <c r="P287" s="14"/>
      <c r="Q287" s="14"/>
      <c r="R287" s="14"/>
      <c r="S287" s="14"/>
    </row>
    <row r="288" spans="16:19" x14ac:dyDescent="0.25">
      <c r="P288" s="14"/>
      <c r="Q288" s="14"/>
      <c r="R288" s="14"/>
      <c r="S288" s="14"/>
    </row>
    <row r="289" spans="16:19" x14ac:dyDescent="0.25">
      <c r="P289" s="14"/>
      <c r="Q289" s="14"/>
      <c r="R289" s="14"/>
      <c r="S289" s="14"/>
    </row>
    <row r="290" spans="16:19" x14ac:dyDescent="0.25">
      <c r="P290" s="14"/>
      <c r="Q290" s="14"/>
      <c r="R290" s="14"/>
      <c r="S290" s="14"/>
    </row>
    <row r="291" spans="16:19" x14ac:dyDescent="0.25">
      <c r="P291" s="14"/>
      <c r="Q291" s="14"/>
      <c r="R291" s="14"/>
      <c r="S291" s="14"/>
    </row>
    <row r="292" spans="16:19" x14ac:dyDescent="0.25">
      <c r="P292" s="14"/>
      <c r="Q292" s="14"/>
      <c r="R292" s="14"/>
      <c r="S292" s="14"/>
    </row>
    <row r="293" spans="16:19" x14ac:dyDescent="0.25">
      <c r="P293" s="14"/>
      <c r="Q293" s="14"/>
      <c r="R293" s="14"/>
      <c r="S293" s="14"/>
    </row>
    <row r="294" spans="16:19" x14ac:dyDescent="0.25">
      <c r="P294" s="14"/>
      <c r="Q294" s="14"/>
      <c r="R294" s="14"/>
      <c r="S294" s="14"/>
    </row>
    <row r="295" spans="16:19" x14ac:dyDescent="0.25">
      <c r="P295" s="14"/>
      <c r="Q295" s="14"/>
      <c r="R295" s="14"/>
      <c r="S295" s="14"/>
    </row>
    <row r="296" spans="16:19" x14ac:dyDescent="0.25">
      <c r="P296" s="14"/>
      <c r="Q296" s="14"/>
      <c r="R296" s="14"/>
      <c r="S296" s="14"/>
    </row>
    <row r="297" spans="16:19" x14ac:dyDescent="0.25">
      <c r="P297" s="14"/>
      <c r="Q297" s="14"/>
      <c r="R297" s="14"/>
      <c r="S297" s="14"/>
    </row>
    <row r="298" spans="16:19" x14ac:dyDescent="0.25">
      <c r="P298" s="14"/>
      <c r="Q298" s="14"/>
      <c r="R298" s="14"/>
      <c r="S298" s="14"/>
    </row>
    <row r="299" spans="16:19" x14ac:dyDescent="0.25">
      <c r="P299" s="14"/>
      <c r="Q299" s="14"/>
      <c r="R299" s="14"/>
      <c r="S299" s="14"/>
    </row>
    <row r="300" spans="16:19" x14ac:dyDescent="0.25">
      <c r="P300" s="14"/>
      <c r="Q300" s="14"/>
      <c r="R300" s="14"/>
      <c r="S300" s="14"/>
    </row>
    <row r="301" spans="16:19" x14ac:dyDescent="0.25">
      <c r="P301" s="14"/>
      <c r="Q301" s="14"/>
      <c r="R301" s="14"/>
      <c r="S301" s="14"/>
    </row>
    <row r="302" spans="16:19" x14ac:dyDescent="0.25">
      <c r="P302" s="14"/>
      <c r="Q302" s="14"/>
      <c r="R302" s="14"/>
      <c r="S302" s="14"/>
    </row>
    <row r="303" spans="16:19" x14ac:dyDescent="0.25">
      <c r="P303" s="14"/>
      <c r="Q303" s="14"/>
      <c r="R303" s="14"/>
      <c r="S303" s="14"/>
    </row>
    <row r="304" spans="16:19" x14ac:dyDescent="0.25">
      <c r="P304" s="14"/>
      <c r="Q304" s="14"/>
      <c r="R304" s="14"/>
      <c r="S304" s="14"/>
    </row>
    <row r="305" spans="16:19" x14ac:dyDescent="0.25">
      <c r="P305" s="14"/>
      <c r="Q305" s="14"/>
      <c r="R305" s="14"/>
      <c r="S305" s="14"/>
    </row>
    <row r="306" spans="16:19" x14ac:dyDescent="0.25">
      <c r="P306" s="14"/>
      <c r="Q306" s="14"/>
      <c r="R306" s="14"/>
      <c r="S306" s="14"/>
    </row>
    <row r="307" spans="16:19" x14ac:dyDescent="0.25">
      <c r="P307" s="14"/>
      <c r="Q307" s="14"/>
      <c r="R307" s="14"/>
      <c r="S307" s="14"/>
    </row>
    <row r="308" spans="16:19" x14ac:dyDescent="0.25">
      <c r="P308" s="14"/>
      <c r="Q308" s="14"/>
      <c r="R308" s="14"/>
      <c r="S308" s="14"/>
    </row>
    <row r="309" spans="16:19" x14ac:dyDescent="0.25">
      <c r="P309" s="14"/>
      <c r="Q309" s="14"/>
      <c r="R309" s="14"/>
      <c r="S309" s="14"/>
    </row>
    <row r="310" spans="16:19" x14ac:dyDescent="0.25">
      <c r="P310" s="14"/>
      <c r="Q310" s="14"/>
      <c r="R310" s="14"/>
      <c r="S310" s="14"/>
    </row>
    <row r="311" spans="16:19" x14ac:dyDescent="0.25">
      <c r="P311" s="14"/>
      <c r="Q311" s="14"/>
      <c r="R311" s="14"/>
      <c r="S311" s="14"/>
    </row>
    <row r="312" spans="16:19" x14ac:dyDescent="0.25">
      <c r="P312" s="14"/>
      <c r="Q312" s="14"/>
      <c r="R312" s="14"/>
      <c r="S312" s="14"/>
    </row>
    <row r="313" spans="16:19" x14ac:dyDescent="0.25">
      <c r="P313" s="14"/>
      <c r="Q313" s="14"/>
      <c r="R313" s="14"/>
      <c r="S313" s="14"/>
    </row>
    <row r="314" spans="16:19" x14ac:dyDescent="0.25">
      <c r="P314" s="14"/>
      <c r="Q314" s="14"/>
      <c r="R314" s="14"/>
      <c r="S314" s="14"/>
    </row>
    <row r="315" spans="16:19" x14ac:dyDescent="0.25">
      <c r="P315" s="14"/>
      <c r="Q315" s="14"/>
      <c r="R315" s="14"/>
      <c r="S315" s="14"/>
    </row>
    <row r="316" spans="16:19" x14ac:dyDescent="0.25">
      <c r="P316" s="14"/>
      <c r="Q316" s="14"/>
      <c r="R316" s="14"/>
      <c r="S316" s="14"/>
    </row>
    <row r="317" spans="16:19" x14ac:dyDescent="0.25">
      <c r="P317" s="14"/>
      <c r="Q317" s="14"/>
      <c r="R317" s="14"/>
      <c r="S317" s="14"/>
    </row>
    <row r="318" spans="16:19" x14ac:dyDescent="0.25">
      <c r="Q318" s="14"/>
      <c r="R318" s="14"/>
      <c r="S318" s="14"/>
    </row>
    <row r="319" spans="16:19" x14ac:dyDescent="0.25">
      <c r="Q319" s="14"/>
      <c r="R319" s="14"/>
      <c r="S319" s="14"/>
    </row>
    <row r="320" spans="16:19" x14ac:dyDescent="0.25">
      <c r="Q320" s="14"/>
      <c r="R320" s="14"/>
      <c r="S320" s="14"/>
    </row>
  </sheetData>
  <mergeCells count="17">
    <mergeCell ref="H17:I17"/>
    <mergeCell ref="H23:I23"/>
    <mergeCell ref="H31:I31"/>
    <mergeCell ref="D35:E35"/>
    <mergeCell ref="D42:E42"/>
    <mergeCell ref="P6:S6"/>
    <mergeCell ref="H8:I8"/>
    <mergeCell ref="B11:B12"/>
    <mergeCell ref="C11:C12"/>
    <mergeCell ref="D11:D12"/>
    <mergeCell ref="E11:E12"/>
    <mergeCell ref="D1:J1"/>
    <mergeCell ref="K1:L1"/>
    <mergeCell ref="G4:L4"/>
    <mergeCell ref="G5:L5"/>
    <mergeCell ref="B6:E6"/>
    <mergeCell ref="G6:N6"/>
  </mergeCells>
  <hyperlinks>
    <hyperlink ref="C4" location="Summary!A1" display="Return to Summary" xr:uid="{A0A168AB-6FCE-4F65-A9F4-5CB06420160E}"/>
  </hyperlink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loadAnalysisBtn">
              <controlPr defaultSize="0" print="0" disabled="1" autoFill="0" autoPict="0" macro="[0]!Results.loadAnalysisBtn_click">
                <anchor moveWithCells="1">
                  <from>
                    <xdr:col>10</xdr:col>
                    <xdr:colOff>371475</xdr:colOff>
                    <xdr:row>0</xdr:row>
                    <xdr:rowOff>171450</xdr:rowOff>
                  </from>
                  <to>
                    <xdr:col>11</xdr:col>
                    <xdr:colOff>533400</xdr:colOff>
                    <xdr:row>0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" r:id="rId5" name="selectUIPath_Btn">
              <controlPr defaultSize="0" print="0" autoFill="0" autoPict="0" macro="[0]!Hidden.changeBMDSUI">
                <anchor moveWithCells="1" sizeWithCells="1">
                  <from>
                    <xdr:col>12</xdr:col>
                    <xdr:colOff>314325</xdr:colOff>
                    <xdr:row>0</xdr:row>
                    <xdr:rowOff>200025</xdr:rowOff>
                  </from>
                  <to>
                    <xdr:col>13</xdr:col>
                    <xdr:colOff>323850</xdr:colOff>
                    <xdr:row>0</xdr:row>
                    <xdr:rowOff>666750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Results"/>
  <dimension ref="A1:W151"/>
  <sheetViews>
    <sheetView tabSelected="1" workbookViewId="0">
      <selection activeCell="F2" sqref="F2"/>
    </sheetView>
  </sheetViews>
  <sheetFormatPr defaultRowHeight="15" x14ac:dyDescent="0.25"/>
  <cols>
    <col min="2" max="2" width="22.5703125" customWidth="1"/>
    <col min="3" max="3" width="12.85546875" customWidth="1"/>
    <col min="4" max="4" width="11.85546875" customWidth="1"/>
    <col min="5" max="5" width="20" customWidth="1"/>
    <col min="6" max="6" width="9.7109375" customWidth="1"/>
    <col min="7" max="7" width="9.42578125" customWidth="1"/>
    <col min="9" max="10" width="10.42578125" customWidth="1"/>
    <col min="11" max="11" width="12.42578125" customWidth="1"/>
    <col min="12" max="12" width="15.7109375" customWidth="1"/>
    <col min="13" max="13" width="16.28515625" customWidth="1"/>
    <col min="14" max="14" width="16.85546875" customWidth="1"/>
    <col min="15" max="15" width="32.5703125" customWidth="1"/>
    <col min="16" max="16" width="48.5703125" customWidth="1"/>
    <col min="19" max="19" width="54.7109375" customWidth="1"/>
  </cols>
  <sheetData>
    <row r="1" spans="1:23" s="1" customFormat="1" ht="69" customHeight="1" x14ac:dyDescent="0.25">
      <c r="A1" s="77"/>
      <c r="B1" s="77"/>
      <c r="C1" s="77"/>
      <c r="D1" s="77"/>
      <c r="G1" s="2"/>
      <c r="H1" s="2"/>
      <c r="I1" s="2"/>
      <c r="K1" s="65"/>
      <c r="L1" s="66"/>
      <c r="M1" s="52"/>
    </row>
    <row r="2" spans="1:23" s="3" customFormat="1" ht="22.5" customHeight="1" x14ac:dyDescent="0.35">
      <c r="E2" s="4"/>
      <c r="F2" s="69" t="str">
        <f>Hidden!D4</f>
        <v>BMDS 3.1.2</v>
      </c>
      <c r="G2" s="53"/>
      <c r="H2" s="5"/>
      <c r="I2" s="59"/>
      <c r="J2" s="59"/>
      <c r="K2" s="60"/>
      <c r="L2" s="60"/>
      <c r="M2" s="60"/>
      <c r="N2" s="60"/>
      <c r="Q2" s="4"/>
      <c r="R2" s="4"/>
      <c r="W2" s="4"/>
    </row>
    <row r="3" spans="1:23" s="14" customFormat="1" ht="14.45" customHeight="1" x14ac:dyDescent="0.35">
      <c r="E3" s="48"/>
      <c r="G3" s="49"/>
      <c r="H3" s="49"/>
      <c r="I3" s="61"/>
      <c r="J3" s="61"/>
      <c r="K3" s="58"/>
      <c r="L3" s="58"/>
      <c r="M3" s="58"/>
      <c r="N3" s="58"/>
      <c r="Q3" s="48"/>
      <c r="R3" s="48"/>
      <c r="W3" s="48"/>
    </row>
    <row r="4" spans="1:23" s="14" customFormat="1" ht="14.45" customHeight="1" x14ac:dyDescent="0.35">
      <c r="B4" s="123" t="s">
        <v>152</v>
      </c>
      <c r="C4" s="116"/>
      <c r="D4" s="117"/>
      <c r="E4" s="48"/>
      <c r="G4" s="74" t="s">
        <v>0</v>
      </c>
      <c r="H4" s="74"/>
      <c r="I4" s="74"/>
      <c r="J4" s="74"/>
      <c r="K4" s="58"/>
      <c r="L4" s="58"/>
      <c r="M4" s="58"/>
      <c r="N4" s="58"/>
      <c r="Q4" s="48"/>
      <c r="R4" s="48"/>
      <c r="W4" s="48"/>
    </row>
    <row r="5" spans="1:23" s="14" customFormat="1" ht="14.45" customHeight="1" x14ac:dyDescent="0.35">
      <c r="B5" s="118" t="s">
        <v>153</v>
      </c>
      <c r="C5" s="116"/>
      <c r="D5" s="117"/>
      <c r="E5" s="48"/>
      <c r="G5" s="49"/>
      <c r="H5" s="49"/>
      <c r="I5" s="61"/>
      <c r="J5" s="61"/>
      <c r="K5" s="58"/>
      <c r="L5" s="124" t="s">
        <v>229</v>
      </c>
      <c r="M5" s="124"/>
      <c r="N5" s="58"/>
      <c r="Q5" s="48"/>
      <c r="R5" s="48"/>
      <c r="W5" s="48"/>
    </row>
    <row r="6" spans="1:23" s="14" customFormat="1" ht="14.45" customHeight="1" x14ac:dyDescent="0.35">
      <c r="B6" s="119" t="s">
        <v>41</v>
      </c>
      <c r="C6" s="119" t="s">
        <v>154</v>
      </c>
      <c r="D6" s="119" t="s">
        <v>155</v>
      </c>
      <c r="E6" s="48"/>
      <c r="G6" s="129" t="s">
        <v>141</v>
      </c>
      <c r="H6" s="129"/>
      <c r="I6" s="129"/>
      <c r="J6" s="129"/>
      <c r="K6" s="58"/>
      <c r="L6" s="125" t="s">
        <v>230</v>
      </c>
      <c r="M6" s="126"/>
      <c r="N6" s="58"/>
      <c r="Q6" s="48"/>
      <c r="R6" s="48"/>
      <c r="W6" s="48"/>
    </row>
    <row r="7" spans="1:23" s="14" customFormat="1" ht="14.45" customHeight="1" x14ac:dyDescent="0.35">
      <c r="B7" s="120" t="s">
        <v>41</v>
      </c>
      <c r="C7" s="120" t="s">
        <v>154</v>
      </c>
      <c r="D7" s="120" t="s">
        <v>155</v>
      </c>
      <c r="E7" s="48"/>
      <c r="G7" s="129"/>
      <c r="H7" s="129"/>
      <c r="I7" s="129"/>
      <c r="J7" s="129"/>
      <c r="K7" s="58"/>
      <c r="L7" s="127" t="s">
        <v>231</v>
      </c>
      <c r="M7" s="128"/>
      <c r="N7" s="58"/>
      <c r="Q7" s="48"/>
      <c r="R7" s="48"/>
      <c r="W7" s="48"/>
    </row>
    <row r="8" spans="1:23" s="14" customFormat="1" ht="14.45" customHeight="1" x14ac:dyDescent="0.35">
      <c r="B8" s="121">
        <v>0</v>
      </c>
      <c r="C8" s="121">
        <v>42.41</v>
      </c>
      <c r="D8" s="121">
        <v>0</v>
      </c>
      <c r="E8" s="48"/>
      <c r="G8" s="129"/>
      <c r="H8" s="129"/>
      <c r="I8" s="129"/>
      <c r="J8" s="129"/>
      <c r="K8" s="58"/>
      <c r="L8" s="58"/>
      <c r="M8" s="58"/>
      <c r="N8" s="58"/>
      <c r="Q8" s="48"/>
      <c r="R8" s="48"/>
      <c r="W8" s="48"/>
    </row>
    <row r="9" spans="1:23" s="14" customFormat="1" ht="14.45" customHeight="1" x14ac:dyDescent="0.35">
      <c r="B9" s="122">
        <v>17.899999999999999</v>
      </c>
      <c r="C9" s="122">
        <v>41.33</v>
      </c>
      <c r="D9" s="122">
        <v>0</v>
      </c>
      <c r="E9" s="48"/>
      <c r="G9" s="129"/>
      <c r="H9" s="129"/>
      <c r="I9" s="129"/>
      <c r="J9" s="129"/>
      <c r="K9" s="58"/>
      <c r="L9" s="58"/>
      <c r="M9" s="58"/>
      <c r="N9" s="58"/>
      <c r="Q9" s="48"/>
      <c r="R9" s="48"/>
      <c r="W9" s="48"/>
    </row>
    <row r="10" spans="1:23" s="14" customFormat="1" ht="14.45" customHeight="1" x14ac:dyDescent="0.35">
      <c r="B10" s="121">
        <v>61.7</v>
      </c>
      <c r="C10" s="121">
        <v>42.3</v>
      </c>
      <c r="D10" s="121">
        <v>0</v>
      </c>
      <c r="E10" s="48"/>
      <c r="G10" s="129"/>
      <c r="H10" s="129"/>
      <c r="I10" s="129"/>
      <c r="J10" s="129"/>
      <c r="K10" s="58"/>
      <c r="L10" s="58"/>
      <c r="M10" s="58"/>
      <c r="N10" s="58"/>
      <c r="Q10" s="48"/>
      <c r="R10" s="48"/>
      <c r="W10" s="48"/>
    </row>
    <row r="11" spans="1:23" s="14" customFormat="1" ht="14.45" customHeight="1" x14ac:dyDescent="0.35">
      <c r="B11" s="122">
        <v>195.6</v>
      </c>
      <c r="C11" s="122">
        <v>43.62</v>
      </c>
      <c r="D11" s="122">
        <v>2</v>
      </c>
      <c r="E11" s="48"/>
      <c r="G11" s="49"/>
      <c r="H11" s="49"/>
      <c r="I11" s="61"/>
      <c r="J11" s="61"/>
      <c r="K11" s="58"/>
      <c r="L11" s="58"/>
      <c r="M11" s="58"/>
      <c r="N11" s="58"/>
      <c r="Q11" s="48"/>
      <c r="R11" s="48"/>
      <c r="W11" s="48"/>
    </row>
    <row r="12" spans="1:23" s="14" customFormat="1" ht="14.45" customHeight="1" x14ac:dyDescent="0.35">
      <c r="B12" s="121">
        <v>772.3</v>
      </c>
      <c r="C12" s="121">
        <v>36.29</v>
      </c>
      <c r="D12" s="121">
        <v>1</v>
      </c>
      <c r="E12" s="48"/>
      <c r="G12" s="49"/>
      <c r="H12" s="49"/>
      <c r="I12" s="61"/>
      <c r="J12" s="61"/>
      <c r="K12" s="58"/>
      <c r="L12" s="58"/>
      <c r="M12" s="58"/>
      <c r="N12" s="58"/>
      <c r="Q12" s="48"/>
      <c r="R12" s="48"/>
      <c r="W12" s="48"/>
    </row>
    <row r="13" spans="1:23" s="14" customFormat="1" ht="14.45" customHeight="1" x14ac:dyDescent="0.35">
      <c r="E13" s="48"/>
      <c r="G13" s="49"/>
      <c r="H13" s="49"/>
      <c r="I13" s="61"/>
      <c r="J13" s="61"/>
      <c r="K13" s="58"/>
      <c r="L13" s="58"/>
      <c r="M13" s="58"/>
      <c r="N13" s="58"/>
      <c r="Q13" s="48"/>
      <c r="R13" s="48"/>
      <c r="W13" s="48"/>
    </row>
    <row r="14" spans="1:23" s="14" customFormat="1" ht="14.45" customHeight="1" x14ac:dyDescent="0.35">
      <c r="E14" s="48"/>
      <c r="G14" s="49"/>
      <c r="H14" s="49"/>
      <c r="I14" s="61"/>
      <c r="J14" s="61"/>
      <c r="K14" s="58"/>
      <c r="L14" s="58"/>
      <c r="M14" s="58"/>
      <c r="N14" s="58"/>
      <c r="Q14" s="48"/>
      <c r="R14" s="48"/>
      <c r="S14" s="115" t="s">
        <v>228</v>
      </c>
      <c r="W14" s="48"/>
    </row>
    <row r="15" spans="1:23" s="14" customFormat="1" ht="14.45" customHeight="1" x14ac:dyDescent="0.35">
      <c r="B15" s="78" t="s">
        <v>213</v>
      </c>
      <c r="C15" s="79"/>
      <c r="D15" s="80" t="s">
        <v>134</v>
      </c>
      <c r="E15" s="81"/>
      <c r="G15" s="49"/>
      <c r="H15" s="49"/>
      <c r="I15" s="61"/>
      <c r="J15" s="61"/>
      <c r="K15" s="58"/>
      <c r="L15" s="58"/>
      <c r="M15" s="58"/>
      <c r="N15" s="58"/>
      <c r="Q15" s="48"/>
      <c r="R15" s="48"/>
      <c r="W15" s="48"/>
    </row>
    <row r="16" spans="1:23" s="14" customFormat="1" ht="51" customHeight="1" x14ac:dyDescent="0.25">
      <c r="B16" s="37" t="s">
        <v>31</v>
      </c>
      <c r="C16" s="38" t="s">
        <v>60</v>
      </c>
      <c r="D16" s="38" t="s">
        <v>128</v>
      </c>
      <c r="E16" s="37" t="s">
        <v>23</v>
      </c>
      <c r="F16" s="37" t="s">
        <v>17</v>
      </c>
      <c r="G16" s="37" t="s">
        <v>34</v>
      </c>
      <c r="H16" s="37" t="s">
        <v>35</v>
      </c>
      <c r="I16" s="37" t="s">
        <v>36</v>
      </c>
      <c r="J16" s="38" t="s">
        <v>93</v>
      </c>
      <c r="K16" s="37" t="s">
        <v>42</v>
      </c>
      <c r="L16" s="38" t="s">
        <v>107</v>
      </c>
      <c r="M16" s="38" t="s">
        <v>58</v>
      </c>
      <c r="N16" s="38" t="s">
        <v>59</v>
      </c>
      <c r="O16" s="38" t="s">
        <v>61</v>
      </c>
      <c r="P16" s="38" t="s">
        <v>62</v>
      </c>
    </row>
    <row r="17" spans="2:16" s="14" customFormat="1" ht="45" x14ac:dyDescent="0.25">
      <c r="B17" s="109" t="s">
        <v>71</v>
      </c>
      <c r="C17" s="68" t="s">
        <v>214</v>
      </c>
      <c r="D17" s="68" t="s">
        <v>215</v>
      </c>
      <c r="E17" s="68" t="s">
        <v>179</v>
      </c>
      <c r="F17" s="68">
        <v>0.1</v>
      </c>
      <c r="G17" s="68">
        <v>65535</v>
      </c>
      <c r="H17" s="68">
        <v>0</v>
      </c>
      <c r="I17" s="68" t="s">
        <v>191</v>
      </c>
      <c r="J17" s="68">
        <v>0.97869616168717743</v>
      </c>
      <c r="K17" s="68">
        <v>29.591374308504843</v>
      </c>
      <c r="L17" s="68" t="s">
        <v>183</v>
      </c>
      <c r="M17" s="68">
        <v>-9999</v>
      </c>
      <c r="N17" s="68">
        <v>-8.0368118117401664E-4</v>
      </c>
      <c r="O17" s="68" t="s">
        <v>222</v>
      </c>
      <c r="P17" s="105" t="s">
        <v>221</v>
      </c>
    </row>
    <row r="18" spans="2:16" s="14" customFormat="1" ht="30" x14ac:dyDescent="0.25">
      <c r="B18" s="110" t="s">
        <v>72</v>
      </c>
      <c r="C18" s="96" t="s">
        <v>214</v>
      </c>
      <c r="D18" s="96" t="s">
        <v>215</v>
      </c>
      <c r="E18" s="96" t="s">
        <v>179</v>
      </c>
      <c r="F18" s="96">
        <v>0.1</v>
      </c>
      <c r="G18" s="96">
        <v>1381.0150153423419</v>
      </c>
      <c r="H18" s="96">
        <v>607.96659450383049</v>
      </c>
      <c r="I18" s="96" t="s">
        <v>191</v>
      </c>
      <c r="J18" s="96">
        <v>0.4441037340856131</v>
      </c>
      <c r="K18" s="96">
        <v>30.482938253439073</v>
      </c>
      <c r="L18" s="96" t="s">
        <v>183</v>
      </c>
      <c r="M18" s="96">
        <v>-0.76935515895410056</v>
      </c>
      <c r="N18" s="96">
        <v>-8.0368118117401664E-4</v>
      </c>
      <c r="O18" s="96" t="s">
        <v>225</v>
      </c>
      <c r="P18" s="111" t="s">
        <v>223</v>
      </c>
    </row>
    <row r="19" spans="2:16" s="14" customFormat="1" ht="45" x14ac:dyDescent="0.25">
      <c r="B19" s="112" t="s">
        <v>74</v>
      </c>
      <c r="C19" s="113" t="s">
        <v>214</v>
      </c>
      <c r="D19" s="113" t="s">
        <v>215</v>
      </c>
      <c r="E19" s="113" t="s">
        <v>179</v>
      </c>
      <c r="F19" s="113">
        <v>0.1</v>
      </c>
      <c r="G19" s="113">
        <v>1413.3905798669209</v>
      </c>
      <c r="H19" s="113">
        <v>604.60421660016232</v>
      </c>
      <c r="I19" s="113" t="s">
        <v>191</v>
      </c>
      <c r="J19" s="113">
        <v>0.46083268344412587</v>
      </c>
      <c r="K19" s="113">
        <v>30.437601645880868</v>
      </c>
      <c r="L19" s="113" t="s">
        <v>183</v>
      </c>
      <c r="M19" s="113">
        <v>-0.76974171204505271</v>
      </c>
      <c r="N19" s="113">
        <v>-8.0368118117401664E-4</v>
      </c>
      <c r="O19" s="113" t="s">
        <v>226</v>
      </c>
      <c r="P19" s="114" t="s">
        <v>227</v>
      </c>
    </row>
    <row r="20" spans="2:16" s="14" customFormat="1" ht="30" x14ac:dyDescent="0.25">
      <c r="B20" s="110" t="s">
        <v>216</v>
      </c>
      <c r="C20" s="96" t="s">
        <v>214</v>
      </c>
      <c r="D20" s="96" t="s">
        <v>215</v>
      </c>
      <c r="E20" s="96" t="s">
        <v>179</v>
      </c>
      <c r="F20" s="96">
        <v>0.1</v>
      </c>
      <c r="G20" s="96">
        <v>1381.014999628067</v>
      </c>
      <c r="H20" s="96">
        <v>607.70022190125621</v>
      </c>
      <c r="I20" s="96" t="s">
        <v>191</v>
      </c>
      <c r="J20" s="96">
        <v>0.44410369972976649</v>
      </c>
      <c r="K20" s="96">
        <v>30.482938253439087</v>
      </c>
      <c r="L20" s="96" t="s">
        <v>183</v>
      </c>
      <c r="M20" s="96">
        <v>-0.76935508716821177</v>
      </c>
      <c r="N20" s="96">
        <v>-8.0368118117401664E-4</v>
      </c>
      <c r="O20" s="96" t="s">
        <v>225</v>
      </c>
      <c r="P20" s="111" t="s">
        <v>223</v>
      </c>
    </row>
    <row r="21" spans="2:16" s="14" customFormat="1" ht="30" x14ac:dyDescent="0.25">
      <c r="B21" s="109" t="s">
        <v>217</v>
      </c>
      <c r="C21" s="68" t="s">
        <v>214</v>
      </c>
      <c r="D21" s="68" t="s">
        <v>215</v>
      </c>
      <c r="E21" s="68" t="s">
        <v>179</v>
      </c>
      <c r="F21" s="68">
        <v>0.1</v>
      </c>
      <c r="G21" s="68">
        <v>1381.014999628067</v>
      </c>
      <c r="H21" s="68">
        <v>607.61975741406309</v>
      </c>
      <c r="I21" s="68" t="s">
        <v>191</v>
      </c>
      <c r="J21" s="68">
        <v>0.44410372365146256</v>
      </c>
      <c r="K21" s="68">
        <v>30.48293825343908</v>
      </c>
      <c r="L21" s="68" t="s">
        <v>183</v>
      </c>
      <c r="M21" s="68">
        <v>-0.76935513715214265</v>
      </c>
      <c r="N21" s="68">
        <v>-8.0368118117401664E-4</v>
      </c>
      <c r="O21" s="68" t="s">
        <v>225</v>
      </c>
      <c r="P21" s="105" t="s">
        <v>223</v>
      </c>
    </row>
    <row r="22" spans="2:16" s="14" customFormat="1" ht="30" x14ac:dyDescent="0.25">
      <c r="B22" s="110" t="s">
        <v>218</v>
      </c>
      <c r="C22" s="96" t="s">
        <v>214</v>
      </c>
      <c r="D22" s="96" t="s">
        <v>215</v>
      </c>
      <c r="E22" s="96" t="s">
        <v>179</v>
      </c>
      <c r="F22" s="96">
        <v>0.1</v>
      </c>
      <c r="G22" s="96">
        <v>1381.014999628067</v>
      </c>
      <c r="H22" s="96">
        <v>607.69834996981274</v>
      </c>
      <c r="I22" s="96" t="s">
        <v>191</v>
      </c>
      <c r="J22" s="96">
        <v>0.44410375434226501</v>
      </c>
      <c r="K22" s="96">
        <v>30.48293825343907</v>
      </c>
      <c r="L22" s="96" t="s">
        <v>183</v>
      </c>
      <c r="M22" s="96">
        <v>-0.76935520127998858</v>
      </c>
      <c r="N22" s="96">
        <v>-8.0368118117401664E-4</v>
      </c>
      <c r="O22" s="96" t="s">
        <v>225</v>
      </c>
      <c r="P22" s="111" t="s">
        <v>223</v>
      </c>
    </row>
    <row r="23" spans="2:16" s="14" customFormat="1" ht="30" x14ac:dyDescent="0.25">
      <c r="B23" s="109" t="s">
        <v>219</v>
      </c>
      <c r="C23" s="68" t="s">
        <v>214</v>
      </c>
      <c r="D23" s="68" t="s">
        <v>215</v>
      </c>
      <c r="E23" s="68" t="s">
        <v>179</v>
      </c>
      <c r="F23" s="68">
        <v>0.1</v>
      </c>
      <c r="G23" s="68">
        <v>1381.014999628067</v>
      </c>
      <c r="H23" s="68">
        <v>607.69879670806085</v>
      </c>
      <c r="I23" s="68" t="s">
        <v>191</v>
      </c>
      <c r="J23" s="68">
        <v>0.44410370710776048</v>
      </c>
      <c r="K23" s="68">
        <v>30.48293825343908</v>
      </c>
      <c r="L23" s="68" t="s">
        <v>183</v>
      </c>
      <c r="M23" s="68">
        <v>-0.76935510258439166</v>
      </c>
      <c r="N23" s="68">
        <v>-8.0368118117401664E-4</v>
      </c>
      <c r="O23" s="68" t="s">
        <v>225</v>
      </c>
      <c r="P23" s="105" t="s">
        <v>223</v>
      </c>
    </row>
    <row r="24" spans="2:16" s="14" customFormat="1" ht="30" x14ac:dyDescent="0.25">
      <c r="B24" s="110" t="s">
        <v>79</v>
      </c>
      <c r="C24" s="96" t="s">
        <v>214</v>
      </c>
      <c r="D24" s="96" t="s">
        <v>215</v>
      </c>
      <c r="E24" s="96" t="s">
        <v>179</v>
      </c>
      <c r="F24" s="96">
        <v>0.1</v>
      </c>
      <c r="G24" s="96">
        <v>1381.0149262214227</v>
      </c>
      <c r="H24" s="96">
        <v>608.00163185529834</v>
      </c>
      <c r="I24" s="96" t="s">
        <v>191</v>
      </c>
      <c r="J24" s="96">
        <v>0.29240347647669451</v>
      </c>
      <c r="K24" s="96">
        <v>32.482938268041543</v>
      </c>
      <c r="L24" s="96" t="s">
        <v>183</v>
      </c>
      <c r="M24" s="96">
        <v>-0.76935523182140586</v>
      </c>
      <c r="N24" s="96">
        <v>-8.0727748974831072E-4</v>
      </c>
      <c r="O24" s="96" t="s">
        <v>225</v>
      </c>
      <c r="P24" s="111" t="s">
        <v>223</v>
      </c>
    </row>
    <row r="25" spans="2:16" s="14" customFormat="1" ht="30" x14ac:dyDescent="0.25">
      <c r="B25" s="109" t="s">
        <v>73</v>
      </c>
      <c r="C25" s="68" t="s">
        <v>214</v>
      </c>
      <c r="D25" s="68" t="s">
        <v>220</v>
      </c>
      <c r="E25" s="68" t="s">
        <v>179</v>
      </c>
      <c r="F25" s="68">
        <v>0.1</v>
      </c>
      <c r="G25" s="68">
        <v>1372.2688854509368</v>
      </c>
      <c r="H25" s="68">
        <v>759.37724064640429</v>
      </c>
      <c r="I25" s="68" t="s">
        <v>191</v>
      </c>
      <c r="J25" s="68">
        <v>0.15582703193937009</v>
      </c>
      <c r="K25" s="68">
        <v>34.126433724963348</v>
      </c>
      <c r="L25" s="68" t="s">
        <v>183</v>
      </c>
      <c r="M25" s="68">
        <v>-0.29078459139230112</v>
      </c>
      <c r="N25" s="68">
        <v>-0.60375593995605792</v>
      </c>
      <c r="O25" s="68" t="s">
        <v>225</v>
      </c>
      <c r="P25" s="105" t="s">
        <v>223</v>
      </c>
    </row>
    <row r="26" spans="2:16" s="14" customFormat="1" ht="45" x14ac:dyDescent="0.25">
      <c r="B26" s="110" t="s">
        <v>75</v>
      </c>
      <c r="C26" s="96" t="s">
        <v>214</v>
      </c>
      <c r="D26" s="96" t="s">
        <v>220</v>
      </c>
      <c r="E26" s="96" t="s">
        <v>179</v>
      </c>
      <c r="F26" s="96">
        <v>0.1</v>
      </c>
      <c r="G26" s="96">
        <v>3206.0048047166943</v>
      </c>
      <c r="H26" s="96">
        <v>614.09985088598751</v>
      </c>
      <c r="I26" s="96" t="s">
        <v>191</v>
      </c>
      <c r="J26" s="96">
        <v>0.30331268516107235</v>
      </c>
      <c r="K26" s="96">
        <v>33.866479961733944</v>
      </c>
      <c r="L26" s="96" t="s">
        <v>183</v>
      </c>
      <c r="M26" s="96">
        <v>-0.53875988257216734</v>
      </c>
      <c r="N26" s="96">
        <v>-8.0369391284109879E-4</v>
      </c>
      <c r="O26" s="96" t="s">
        <v>225</v>
      </c>
      <c r="P26" s="111" t="s">
        <v>224</v>
      </c>
    </row>
    <row r="27" spans="2:16" s="14" customFormat="1" ht="30" x14ac:dyDescent="0.25">
      <c r="B27" s="109" t="s">
        <v>77</v>
      </c>
      <c r="C27" s="68" t="s">
        <v>214</v>
      </c>
      <c r="D27" s="68" t="s">
        <v>220</v>
      </c>
      <c r="E27" s="68" t="s">
        <v>179</v>
      </c>
      <c r="F27" s="68">
        <v>0.1</v>
      </c>
      <c r="G27" s="68">
        <v>1423.4714791079948</v>
      </c>
      <c r="H27" s="68">
        <v>744.87471800877347</v>
      </c>
      <c r="I27" s="68" t="s">
        <v>191</v>
      </c>
      <c r="J27" s="68">
        <v>0.1580223670194173</v>
      </c>
      <c r="K27" s="68">
        <v>34.054691733820242</v>
      </c>
      <c r="L27" s="68" t="s">
        <v>183</v>
      </c>
      <c r="M27" s="68">
        <v>-0.33115325365924864</v>
      </c>
      <c r="N27" s="68">
        <v>-0.58813058058994294</v>
      </c>
      <c r="O27" s="68" t="s">
        <v>225</v>
      </c>
      <c r="P27" s="105" t="s">
        <v>223</v>
      </c>
    </row>
    <row r="28" spans="2:16" s="14" customFormat="1" x14ac:dyDescent="0.25"/>
    <row r="29" spans="2:16" s="14" customFormat="1" x14ac:dyDescent="0.25"/>
    <row r="30" spans="2:16" s="14" customFormat="1" x14ac:dyDescent="0.25"/>
    <row r="31" spans="2:16" s="14" customFormat="1" x14ac:dyDescent="0.25"/>
    <row r="32" spans="2:16" s="14" customFormat="1" x14ac:dyDescent="0.25"/>
    <row r="33" s="14" customFormat="1" x14ac:dyDescent="0.25"/>
    <row r="34" s="14" customFormat="1" x14ac:dyDescent="0.25"/>
    <row r="35" s="14" customFormat="1" x14ac:dyDescent="0.25"/>
    <row r="36" s="14" customFormat="1" x14ac:dyDescent="0.25"/>
    <row r="37" s="14" customFormat="1" x14ac:dyDescent="0.25"/>
    <row r="38" s="14" customFormat="1" x14ac:dyDescent="0.25"/>
    <row r="39" s="14" customFormat="1" x14ac:dyDescent="0.25"/>
    <row r="40" s="14" customFormat="1" x14ac:dyDescent="0.25"/>
    <row r="41" s="14" customFormat="1" x14ac:dyDescent="0.25"/>
    <row r="42" s="14" customFormat="1" x14ac:dyDescent="0.25"/>
    <row r="43" s="14" customFormat="1" x14ac:dyDescent="0.25"/>
    <row r="44" s="14" customFormat="1" x14ac:dyDescent="0.25"/>
    <row r="45" s="14" customFormat="1" x14ac:dyDescent="0.25"/>
    <row r="46" s="14" customFormat="1" x14ac:dyDescent="0.25"/>
    <row r="47" s="14" customFormat="1" x14ac:dyDescent="0.25"/>
    <row r="48" s="14" customFormat="1" x14ac:dyDescent="0.25"/>
    <row r="49" s="14" customFormat="1" x14ac:dyDescent="0.25"/>
    <row r="50" s="14" customFormat="1" x14ac:dyDescent="0.25"/>
    <row r="51" s="14" customFormat="1" x14ac:dyDescent="0.25"/>
    <row r="52" s="14" customFormat="1" x14ac:dyDescent="0.25"/>
    <row r="53" s="14" customFormat="1" x14ac:dyDescent="0.25"/>
    <row r="54" s="14" customFormat="1" x14ac:dyDescent="0.25"/>
    <row r="55" s="14" customFormat="1" x14ac:dyDescent="0.25"/>
    <row r="56" s="14" customFormat="1" x14ac:dyDescent="0.25"/>
    <row r="57" s="14" customFormat="1" x14ac:dyDescent="0.25"/>
    <row r="58" s="14" customFormat="1" x14ac:dyDescent="0.25"/>
    <row r="59" s="14" customFormat="1" x14ac:dyDescent="0.25"/>
    <row r="60" s="14" customFormat="1" x14ac:dyDescent="0.25"/>
    <row r="61" s="14" customFormat="1" x14ac:dyDescent="0.25"/>
    <row r="62" s="14" customFormat="1" x14ac:dyDescent="0.25"/>
    <row r="63" s="14" customFormat="1" x14ac:dyDescent="0.25"/>
    <row r="64" s="14" customFormat="1" x14ac:dyDescent="0.25"/>
    <row r="65" s="14" customFormat="1" x14ac:dyDescent="0.25"/>
    <row r="66" s="14" customFormat="1" x14ac:dyDescent="0.25"/>
    <row r="67" s="14" customFormat="1" x14ac:dyDescent="0.25"/>
    <row r="68" s="14" customFormat="1" x14ac:dyDescent="0.25"/>
    <row r="69" s="14" customFormat="1" x14ac:dyDescent="0.25"/>
    <row r="70" s="14" customFormat="1" x14ac:dyDescent="0.25"/>
    <row r="71" s="14" customFormat="1" x14ac:dyDescent="0.25"/>
    <row r="72" s="14" customFormat="1" x14ac:dyDescent="0.25"/>
    <row r="73" s="14" customFormat="1" x14ac:dyDescent="0.25"/>
    <row r="74" s="14" customFormat="1" x14ac:dyDescent="0.25"/>
    <row r="75" s="14" customFormat="1" x14ac:dyDescent="0.25"/>
    <row r="76" s="14" customFormat="1" x14ac:dyDescent="0.25"/>
    <row r="77" s="14" customFormat="1" x14ac:dyDescent="0.25"/>
    <row r="78" s="14" customFormat="1" x14ac:dyDescent="0.25"/>
    <row r="79" s="14" customFormat="1" x14ac:dyDescent="0.25"/>
    <row r="80" s="14" customFormat="1" x14ac:dyDescent="0.25"/>
    <row r="81" s="14" customFormat="1" x14ac:dyDescent="0.25"/>
    <row r="82" s="14" customFormat="1" x14ac:dyDescent="0.25"/>
    <row r="83" s="14" customFormat="1" x14ac:dyDescent="0.25"/>
    <row r="84" s="14" customFormat="1" x14ac:dyDescent="0.25"/>
    <row r="85" s="14" customFormat="1" x14ac:dyDescent="0.25"/>
    <row r="86" s="14" customFormat="1" x14ac:dyDescent="0.25"/>
    <row r="87" s="14" customFormat="1" x14ac:dyDescent="0.25"/>
    <row r="88" s="14" customFormat="1" x14ac:dyDescent="0.25"/>
    <row r="89" s="14" customFormat="1" x14ac:dyDescent="0.25"/>
    <row r="90" s="14" customFormat="1" x14ac:dyDescent="0.25"/>
    <row r="91" s="14" customFormat="1" x14ac:dyDescent="0.25"/>
    <row r="92" s="14" customFormat="1" x14ac:dyDescent="0.25"/>
    <row r="93" s="14" customFormat="1" x14ac:dyDescent="0.25"/>
    <row r="94" s="14" customFormat="1" x14ac:dyDescent="0.25"/>
    <row r="95" s="14" customFormat="1" x14ac:dyDescent="0.25"/>
    <row r="96" s="14" customFormat="1" x14ac:dyDescent="0.25"/>
    <row r="97" s="14" customFormat="1" x14ac:dyDescent="0.25"/>
    <row r="98" s="14" customFormat="1" x14ac:dyDescent="0.25"/>
    <row r="99" s="14" customFormat="1" x14ac:dyDescent="0.25"/>
    <row r="100" s="14" customFormat="1" x14ac:dyDescent="0.25"/>
    <row r="101" s="14" customFormat="1" x14ac:dyDescent="0.25"/>
    <row r="102" s="14" customFormat="1" x14ac:dyDescent="0.25"/>
    <row r="103" s="14" customFormat="1" x14ac:dyDescent="0.25"/>
    <row r="104" s="14" customFormat="1" x14ac:dyDescent="0.25"/>
    <row r="105" s="14" customFormat="1" x14ac:dyDescent="0.25"/>
    <row r="106" s="14" customFormat="1" x14ac:dyDescent="0.25"/>
    <row r="107" s="14" customFormat="1" x14ac:dyDescent="0.25"/>
    <row r="108" s="14" customFormat="1" x14ac:dyDescent="0.25"/>
    <row r="109" s="14" customFormat="1" x14ac:dyDescent="0.25"/>
    <row r="110" s="14" customFormat="1" x14ac:dyDescent="0.25"/>
    <row r="111" s="14" customFormat="1" x14ac:dyDescent="0.25"/>
    <row r="112" s="14" customFormat="1" x14ac:dyDescent="0.25"/>
    <row r="113" s="14" customFormat="1" x14ac:dyDescent="0.25"/>
    <row r="114" s="14" customFormat="1" x14ac:dyDescent="0.25"/>
    <row r="115" s="14" customFormat="1" x14ac:dyDescent="0.25"/>
    <row r="116" s="14" customFormat="1" x14ac:dyDescent="0.25"/>
    <row r="117" s="14" customFormat="1" x14ac:dyDescent="0.25"/>
    <row r="118" s="14" customFormat="1" x14ac:dyDescent="0.25"/>
    <row r="119" s="14" customFormat="1" x14ac:dyDescent="0.25"/>
    <row r="120" s="14" customFormat="1" x14ac:dyDescent="0.25"/>
    <row r="121" s="14" customFormat="1" x14ac:dyDescent="0.25"/>
    <row r="122" s="14" customFormat="1" x14ac:dyDescent="0.25"/>
    <row r="123" s="14" customFormat="1" x14ac:dyDescent="0.25"/>
    <row r="124" s="14" customFormat="1" x14ac:dyDescent="0.25"/>
    <row r="125" s="14" customFormat="1" x14ac:dyDescent="0.25"/>
    <row r="126" s="14" customFormat="1" x14ac:dyDescent="0.25"/>
    <row r="127" s="14" customFormat="1" x14ac:dyDescent="0.25"/>
    <row r="128" s="14" customFormat="1" x14ac:dyDescent="0.25"/>
    <row r="129" s="14" customFormat="1" x14ac:dyDescent="0.25"/>
    <row r="130" s="14" customFormat="1" x14ac:dyDescent="0.25"/>
    <row r="131" s="14" customFormat="1" x14ac:dyDescent="0.25"/>
    <row r="132" s="14" customFormat="1" x14ac:dyDescent="0.25"/>
    <row r="133" s="14" customFormat="1" x14ac:dyDescent="0.25"/>
    <row r="134" s="14" customFormat="1" x14ac:dyDescent="0.25"/>
    <row r="135" s="14" customFormat="1" x14ac:dyDescent="0.25"/>
    <row r="136" s="14" customFormat="1" x14ac:dyDescent="0.25"/>
    <row r="137" s="14" customFormat="1" x14ac:dyDescent="0.25"/>
    <row r="138" s="14" customFormat="1" x14ac:dyDescent="0.25"/>
    <row r="139" s="14" customFormat="1" x14ac:dyDescent="0.25"/>
    <row r="140" s="14" customFormat="1" x14ac:dyDescent="0.25"/>
    <row r="141" s="14" customFormat="1" x14ac:dyDescent="0.25"/>
    <row r="142" s="14" customFormat="1" x14ac:dyDescent="0.25"/>
    <row r="143" s="14" customFormat="1" x14ac:dyDescent="0.25"/>
    <row r="144" s="14" customFormat="1" x14ac:dyDescent="0.25"/>
    <row r="145" s="14" customFormat="1" x14ac:dyDescent="0.25"/>
    <row r="146" s="14" customFormat="1" x14ac:dyDescent="0.25"/>
    <row r="147" s="14" customFormat="1" x14ac:dyDescent="0.25"/>
    <row r="148" s="14" customFormat="1" x14ac:dyDescent="0.25"/>
    <row r="149" s="14" customFormat="1" x14ac:dyDescent="0.25"/>
    <row r="150" s="14" customFormat="1" x14ac:dyDescent="0.25"/>
    <row r="151" s="14" customFormat="1" x14ac:dyDescent="0.25"/>
  </sheetData>
  <mergeCells count="10">
    <mergeCell ref="L5:M5"/>
    <mergeCell ref="L6:M6"/>
    <mergeCell ref="L7:M7"/>
    <mergeCell ref="G4:J4"/>
    <mergeCell ref="G6:J10"/>
    <mergeCell ref="A1:D1"/>
    <mergeCell ref="B15:C15"/>
    <mergeCell ref="D15:E15"/>
    <mergeCell ref="B4:D4"/>
    <mergeCell ref="B5:D5"/>
  </mergeCells>
  <hyperlinks>
    <hyperlink ref="B17" location="'freq-dhl-rest-opt1'!A1" display="Dichotomous Hill" xr:uid="{A290A99C-95D9-4739-A028-D80181D546EF}"/>
    <hyperlink ref="B18" location="'freq-gam-rest-opt1'!A1" display="Gamma" xr:uid="{9B8B0AD7-238A-4236-8F13-8459301B14E8}"/>
    <hyperlink ref="B19" location="'freq-lnl-rest-opt1'!A1" display="Log-Logistic" xr:uid="{3DA232F6-2E35-437F-BD62-AA9B2D4DE33A}"/>
    <hyperlink ref="B20" location="'freq-mst4-rest-opt1'!A1" display="Multistage Degree 4" xr:uid="{B53CD516-FF34-414F-A5C8-14B6379C2CDA}"/>
    <hyperlink ref="B21" location="'freq-mst3-rest-opt1'!A1" display="Multistage Degree 3" xr:uid="{893F12EC-1FD7-4EA2-9687-3ED712F5D313}"/>
    <hyperlink ref="B22" location="'freq-mst2-rest-opt1'!A1" display="Multistage Degree 2" xr:uid="{9EAD9BA0-BB72-4E4D-95A0-E902E2C4383C}"/>
    <hyperlink ref="B23" location="'freq-mst1-rest-opt1'!A1" display="Multistage Degree 1" xr:uid="{78C309F8-7FEE-4CC3-867C-9B8F5F1F7DA1}"/>
    <hyperlink ref="B24" location="'freq-wei-rest-opt1'!A1" display="Weibull" xr:uid="{2740124F-CEED-4D09-9CCE-3E1CCEC463A3}"/>
    <hyperlink ref="B25" location="'freq-log-unrest-opt1'!A1" display="Logistic" xr:uid="{61146B4B-9A72-43DC-8729-756D68239D5E}"/>
    <hyperlink ref="B26" location="'freq-lnp-unrest-opt1'!A1" display="Log-Probit" xr:uid="{17736F2B-504E-4A73-BEE5-B8D4EECBCB53}"/>
    <hyperlink ref="B27" location="'freq-pro-unrest-opt1'!A1" display="Probit" xr:uid="{AB9A2ECC-8E93-4C69-A2A4-57CBB9B09164}"/>
  </hyperlink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loadAnalysisBtn">
              <controlPr defaultSize="0" print="0" disabled="1" autoFill="0" autoPict="0" macro="[0]!Results.loadAnalysisBtn_click">
                <anchor moveWithCells="1">
                  <from>
                    <xdr:col>10</xdr:col>
                    <xdr:colOff>381000</xdr:colOff>
                    <xdr:row>0</xdr:row>
                    <xdr:rowOff>171450</xdr:rowOff>
                  </from>
                  <to>
                    <xdr:col>11</xdr:col>
                    <xdr:colOff>466725</xdr:colOff>
                    <xdr:row>0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loadAnalysisBtn">
              <controlPr defaultSize="0" print="0" disabled="1" autoFill="0" autoPict="0">
                <anchor moveWithCells="1">
                  <from>
                    <xdr:col>10</xdr:col>
                    <xdr:colOff>381000</xdr:colOff>
                    <xdr:row>0</xdr:row>
                    <xdr:rowOff>314325</xdr:rowOff>
                  </from>
                  <to>
                    <xdr:col>11</xdr:col>
                    <xdr:colOff>752475</xdr:colOff>
                    <xdr:row>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selectUIPath_Btn">
              <controlPr defaultSize="0" print="0" autoFill="0" autoPict="0" macro="[0]!Hidden.changeBMDSUI">
                <anchor moveWithCells="1" sizeWithCells="1">
                  <from>
                    <xdr:col>12</xdr:col>
                    <xdr:colOff>200025</xdr:colOff>
                    <xdr:row>0</xdr:row>
                    <xdr:rowOff>200025</xdr:rowOff>
                  </from>
                  <to>
                    <xdr:col>12</xdr:col>
                    <xdr:colOff>923925</xdr:colOff>
                    <xdr:row>0</xdr:row>
                    <xdr:rowOff>666750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B110"/>
  <sheetViews>
    <sheetView workbookViewId="0">
      <selection activeCell="D7" sqref="D7"/>
    </sheetView>
  </sheetViews>
  <sheetFormatPr defaultRowHeight="15" x14ac:dyDescent="0.25"/>
  <cols>
    <col min="1" max="1" width="12.42578125" customWidth="1"/>
    <col min="2" max="2" width="16.28515625" bestFit="1" customWidth="1"/>
  </cols>
  <sheetData>
    <row r="1" spans="1:2" s="54" customFormat="1" x14ac:dyDescent="0.25"/>
    <row r="2" spans="1:2" s="54" customFormat="1" x14ac:dyDescent="0.25">
      <c r="A2" s="78" t="s">
        <v>69</v>
      </c>
      <c r="B2" s="79"/>
    </row>
    <row r="3" spans="1:2" s="54" customFormat="1" x14ac:dyDescent="0.25">
      <c r="A3" s="55" t="s">
        <v>89</v>
      </c>
      <c r="B3" s="55" t="s">
        <v>70</v>
      </c>
    </row>
    <row r="4" spans="1:2" s="54" customFormat="1" x14ac:dyDescent="0.25">
      <c r="A4" s="18" t="s">
        <v>80</v>
      </c>
      <c r="B4" s="17" t="s">
        <v>71</v>
      </c>
    </row>
    <row r="5" spans="1:2" s="54" customFormat="1" x14ac:dyDescent="0.25">
      <c r="A5" s="16" t="s">
        <v>81</v>
      </c>
      <c r="B5" s="15" t="s">
        <v>72</v>
      </c>
    </row>
    <row r="6" spans="1:2" s="54" customFormat="1" x14ac:dyDescent="0.25">
      <c r="A6" s="18" t="s">
        <v>82</v>
      </c>
      <c r="B6" s="17" t="s">
        <v>73</v>
      </c>
    </row>
    <row r="7" spans="1:2" s="54" customFormat="1" x14ac:dyDescent="0.25">
      <c r="A7" s="16" t="s">
        <v>85</v>
      </c>
      <c r="B7" s="15" t="s">
        <v>74</v>
      </c>
    </row>
    <row r="8" spans="1:2" s="54" customFormat="1" x14ac:dyDescent="0.25">
      <c r="A8" s="18" t="s">
        <v>86</v>
      </c>
      <c r="B8" s="17" t="s">
        <v>75</v>
      </c>
    </row>
    <row r="9" spans="1:2" s="54" customFormat="1" x14ac:dyDescent="0.25">
      <c r="A9" s="16" t="s">
        <v>87</v>
      </c>
      <c r="B9" s="15" t="s">
        <v>76</v>
      </c>
    </row>
    <row r="10" spans="1:2" s="54" customFormat="1" x14ac:dyDescent="0.25">
      <c r="A10" s="18" t="s">
        <v>83</v>
      </c>
      <c r="B10" s="17" t="s">
        <v>77</v>
      </c>
    </row>
    <row r="11" spans="1:2" s="54" customFormat="1" x14ac:dyDescent="0.25">
      <c r="A11" s="16" t="s">
        <v>88</v>
      </c>
      <c r="B11" s="15" t="s">
        <v>78</v>
      </c>
    </row>
    <row r="12" spans="1:2" s="54" customFormat="1" x14ac:dyDescent="0.25">
      <c r="A12" s="18" t="s">
        <v>84</v>
      </c>
      <c r="B12" s="17" t="s">
        <v>79</v>
      </c>
    </row>
    <row r="13" spans="1:2" s="54" customFormat="1" x14ac:dyDescent="0.25"/>
    <row r="14" spans="1:2" s="54" customFormat="1" x14ac:dyDescent="0.25"/>
    <row r="15" spans="1:2" s="54" customFormat="1" x14ac:dyDescent="0.25"/>
    <row r="16" spans="1:2" s="54" customFormat="1" x14ac:dyDescent="0.25"/>
    <row r="17" s="54" customFormat="1" x14ac:dyDescent="0.25"/>
    <row r="18" s="54" customFormat="1" x14ac:dyDescent="0.25"/>
    <row r="19" s="54" customFormat="1" x14ac:dyDescent="0.25"/>
    <row r="20" s="54" customFormat="1" x14ac:dyDescent="0.25"/>
    <row r="21" s="54" customFormat="1" x14ac:dyDescent="0.25"/>
    <row r="22" s="54" customFormat="1" x14ac:dyDescent="0.25"/>
    <row r="23" s="54" customFormat="1" x14ac:dyDescent="0.25"/>
    <row r="24" s="54" customFormat="1" x14ac:dyDescent="0.25"/>
    <row r="25" s="54" customFormat="1" x14ac:dyDescent="0.25"/>
    <row r="26" s="54" customFormat="1" x14ac:dyDescent="0.25"/>
    <row r="27" s="54" customFormat="1" x14ac:dyDescent="0.25"/>
    <row r="28" s="54" customFormat="1" x14ac:dyDescent="0.25"/>
    <row r="29" s="54" customFormat="1" x14ac:dyDescent="0.25"/>
    <row r="30" s="54" customFormat="1" x14ac:dyDescent="0.25"/>
    <row r="31" s="54" customFormat="1" x14ac:dyDescent="0.25"/>
    <row r="32" s="54" customFormat="1" x14ac:dyDescent="0.25"/>
    <row r="33" s="54" customFormat="1" x14ac:dyDescent="0.25"/>
    <row r="34" s="54" customFormat="1" x14ac:dyDescent="0.25"/>
    <row r="35" s="54" customFormat="1" x14ac:dyDescent="0.25"/>
    <row r="36" s="54" customFormat="1" x14ac:dyDescent="0.25"/>
    <row r="37" s="54" customFormat="1" x14ac:dyDescent="0.25"/>
    <row r="38" s="54" customFormat="1" x14ac:dyDescent="0.25"/>
    <row r="39" s="54" customFormat="1" x14ac:dyDescent="0.25"/>
    <row r="40" s="54" customFormat="1" x14ac:dyDescent="0.25"/>
    <row r="41" s="54" customFormat="1" x14ac:dyDescent="0.25"/>
    <row r="42" s="54" customFormat="1" x14ac:dyDescent="0.25"/>
    <row r="43" s="54" customFormat="1" x14ac:dyDescent="0.25"/>
    <row r="44" s="54" customFormat="1" x14ac:dyDescent="0.25"/>
    <row r="45" s="54" customFormat="1" x14ac:dyDescent="0.25"/>
    <row r="46" s="54" customFormat="1" x14ac:dyDescent="0.25"/>
    <row r="47" s="54" customFormat="1" x14ac:dyDescent="0.25"/>
    <row r="48" s="54" customFormat="1" x14ac:dyDescent="0.25"/>
    <row r="49" s="54" customFormat="1" x14ac:dyDescent="0.25"/>
    <row r="50" s="54" customFormat="1" x14ac:dyDescent="0.25"/>
    <row r="51" s="54" customFormat="1" x14ac:dyDescent="0.25"/>
    <row r="52" s="54" customFormat="1" x14ac:dyDescent="0.25"/>
    <row r="53" s="54" customFormat="1" x14ac:dyDescent="0.25"/>
    <row r="54" s="54" customFormat="1" x14ac:dyDescent="0.25"/>
    <row r="55" s="54" customFormat="1" x14ac:dyDescent="0.25"/>
    <row r="56" s="54" customFormat="1" x14ac:dyDescent="0.25"/>
    <row r="57" s="54" customFormat="1" x14ac:dyDescent="0.25"/>
    <row r="58" s="54" customFormat="1" x14ac:dyDescent="0.25"/>
    <row r="59" s="54" customFormat="1" x14ac:dyDescent="0.25"/>
    <row r="60" s="54" customFormat="1" x14ac:dyDescent="0.25"/>
    <row r="61" s="54" customFormat="1" x14ac:dyDescent="0.25"/>
    <row r="62" s="54" customFormat="1" x14ac:dyDescent="0.25"/>
    <row r="63" s="54" customFormat="1" x14ac:dyDescent="0.25"/>
    <row r="64" s="54" customFormat="1" x14ac:dyDescent="0.25"/>
    <row r="65" s="54" customFormat="1" x14ac:dyDescent="0.25"/>
    <row r="66" s="54" customFormat="1" x14ac:dyDescent="0.25"/>
    <row r="67" s="54" customFormat="1" x14ac:dyDescent="0.25"/>
    <row r="68" s="54" customFormat="1" x14ac:dyDescent="0.25"/>
    <row r="69" s="54" customFormat="1" x14ac:dyDescent="0.25"/>
    <row r="70" s="54" customFormat="1" x14ac:dyDescent="0.25"/>
    <row r="71" s="54" customFormat="1" x14ac:dyDescent="0.25"/>
    <row r="72" s="54" customFormat="1" x14ac:dyDescent="0.25"/>
    <row r="73" s="54" customFormat="1" x14ac:dyDescent="0.25"/>
    <row r="74" s="54" customFormat="1" x14ac:dyDescent="0.25"/>
    <row r="75" s="54" customFormat="1" x14ac:dyDescent="0.25"/>
    <row r="76" s="54" customFormat="1" x14ac:dyDescent="0.25"/>
    <row r="77" s="54" customFormat="1" x14ac:dyDescent="0.25"/>
    <row r="78" s="54" customFormat="1" x14ac:dyDescent="0.25"/>
    <row r="79" s="54" customFormat="1" x14ac:dyDescent="0.25"/>
    <row r="80" s="54" customFormat="1" x14ac:dyDescent="0.25"/>
    <row r="81" s="54" customFormat="1" x14ac:dyDescent="0.25"/>
    <row r="82" s="54" customFormat="1" x14ac:dyDescent="0.25"/>
    <row r="83" s="54" customFormat="1" x14ac:dyDescent="0.25"/>
    <row r="84" s="54" customFormat="1" x14ac:dyDescent="0.25"/>
    <row r="85" s="54" customFormat="1" x14ac:dyDescent="0.25"/>
    <row r="86" s="54" customFormat="1" x14ac:dyDescent="0.25"/>
    <row r="87" s="54" customFormat="1" x14ac:dyDescent="0.25"/>
    <row r="88" s="54" customFormat="1" x14ac:dyDescent="0.25"/>
    <row r="89" s="54" customFormat="1" x14ac:dyDescent="0.25"/>
    <row r="90" s="54" customFormat="1" x14ac:dyDescent="0.25"/>
    <row r="91" s="54" customFormat="1" x14ac:dyDescent="0.25"/>
    <row r="92" s="54" customFormat="1" x14ac:dyDescent="0.25"/>
    <row r="93" s="54" customFormat="1" x14ac:dyDescent="0.25"/>
    <row r="94" s="54" customFormat="1" x14ac:dyDescent="0.25"/>
    <row r="95" s="54" customFormat="1" x14ac:dyDescent="0.25"/>
    <row r="96" s="54" customFormat="1" x14ac:dyDescent="0.25"/>
    <row r="97" s="54" customFormat="1" x14ac:dyDescent="0.25"/>
    <row r="98" s="54" customFormat="1" x14ac:dyDescent="0.25"/>
    <row r="99" s="54" customFormat="1" x14ac:dyDescent="0.25"/>
    <row r="100" s="54" customFormat="1" x14ac:dyDescent="0.25"/>
    <row r="101" s="54" customFormat="1" x14ac:dyDescent="0.25"/>
    <row r="102" s="54" customFormat="1" x14ac:dyDescent="0.25"/>
    <row r="103" s="54" customFormat="1" x14ac:dyDescent="0.25"/>
    <row r="104" s="54" customFormat="1" x14ac:dyDescent="0.25"/>
    <row r="105" s="54" customFormat="1" x14ac:dyDescent="0.25"/>
    <row r="106" s="54" customFormat="1" x14ac:dyDescent="0.25"/>
    <row r="107" s="54" customFormat="1" x14ac:dyDescent="0.25"/>
    <row r="108" s="54" customFormat="1" x14ac:dyDescent="0.25"/>
    <row r="109" s="54" customFormat="1" x14ac:dyDescent="0.25"/>
    <row r="110" s="54" customFormat="1" x14ac:dyDescent="0.25"/>
  </sheetData>
  <mergeCells count="1">
    <mergeCell ref="A2:B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2F007-6F92-40C7-A6E3-AA871E0EA3C8}">
  <dimension ref="A1:W320"/>
  <sheetViews>
    <sheetView workbookViewId="0"/>
  </sheetViews>
  <sheetFormatPr defaultRowHeight="15" x14ac:dyDescent="0.25"/>
  <cols>
    <col min="2" max="2" width="3.85546875" customWidth="1"/>
    <col min="3" max="3" width="21.140625" customWidth="1"/>
    <col min="4" max="4" width="45.85546875" customWidth="1"/>
    <col min="5" max="5" width="7.85546875" customWidth="1"/>
    <col min="8" max="8" width="18.5703125" customWidth="1"/>
    <col min="9" max="9" width="15.5703125" customWidth="1"/>
    <col min="10" max="10" width="15" customWidth="1"/>
    <col min="11" max="11" width="11.28515625" customWidth="1"/>
    <col min="13" max="13" width="10.28515625" customWidth="1"/>
    <col min="14" max="14" width="8.28515625" customWidth="1"/>
    <col min="16" max="16" width="5.7109375" customWidth="1"/>
    <col min="17" max="18" width="12.42578125" customWidth="1"/>
    <col min="19" max="19" width="5.7109375" customWidth="1"/>
  </cols>
  <sheetData>
    <row r="1" spans="2:23" s="1" customFormat="1" ht="69" customHeight="1" x14ac:dyDescent="0.25">
      <c r="C1" s="50"/>
      <c r="D1" s="84" t="s">
        <v>67</v>
      </c>
      <c r="E1" s="84"/>
      <c r="F1" s="84"/>
      <c r="G1" s="84"/>
      <c r="H1" s="84"/>
      <c r="I1" s="84"/>
      <c r="J1" s="84"/>
      <c r="K1" s="85"/>
      <c r="L1" s="85"/>
    </row>
    <row r="2" spans="2:23" s="3" customFormat="1" ht="22.5" customHeight="1" x14ac:dyDescent="0.35">
      <c r="E2" s="4"/>
      <c r="F2" s="4" t="str">
        <f>Hidden!D4</f>
        <v>BMDS 3.1.2</v>
      </c>
      <c r="G2" s="4"/>
      <c r="H2" s="53"/>
      <c r="I2" s="5"/>
      <c r="J2" s="5"/>
      <c r="K2" s="5"/>
      <c r="L2" s="4"/>
      <c r="Q2" s="4"/>
      <c r="R2" s="4"/>
      <c r="W2" s="4"/>
    </row>
    <row r="3" spans="2:23" s="14" customFormat="1" x14ac:dyDescent="0.25"/>
    <row r="4" spans="2:23" s="14" customFormat="1" x14ac:dyDescent="0.25">
      <c r="C4" s="62" t="s">
        <v>129</v>
      </c>
      <c r="G4" s="90" t="s">
        <v>139</v>
      </c>
      <c r="H4" s="90"/>
      <c r="I4" s="90"/>
      <c r="J4" s="90"/>
      <c r="K4" s="90"/>
      <c r="L4" s="90"/>
    </row>
    <row r="5" spans="2:23" s="14" customFormat="1" x14ac:dyDescent="0.25">
      <c r="G5" s="89" t="s">
        <v>138</v>
      </c>
      <c r="H5" s="89"/>
      <c r="I5" s="89"/>
      <c r="J5" s="89"/>
      <c r="K5" s="89"/>
      <c r="L5" s="89"/>
    </row>
    <row r="6" spans="2:23" s="14" customFormat="1" ht="22.15" customHeight="1" x14ac:dyDescent="0.4">
      <c r="B6" s="86" t="s">
        <v>64</v>
      </c>
      <c r="C6" s="87"/>
      <c r="D6" s="87"/>
      <c r="E6" s="88"/>
      <c r="G6" s="86" t="s">
        <v>65</v>
      </c>
      <c r="H6" s="87"/>
      <c r="I6" s="87"/>
      <c r="J6" s="87"/>
      <c r="K6" s="87"/>
      <c r="L6" s="87"/>
      <c r="M6" s="87"/>
      <c r="N6" s="88"/>
      <c r="P6" s="91" t="s">
        <v>136</v>
      </c>
      <c r="Q6" s="92"/>
      <c r="R6" s="92"/>
      <c r="S6" s="93"/>
    </row>
    <row r="7" spans="2:23" s="14" customFormat="1" x14ac:dyDescent="0.25">
      <c r="B7" s="31"/>
      <c r="C7" s="32"/>
      <c r="D7" s="32"/>
      <c r="E7" s="33"/>
      <c r="G7" s="31"/>
      <c r="H7" s="32"/>
      <c r="I7" s="32"/>
      <c r="J7" s="32"/>
      <c r="K7" s="32"/>
      <c r="L7" s="32"/>
      <c r="M7" s="32"/>
      <c r="N7" s="33"/>
      <c r="P7" s="31"/>
      <c r="Q7" s="32"/>
      <c r="R7" s="32"/>
      <c r="S7" s="33"/>
    </row>
    <row r="8" spans="2:23" s="14" customFormat="1" ht="14.45" customHeight="1" x14ac:dyDescent="0.25">
      <c r="B8" s="22"/>
      <c r="C8" s="71" t="s">
        <v>50</v>
      </c>
      <c r="D8" s="41"/>
      <c r="E8" s="23"/>
      <c r="F8" s="13"/>
      <c r="G8" s="22"/>
      <c r="H8" s="78" t="s">
        <v>55</v>
      </c>
      <c r="I8" s="79"/>
      <c r="J8" s="21"/>
      <c r="K8" s="21"/>
      <c r="L8" s="21"/>
      <c r="M8" s="21"/>
      <c r="N8" s="23"/>
      <c r="P8" s="22"/>
      <c r="Q8" s="67" t="s">
        <v>135</v>
      </c>
      <c r="R8" s="67" t="s">
        <v>34</v>
      </c>
      <c r="S8" s="23"/>
    </row>
    <row r="9" spans="2:23" s="14" customFormat="1" x14ac:dyDescent="0.25">
      <c r="B9" s="22"/>
      <c r="C9" s="11" t="s">
        <v>31</v>
      </c>
      <c r="D9" s="68" t="s">
        <v>181</v>
      </c>
      <c r="E9" s="23"/>
      <c r="G9" s="22"/>
      <c r="H9" s="104" t="s">
        <v>34</v>
      </c>
      <c r="I9" s="105">
        <v>65535</v>
      </c>
      <c r="J9" s="21"/>
      <c r="K9" s="21"/>
      <c r="L9" s="21"/>
      <c r="M9" s="21"/>
      <c r="N9" s="23"/>
      <c r="P9" s="22"/>
      <c r="Q9" s="68">
        <v>0.01</v>
      </c>
      <c r="R9" s="68">
        <v>65535</v>
      </c>
      <c r="S9" s="23"/>
    </row>
    <row r="10" spans="2:23" s="14" customFormat="1" x14ac:dyDescent="0.25">
      <c r="B10" s="22"/>
      <c r="C10" s="95" t="s">
        <v>48</v>
      </c>
      <c r="D10" s="96" t="s">
        <v>152</v>
      </c>
      <c r="E10" s="23"/>
      <c r="F10" s="20"/>
      <c r="G10" s="22"/>
      <c r="H10" s="95" t="s">
        <v>35</v>
      </c>
      <c r="I10" s="96">
        <v>0</v>
      </c>
      <c r="J10" s="21"/>
      <c r="K10" s="21"/>
      <c r="L10" s="21"/>
      <c r="M10" s="21"/>
      <c r="N10" s="23"/>
      <c r="P10" s="22"/>
      <c r="Q10" s="96">
        <v>0.02</v>
      </c>
      <c r="R10" s="96">
        <v>65535</v>
      </c>
      <c r="S10" s="23"/>
    </row>
    <row r="11" spans="2:23" s="14" customFormat="1" ht="13.9" customHeight="1" x14ac:dyDescent="0.25">
      <c r="B11" s="94"/>
      <c r="C11" s="97" t="s">
        <v>49</v>
      </c>
      <c r="D11" s="98" t="s">
        <v>153</v>
      </c>
      <c r="E11" s="94"/>
      <c r="G11" s="22"/>
      <c r="H11" s="11" t="s">
        <v>36</v>
      </c>
      <c r="I11" s="68" t="s">
        <v>191</v>
      </c>
      <c r="J11" s="21"/>
      <c r="K11" s="21"/>
      <c r="L11" s="21"/>
      <c r="M11" s="21"/>
      <c r="N11" s="23"/>
      <c r="P11" s="22"/>
      <c r="Q11" s="68">
        <v>0.03</v>
      </c>
      <c r="R11" s="68">
        <v>65535</v>
      </c>
      <c r="S11" s="23"/>
    </row>
    <row r="12" spans="2:23" s="14" customFormat="1" ht="14.45" customHeight="1" x14ac:dyDescent="0.25">
      <c r="B12" s="94"/>
      <c r="C12" s="99"/>
      <c r="D12" s="100"/>
      <c r="E12" s="94"/>
      <c r="G12" s="22"/>
      <c r="H12" s="102" t="s">
        <v>42</v>
      </c>
      <c r="I12" s="103">
        <v>29.591374308504843</v>
      </c>
      <c r="J12" s="21"/>
      <c r="K12" s="21"/>
      <c r="L12" s="21"/>
      <c r="M12" s="21"/>
      <c r="N12" s="23"/>
      <c r="P12" s="22"/>
      <c r="Q12" s="96">
        <v>0.04</v>
      </c>
      <c r="R12" s="96">
        <v>65535</v>
      </c>
      <c r="S12" s="23"/>
    </row>
    <row r="13" spans="2:23" s="14" customFormat="1" x14ac:dyDescent="0.25">
      <c r="B13" s="63"/>
      <c r="C13" s="72" t="s">
        <v>131</v>
      </c>
      <c r="D13" s="56" t="s">
        <v>180</v>
      </c>
      <c r="E13" s="64"/>
      <c r="G13" s="22"/>
      <c r="H13" s="11" t="s">
        <v>108</v>
      </c>
      <c r="I13" s="68">
        <v>0.97869616168717743</v>
      </c>
      <c r="J13" s="21"/>
      <c r="K13" s="21"/>
      <c r="L13" s="21"/>
      <c r="M13" s="21"/>
      <c r="N13" s="23"/>
      <c r="P13" s="22"/>
      <c r="Q13" s="68">
        <v>0.05</v>
      </c>
      <c r="R13" s="68">
        <v>65535</v>
      </c>
      <c r="S13" s="23"/>
    </row>
    <row r="14" spans="2:23" s="14" customFormat="1" ht="14.45" customHeight="1" x14ac:dyDescent="0.25">
      <c r="B14" s="22"/>
      <c r="C14" s="44"/>
      <c r="D14" s="39"/>
      <c r="E14" s="23"/>
      <c r="G14" s="22"/>
      <c r="H14" s="95" t="s">
        <v>110</v>
      </c>
      <c r="I14" s="96">
        <v>3</v>
      </c>
      <c r="J14" s="21"/>
      <c r="K14" s="21"/>
      <c r="L14" s="21"/>
      <c r="M14" s="21"/>
      <c r="N14" s="23"/>
      <c r="P14" s="22"/>
      <c r="Q14" s="96">
        <v>0.06</v>
      </c>
      <c r="R14" s="96">
        <v>65535</v>
      </c>
      <c r="S14" s="23"/>
    </row>
    <row r="15" spans="2:23" s="14" customFormat="1" ht="14.45" customHeight="1" x14ac:dyDescent="0.25">
      <c r="B15" s="22"/>
      <c r="C15" s="70" t="s">
        <v>57</v>
      </c>
      <c r="D15" s="41"/>
      <c r="E15" s="23"/>
      <c r="G15" s="22"/>
      <c r="H15" s="11" t="s">
        <v>109</v>
      </c>
      <c r="I15" s="68">
        <v>0.19309541579586365</v>
      </c>
      <c r="J15" s="21"/>
      <c r="K15" s="21"/>
      <c r="L15" s="21"/>
      <c r="M15" s="21"/>
      <c r="N15" s="23"/>
      <c r="P15" s="22"/>
      <c r="Q15" s="68">
        <v>7.0000000000000007E-2</v>
      </c>
      <c r="R15" s="68">
        <v>65535</v>
      </c>
      <c r="S15" s="23"/>
    </row>
    <row r="16" spans="2:23" s="14" customFormat="1" x14ac:dyDescent="0.25">
      <c r="B16" s="22"/>
      <c r="C16" s="11" t="s">
        <v>32</v>
      </c>
      <c r="D16" s="68" t="s">
        <v>179</v>
      </c>
      <c r="E16" s="23"/>
      <c r="G16" s="22"/>
      <c r="H16" s="21"/>
      <c r="I16" s="21"/>
      <c r="J16" s="21"/>
      <c r="K16" s="21"/>
      <c r="L16" s="21"/>
      <c r="M16" s="21"/>
      <c r="N16" s="23"/>
      <c r="P16" s="22"/>
      <c r="Q16" s="96">
        <v>0.08</v>
      </c>
      <c r="R16" s="96">
        <v>65535</v>
      </c>
      <c r="S16" s="23"/>
    </row>
    <row r="17" spans="2:19" s="14" customFormat="1" x14ac:dyDescent="0.25">
      <c r="B17" s="22"/>
      <c r="C17" s="95" t="s">
        <v>24</v>
      </c>
      <c r="D17" s="96">
        <v>0.1</v>
      </c>
      <c r="E17" s="23"/>
      <c r="G17" s="22"/>
      <c r="H17" s="78" t="s">
        <v>54</v>
      </c>
      <c r="I17" s="79"/>
      <c r="J17" s="41"/>
      <c r="K17" s="21"/>
      <c r="L17" s="21"/>
      <c r="M17" s="21"/>
      <c r="N17" s="23"/>
      <c r="P17" s="22"/>
      <c r="Q17" s="68">
        <v>0.09</v>
      </c>
      <c r="R17" s="68">
        <v>65535</v>
      </c>
      <c r="S17" s="23"/>
    </row>
    <row r="18" spans="2:19" s="14" customFormat="1" x14ac:dyDescent="0.25">
      <c r="B18" s="22"/>
      <c r="C18" s="11" t="s">
        <v>33</v>
      </c>
      <c r="D18" s="68">
        <v>0.95</v>
      </c>
      <c r="E18" s="23"/>
      <c r="G18" s="22"/>
      <c r="H18" s="106" t="s">
        <v>52</v>
      </c>
      <c r="I18" s="106">
        <v>4</v>
      </c>
      <c r="J18" s="107"/>
      <c r="K18" s="21"/>
      <c r="L18" s="21"/>
      <c r="M18" s="21"/>
      <c r="N18" s="23"/>
      <c r="P18" s="22"/>
      <c r="Q18" s="96">
        <v>0.1</v>
      </c>
      <c r="R18" s="96">
        <v>65535</v>
      </c>
      <c r="S18" s="23"/>
    </row>
    <row r="19" spans="2:19" s="14" customFormat="1" ht="14.45" customHeight="1" x14ac:dyDescent="0.25">
      <c r="B19" s="22"/>
      <c r="C19" s="95" t="s">
        <v>18</v>
      </c>
      <c r="D19" s="96" t="s">
        <v>178</v>
      </c>
      <c r="E19" s="23"/>
      <c r="G19" s="22"/>
      <c r="H19" s="51" t="s">
        <v>37</v>
      </c>
      <c r="I19" s="51" t="s">
        <v>38</v>
      </c>
      <c r="J19" s="21"/>
      <c r="K19" s="21"/>
      <c r="L19" s="21"/>
      <c r="M19" s="21"/>
      <c r="N19" s="23"/>
      <c r="P19" s="22"/>
      <c r="Q19" s="68">
        <v>0.11</v>
      </c>
      <c r="R19" s="68">
        <v>65535</v>
      </c>
      <c r="S19" s="23"/>
    </row>
    <row r="20" spans="2:19" s="14" customFormat="1" x14ac:dyDescent="0.25">
      <c r="B20" s="22"/>
      <c r="C20" s="21"/>
      <c r="D20" s="40"/>
      <c r="E20" s="23"/>
      <c r="G20" s="22"/>
      <c r="H20" s="101" t="s">
        <v>186</v>
      </c>
      <c r="I20" s="68" t="s">
        <v>187</v>
      </c>
      <c r="J20" s="21"/>
      <c r="K20" s="21"/>
      <c r="L20" s="21"/>
      <c r="M20" s="21"/>
      <c r="N20" s="23"/>
      <c r="P20" s="22"/>
      <c r="Q20" s="96">
        <v>0.12</v>
      </c>
      <c r="R20" s="96">
        <v>65535</v>
      </c>
      <c r="S20" s="23"/>
    </row>
    <row r="21" spans="2:19" s="14" customFormat="1" ht="14.45" customHeight="1" x14ac:dyDescent="0.25">
      <c r="B21" s="22"/>
      <c r="C21" s="70" t="s">
        <v>56</v>
      </c>
      <c r="D21" s="41"/>
      <c r="E21" s="23"/>
      <c r="G21" s="22"/>
      <c r="H21" s="96" t="s">
        <v>188</v>
      </c>
      <c r="I21" s="96">
        <v>3.7718777081216202E-2</v>
      </c>
      <c r="J21" s="21"/>
      <c r="K21" s="21"/>
      <c r="L21" s="21"/>
      <c r="M21" s="21"/>
      <c r="N21" s="23"/>
      <c r="P21" s="22"/>
      <c r="Q21" s="68">
        <v>0.13</v>
      </c>
      <c r="R21" s="68">
        <v>65535</v>
      </c>
      <c r="S21" s="23"/>
    </row>
    <row r="22" spans="2:19" s="14" customFormat="1" ht="14.45" customHeight="1" x14ac:dyDescent="0.25">
      <c r="B22" s="22"/>
      <c r="C22" s="11" t="s">
        <v>39</v>
      </c>
      <c r="D22" s="68" t="s">
        <v>41</v>
      </c>
      <c r="E22" s="23"/>
      <c r="F22" s="13"/>
      <c r="G22" s="22"/>
      <c r="H22" s="68" t="s">
        <v>189</v>
      </c>
      <c r="I22" s="68" t="s">
        <v>187</v>
      </c>
      <c r="J22" s="21"/>
      <c r="K22" s="21"/>
      <c r="L22" s="21"/>
      <c r="M22" s="21"/>
      <c r="N22" s="23"/>
      <c r="P22" s="22"/>
      <c r="Q22" s="96">
        <v>0.14000000000000001</v>
      </c>
      <c r="R22" s="96">
        <v>65535</v>
      </c>
      <c r="S22" s="23"/>
    </row>
    <row r="23" spans="2:19" s="14" customFormat="1" ht="14.45" customHeight="1" x14ac:dyDescent="0.25">
      <c r="B23" s="22"/>
      <c r="C23" s="95" t="s">
        <v>40</v>
      </c>
      <c r="D23" s="96" t="s">
        <v>155</v>
      </c>
      <c r="E23" s="23"/>
      <c r="F23" s="13"/>
      <c r="G23" s="22"/>
      <c r="H23" s="96" t="s">
        <v>190</v>
      </c>
      <c r="I23" s="96">
        <v>9.7520747648694392</v>
      </c>
      <c r="J23" s="21"/>
      <c r="K23" s="21"/>
      <c r="L23" s="21"/>
      <c r="M23" s="21"/>
      <c r="N23" s="23"/>
      <c r="P23" s="22"/>
      <c r="Q23" s="68">
        <v>0.15</v>
      </c>
      <c r="R23" s="68">
        <v>65535</v>
      </c>
      <c r="S23" s="23"/>
    </row>
    <row r="24" spans="2:19" s="14" customFormat="1" x14ac:dyDescent="0.25">
      <c r="B24" s="22"/>
      <c r="C24" s="11" t="s">
        <v>51</v>
      </c>
      <c r="D24" s="68">
        <v>5</v>
      </c>
      <c r="E24" s="23"/>
      <c r="F24" s="13"/>
      <c r="G24" s="22"/>
      <c r="H24" s="40"/>
      <c r="I24" s="40"/>
      <c r="J24" s="40"/>
      <c r="K24" s="21"/>
      <c r="L24" s="21"/>
      <c r="M24" s="21"/>
      <c r="N24" s="23"/>
      <c r="P24" s="22"/>
      <c r="Q24" s="96">
        <v>0.16</v>
      </c>
      <c r="R24" s="96">
        <v>65535</v>
      </c>
      <c r="S24" s="23"/>
    </row>
    <row r="25" spans="2:19" s="14" customFormat="1" x14ac:dyDescent="0.25">
      <c r="B25" s="24"/>
      <c r="C25" s="36"/>
      <c r="D25" s="36"/>
      <c r="E25" s="26"/>
      <c r="F25" s="13"/>
      <c r="G25" s="22"/>
      <c r="H25" s="83" t="s">
        <v>53</v>
      </c>
      <c r="I25" s="83"/>
      <c r="J25" s="41"/>
      <c r="K25" s="41"/>
      <c r="L25" s="41"/>
      <c r="M25" s="41"/>
      <c r="N25" s="23"/>
      <c r="P25" s="22"/>
      <c r="Q25" s="68">
        <v>0.17</v>
      </c>
      <c r="R25" s="68">
        <v>65535</v>
      </c>
      <c r="S25" s="23"/>
    </row>
    <row r="26" spans="2:19" s="14" customFormat="1" ht="30" x14ac:dyDescent="0.25">
      <c r="B26" s="45"/>
      <c r="C26" s="47"/>
      <c r="D26" s="47"/>
      <c r="E26" s="47"/>
      <c r="F26" s="13"/>
      <c r="G26" s="22"/>
      <c r="H26" s="42" t="s">
        <v>41</v>
      </c>
      <c r="I26" s="42" t="s">
        <v>47</v>
      </c>
      <c r="J26" s="43" t="s">
        <v>43</v>
      </c>
      <c r="K26" s="43" t="s">
        <v>44</v>
      </c>
      <c r="L26" s="43" t="s">
        <v>45</v>
      </c>
      <c r="M26" s="43" t="s">
        <v>46</v>
      </c>
      <c r="N26" s="23"/>
      <c r="P26" s="22"/>
      <c r="Q26" s="96">
        <v>0.18</v>
      </c>
      <c r="R26" s="96">
        <v>65535</v>
      </c>
      <c r="S26" s="23"/>
    </row>
    <row r="27" spans="2:19" s="14" customFormat="1" ht="13.5" customHeight="1" x14ac:dyDescent="0.25">
      <c r="B27" s="13"/>
      <c r="C27" s="35"/>
      <c r="D27" s="35"/>
      <c r="E27" s="35"/>
      <c r="F27" s="13"/>
      <c r="G27" s="22"/>
      <c r="H27" s="68">
        <v>0</v>
      </c>
      <c r="I27" s="68">
        <v>1.5229979512760349E-8</v>
      </c>
      <c r="J27" s="68">
        <v>6.4590343113616635E-7</v>
      </c>
      <c r="K27" s="68">
        <v>0</v>
      </c>
      <c r="L27" s="68">
        <v>42.41</v>
      </c>
      <c r="M27" s="68">
        <v>-8.0368118117401664E-4</v>
      </c>
      <c r="N27" s="34"/>
      <c r="P27" s="22"/>
      <c r="Q27" s="68">
        <v>0.19</v>
      </c>
      <c r="R27" s="68">
        <v>65535</v>
      </c>
      <c r="S27" s="23"/>
    </row>
    <row r="28" spans="2:19" s="14" customFormat="1" ht="14.45" customHeight="1" x14ac:dyDescent="0.25">
      <c r="B28" s="13"/>
      <c r="C28" s="35"/>
      <c r="D28" s="35"/>
      <c r="E28" s="35"/>
      <c r="F28" s="13"/>
      <c r="G28" s="22"/>
      <c r="H28" s="96">
        <v>17.899999999999999</v>
      </c>
      <c r="I28" s="96">
        <v>1.5511733051143371E-8</v>
      </c>
      <c r="J28" s="96">
        <v>6.4109992700375547E-7</v>
      </c>
      <c r="K28" s="96">
        <v>0</v>
      </c>
      <c r="L28" s="96">
        <v>41.33</v>
      </c>
      <c r="M28" s="96">
        <v>-8.0068716546996467E-4</v>
      </c>
      <c r="N28" s="23"/>
      <c r="P28" s="22"/>
      <c r="Q28" s="96">
        <v>0.2</v>
      </c>
      <c r="R28" s="96">
        <v>65535</v>
      </c>
      <c r="S28" s="23"/>
    </row>
    <row r="29" spans="2:19" s="14" customFormat="1" ht="14.45" customHeight="1" x14ac:dyDescent="0.25">
      <c r="B29" s="13"/>
      <c r="C29" s="35"/>
      <c r="D29" s="35"/>
      <c r="E29" s="35"/>
      <c r="F29" s="13"/>
      <c r="G29" s="22"/>
      <c r="H29" s="68">
        <v>61.7</v>
      </c>
      <c r="I29" s="68">
        <v>4.903631596267117E-5</v>
      </c>
      <c r="J29" s="68">
        <v>2.0742361652209902E-3</v>
      </c>
      <c r="K29" s="68">
        <v>0</v>
      </c>
      <c r="L29" s="68">
        <v>42.3</v>
      </c>
      <c r="M29" s="68">
        <v>-4.5544899638805217E-2</v>
      </c>
      <c r="N29" s="23"/>
      <c r="P29" s="22"/>
      <c r="Q29" s="68">
        <v>0.21</v>
      </c>
      <c r="R29" s="68">
        <v>65535</v>
      </c>
      <c r="S29" s="23"/>
    </row>
    <row r="30" spans="2:19" s="14" customFormat="1" ht="12" customHeight="1" x14ac:dyDescent="0.25">
      <c r="B30" s="13"/>
      <c r="C30" s="35"/>
      <c r="D30" s="35"/>
      <c r="E30" s="35"/>
      <c r="F30" s="13"/>
      <c r="G30" s="22"/>
      <c r="H30" s="96">
        <v>195.6</v>
      </c>
      <c r="I30" s="96">
        <v>3.7346185285968475E-2</v>
      </c>
      <c r="J30" s="96">
        <v>1.6290406021739448</v>
      </c>
      <c r="K30" s="96">
        <v>2</v>
      </c>
      <c r="L30" s="96">
        <v>43.62</v>
      </c>
      <c r="M30" s="96">
        <v>0.2962274877629068</v>
      </c>
      <c r="N30" s="23"/>
      <c r="P30" s="22"/>
      <c r="Q30" s="96">
        <v>0.22</v>
      </c>
      <c r="R30" s="96">
        <v>65535</v>
      </c>
      <c r="S30" s="23"/>
    </row>
    <row r="31" spans="2:19" s="14" customFormat="1" ht="13.9" customHeight="1" x14ac:dyDescent="0.25">
      <c r="B31" s="13"/>
      <c r="C31" s="35"/>
      <c r="D31" s="35"/>
      <c r="E31" s="35"/>
      <c r="G31" s="22"/>
      <c r="H31" s="68">
        <v>772.3</v>
      </c>
      <c r="I31" s="68">
        <v>3.7718791162283286E-2</v>
      </c>
      <c r="J31" s="68">
        <v>1.3688149312792603</v>
      </c>
      <c r="K31" s="68">
        <v>1</v>
      </c>
      <c r="L31" s="68">
        <v>36.29</v>
      </c>
      <c r="M31" s="68">
        <v>-0.32135504726556541</v>
      </c>
      <c r="N31" s="23"/>
      <c r="P31" s="22"/>
      <c r="Q31" s="68">
        <v>0.23</v>
      </c>
      <c r="R31" s="68">
        <v>65535</v>
      </c>
      <c r="S31" s="23"/>
    </row>
    <row r="32" spans="2:19" s="14" customFormat="1" x14ac:dyDescent="0.25">
      <c r="B32" s="13"/>
      <c r="C32" s="13"/>
      <c r="D32" s="13"/>
      <c r="E32" s="13"/>
      <c r="G32" s="22"/>
      <c r="H32" s="40"/>
      <c r="I32" s="40"/>
      <c r="J32" s="40"/>
      <c r="K32" s="40"/>
      <c r="L32" s="40"/>
      <c r="M32" s="40"/>
      <c r="N32" s="23"/>
      <c r="P32" s="22"/>
      <c r="Q32" s="96">
        <v>0.24</v>
      </c>
      <c r="R32" s="96">
        <v>65535</v>
      </c>
      <c r="S32" s="23"/>
    </row>
    <row r="33" spans="1:19" s="14" customFormat="1" x14ac:dyDescent="0.25">
      <c r="A33" s="13"/>
      <c r="B33" s="13"/>
      <c r="C33" s="13"/>
      <c r="D33" s="13"/>
      <c r="E33" s="13"/>
      <c r="F33" s="13"/>
      <c r="G33" s="22"/>
      <c r="H33" s="83" t="s">
        <v>111</v>
      </c>
      <c r="I33" s="83"/>
      <c r="J33" s="40"/>
      <c r="K33" s="40"/>
      <c r="L33" s="40"/>
      <c r="M33" s="40"/>
      <c r="N33" s="23"/>
      <c r="P33" s="22"/>
      <c r="Q33" s="68">
        <v>0.25</v>
      </c>
      <c r="R33" s="68">
        <v>65535</v>
      </c>
      <c r="S33" s="23"/>
    </row>
    <row r="34" spans="1:19" s="14" customFormat="1" x14ac:dyDescent="0.25">
      <c r="A34" s="13"/>
      <c r="B34" s="13"/>
      <c r="C34" s="13"/>
      <c r="D34" s="13"/>
      <c r="E34" s="13"/>
      <c r="F34" s="13"/>
      <c r="G34" s="22"/>
      <c r="H34" s="108" t="s">
        <v>31</v>
      </c>
      <c r="I34" s="108" t="s">
        <v>90</v>
      </c>
      <c r="J34" s="108" t="s">
        <v>52</v>
      </c>
      <c r="K34" s="108" t="s">
        <v>91</v>
      </c>
      <c r="L34" s="108" t="s">
        <v>92</v>
      </c>
      <c r="M34" s="108" t="s">
        <v>93</v>
      </c>
      <c r="N34" s="23"/>
      <c r="P34" s="22"/>
      <c r="Q34" s="96">
        <v>0.26</v>
      </c>
      <c r="R34" s="96">
        <v>65535</v>
      </c>
      <c r="S34" s="23"/>
    </row>
    <row r="35" spans="1:19" s="14" customFormat="1" ht="15" customHeight="1" x14ac:dyDescent="0.35">
      <c r="A35" s="13"/>
      <c r="C35" s="13"/>
      <c r="D35" s="82"/>
      <c r="E35" s="82"/>
      <c r="F35" s="13"/>
      <c r="G35" s="22"/>
      <c r="H35" s="68" t="s">
        <v>182</v>
      </c>
      <c r="I35" s="68">
        <v>-12.695805349600038</v>
      </c>
      <c r="J35" s="68">
        <v>5</v>
      </c>
      <c r="K35" s="68" t="s">
        <v>183</v>
      </c>
      <c r="L35" s="68" t="s">
        <v>183</v>
      </c>
      <c r="M35" s="68" t="s">
        <v>183</v>
      </c>
      <c r="N35" s="23"/>
      <c r="P35" s="22"/>
      <c r="Q35" s="68">
        <v>0.27</v>
      </c>
      <c r="R35" s="68">
        <v>65535</v>
      </c>
      <c r="S35" s="23"/>
    </row>
    <row r="36" spans="1:19" s="14" customFormat="1" x14ac:dyDescent="0.25">
      <c r="A36" s="13"/>
      <c r="C36" s="13"/>
      <c r="D36" s="13"/>
      <c r="E36" s="27"/>
      <c r="F36" s="13"/>
      <c r="G36" s="22"/>
      <c r="H36" s="96" t="s">
        <v>184</v>
      </c>
      <c r="I36" s="96">
        <v>-12.795687154252422</v>
      </c>
      <c r="J36" s="96">
        <v>2</v>
      </c>
      <c r="K36" s="96">
        <v>0.19976360930476744</v>
      </c>
      <c r="L36" s="96">
        <v>3</v>
      </c>
      <c r="M36" s="96">
        <v>0.97762745028648024</v>
      </c>
      <c r="N36" s="23"/>
      <c r="P36" s="22"/>
      <c r="Q36" s="96">
        <v>0.28000000000000003</v>
      </c>
      <c r="R36" s="96">
        <v>65535</v>
      </c>
      <c r="S36" s="23"/>
    </row>
    <row r="37" spans="1:19" s="14" customFormat="1" x14ac:dyDescent="0.25">
      <c r="A37" s="13"/>
      <c r="B37" s="13"/>
      <c r="C37" s="13"/>
      <c r="D37" s="13"/>
      <c r="E37" s="27"/>
      <c r="F37" s="13"/>
      <c r="G37" s="22"/>
      <c r="H37" s="68" t="s">
        <v>185</v>
      </c>
      <c r="I37" s="68">
        <v>-15.665106559990226</v>
      </c>
      <c r="J37" s="68">
        <v>1</v>
      </c>
      <c r="K37" s="68">
        <v>5.9386024207803771</v>
      </c>
      <c r="L37" s="68">
        <v>4</v>
      </c>
      <c r="M37" s="68">
        <v>0.20378064185055422</v>
      </c>
      <c r="N37" s="23"/>
      <c r="P37" s="22"/>
      <c r="Q37" s="68">
        <v>0.28999999999999998</v>
      </c>
      <c r="R37" s="68">
        <v>65535</v>
      </c>
      <c r="S37" s="23"/>
    </row>
    <row r="38" spans="1:19" s="14" customFormat="1" x14ac:dyDescent="0.25">
      <c r="A38" s="13"/>
      <c r="B38" s="13"/>
      <c r="C38" s="13"/>
      <c r="D38" s="13"/>
      <c r="E38" s="27"/>
      <c r="F38" s="13"/>
      <c r="G38" s="22"/>
      <c r="H38" s="40"/>
      <c r="I38" s="40"/>
      <c r="J38" s="40"/>
      <c r="K38" s="40"/>
      <c r="L38" s="40"/>
      <c r="M38" s="40"/>
      <c r="N38" s="23"/>
      <c r="P38" s="22"/>
      <c r="Q38" s="96">
        <v>0.3</v>
      </c>
      <c r="R38" s="96">
        <v>65535</v>
      </c>
      <c r="S38" s="23"/>
    </row>
    <row r="39" spans="1:19" s="14" customFormat="1" x14ac:dyDescent="0.25">
      <c r="A39" s="13"/>
      <c r="B39" s="13"/>
      <c r="C39" s="13"/>
      <c r="D39" s="13"/>
      <c r="E39" s="27"/>
      <c r="F39" s="13"/>
      <c r="G39" s="45"/>
      <c r="H39" s="46"/>
      <c r="I39" s="45"/>
      <c r="J39" s="45"/>
      <c r="K39" s="45"/>
      <c r="L39" s="45"/>
      <c r="M39" s="45"/>
      <c r="N39" s="45"/>
      <c r="P39" s="22"/>
      <c r="Q39" s="68">
        <v>0.31</v>
      </c>
      <c r="R39" s="68">
        <v>65535</v>
      </c>
      <c r="S39" s="23"/>
    </row>
    <row r="40" spans="1:19" s="14" customFormat="1" ht="23.25" x14ac:dyDescent="0.35">
      <c r="A40" s="13"/>
      <c r="B40" s="13"/>
      <c r="C40" s="13"/>
      <c r="D40" s="13"/>
      <c r="E40" s="13"/>
      <c r="F40" s="13"/>
      <c r="H40" s="29"/>
      <c r="M40" s="13"/>
      <c r="N40" s="13"/>
      <c r="P40" s="22"/>
      <c r="Q40" s="96">
        <v>0.32</v>
      </c>
      <c r="R40" s="96">
        <v>65535</v>
      </c>
      <c r="S40" s="23"/>
    </row>
    <row r="41" spans="1:19" s="14" customFormat="1" ht="15" customHeight="1" x14ac:dyDescent="0.25">
      <c r="A41" s="13"/>
      <c r="B41" s="13"/>
      <c r="C41" s="13"/>
      <c r="D41" s="13"/>
      <c r="E41" s="13"/>
      <c r="F41" s="13"/>
      <c r="H41" s="28"/>
      <c r="M41" s="13"/>
      <c r="N41" s="13"/>
      <c r="P41" s="22"/>
      <c r="Q41" s="68">
        <v>0.33</v>
      </c>
      <c r="R41" s="68">
        <v>65535</v>
      </c>
      <c r="S41" s="23"/>
    </row>
    <row r="42" spans="1:19" s="14" customFormat="1" ht="23.25" x14ac:dyDescent="0.35">
      <c r="A42" s="13"/>
      <c r="B42" s="13"/>
      <c r="C42" s="13"/>
      <c r="D42" s="82"/>
      <c r="E42" s="82"/>
      <c r="F42" s="13"/>
      <c r="H42" s="28"/>
      <c r="I42" s="13"/>
      <c r="J42" s="13"/>
      <c r="K42" s="13"/>
      <c r="L42" s="13"/>
      <c r="M42" s="13"/>
      <c r="N42" s="13"/>
      <c r="P42" s="22"/>
      <c r="Q42" s="96">
        <v>0.34</v>
      </c>
      <c r="R42" s="96">
        <v>65535</v>
      </c>
      <c r="S42" s="23"/>
    </row>
    <row r="43" spans="1:19" s="14" customFormat="1" x14ac:dyDescent="0.25">
      <c r="A43" s="13"/>
      <c r="B43" s="13"/>
      <c r="C43" s="13"/>
      <c r="D43" s="13"/>
      <c r="E43" s="27"/>
      <c r="F43" s="13"/>
      <c r="H43" s="30"/>
      <c r="I43" s="13"/>
      <c r="J43" s="13"/>
      <c r="K43" s="13"/>
      <c r="L43" s="13"/>
      <c r="M43" s="13"/>
      <c r="N43" s="13"/>
      <c r="P43" s="22"/>
      <c r="Q43" s="68">
        <v>0.35000000000000003</v>
      </c>
      <c r="R43" s="68">
        <v>65535</v>
      </c>
      <c r="S43" s="23"/>
    </row>
    <row r="44" spans="1:19" s="14" customFormat="1" x14ac:dyDescent="0.25">
      <c r="A44" s="13"/>
      <c r="B44" s="13"/>
      <c r="C44" s="13"/>
      <c r="D44" s="13"/>
      <c r="E44" s="27"/>
      <c r="F44" s="13"/>
      <c r="H44" s="28"/>
      <c r="P44" s="22"/>
      <c r="Q44" s="96">
        <v>0.36</v>
      </c>
      <c r="R44" s="96">
        <v>65535</v>
      </c>
      <c r="S44" s="23"/>
    </row>
    <row r="45" spans="1:19" s="14" customFormat="1" x14ac:dyDescent="0.25">
      <c r="A45" s="13"/>
      <c r="B45" s="13"/>
      <c r="C45" s="13"/>
      <c r="D45" s="13"/>
      <c r="E45" s="27"/>
      <c r="F45" s="13"/>
      <c r="H45" s="28"/>
      <c r="P45" s="22"/>
      <c r="Q45" s="68">
        <v>0.37</v>
      </c>
      <c r="R45" s="68">
        <v>65535</v>
      </c>
      <c r="S45" s="23"/>
    </row>
    <row r="46" spans="1:19" s="14" customFormat="1" x14ac:dyDescent="0.25">
      <c r="A46" s="13"/>
      <c r="B46" s="13"/>
      <c r="C46" s="13"/>
      <c r="D46" s="13"/>
      <c r="E46" s="13"/>
      <c r="F46" s="13"/>
      <c r="H46" s="28"/>
      <c r="O46" s="13"/>
      <c r="P46" s="22"/>
      <c r="Q46" s="96">
        <v>0.38</v>
      </c>
      <c r="R46" s="96">
        <v>65535</v>
      </c>
      <c r="S46" s="23"/>
    </row>
    <row r="47" spans="1:19" s="14" customFormat="1" x14ac:dyDescent="0.25">
      <c r="A47" s="13"/>
      <c r="B47" s="13"/>
      <c r="C47" s="13"/>
      <c r="D47" s="13"/>
      <c r="E47" s="13"/>
      <c r="F47" s="13"/>
      <c r="H47" s="28"/>
      <c r="O47" s="13"/>
      <c r="P47" s="22"/>
      <c r="Q47" s="68">
        <v>0.39</v>
      </c>
      <c r="R47" s="68">
        <v>65535</v>
      </c>
      <c r="S47" s="23"/>
    </row>
    <row r="48" spans="1:19" s="14" customFormat="1" x14ac:dyDescent="0.25">
      <c r="A48" s="13"/>
      <c r="B48" s="13"/>
      <c r="C48" s="13"/>
      <c r="D48" s="13"/>
      <c r="E48" s="13"/>
      <c r="F48" s="13"/>
      <c r="H48" s="28"/>
      <c r="O48" s="13"/>
      <c r="P48" s="22"/>
      <c r="Q48" s="96">
        <v>0.4</v>
      </c>
      <c r="R48" s="96">
        <v>65535</v>
      </c>
      <c r="S48" s="23"/>
    </row>
    <row r="49" spans="1:19" s="14" customFormat="1" x14ac:dyDescent="0.25">
      <c r="A49" s="13"/>
      <c r="B49" s="13"/>
      <c r="C49" s="13"/>
      <c r="D49" s="13"/>
      <c r="E49" s="13"/>
      <c r="F49" s="13"/>
      <c r="O49" s="13"/>
      <c r="P49" s="22"/>
      <c r="Q49" s="68">
        <v>0.41000000000000003</v>
      </c>
      <c r="R49" s="68">
        <v>65535</v>
      </c>
      <c r="S49" s="23"/>
    </row>
    <row r="50" spans="1:19" s="14" customFormat="1" x14ac:dyDescent="0.25">
      <c r="B50" s="13"/>
      <c r="C50" s="13"/>
      <c r="D50" s="13"/>
      <c r="E50" s="13"/>
      <c r="O50" s="13"/>
      <c r="P50" s="22"/>
      <c r="Q50" s="96">
        <v>0.42</v>
      </c>
      <c r="R50" s="96">
        <v>65535</v>
      </c>
      <c r="S50" s="23"/>
    </row>
    <row r="51" spans="1:19" s="14" customFormat="1" x14ac:dyDescent="0.25">
      <c r="B51" s="13"/>
      <c r="C51" s="13"/>
      <c r="D51" s="13"/>
      <c r="E51" s="13"/>
      <c r="P51" s="22"/>
      <c r="Q51" s="68">
        <v>0.43</v>
      </c>
      <c r="R51" s="68">
        <v>65535</v>
      </c>
      <c r="S51" s="23"/>
    </row>
    <row r="52" spans="1:19" s="14" customFormat="1" x14ac:dyDescent="0.25">
      <c r="B52" s="13"/>
      <c r="P52" s="22"/>
      <c r="Q52" s="96">
        <v>0.44</v>
      </c>
      <c r="R52" s="96">
        <v>65535</v>
      </c>
      <c r="S52" s="23"/>
    </row>
    <row r="53" spans="1:19" s="14" customFormat="1" x14ac:dyDescent="0.25">
      <c r="B53" s="13"/>
      <c r="P53" s="22"/>
      <c r="Q53" s="68">
        <v>0.45</v>
      </c>
      <c r="R53" s="68">
        <v>65535</v>
      </c>
      <c r="S53" s="23"/>
    </row>
    <row r="54" spans="1:19" s="14" customFormat="1" x14ac:dyDescent="0.25">
      <c r="P54" s="22"/>
      <c r="Q54" s="96">
        <v>0.46</v>
      </c>
      <c r="R54" s="96">
        <v>65535</v>
      </c>
      <c r="S54" s="23"/>
    </row>
    <row r="55" spans="1:19" s="14" customFormat="1" x14ac:dyDescent="0.25">
      <c r="P55" s="22"/>
      <c r="Q55" s="68">
        <v>0.47000000000000003</v>
      </c>
      <c r="R55" s="68">
        <v>65535</v>
      </c>
      <c r="S55" s="23"/>
    </row>
    <row r="56" spans="1:19" s="14" customFormat="1" x14ac:dyDescent="0.25">
      <c r="P56" s="22"/>
      <c r="Q56" s="96">
        <v>0.48</v>
      </c>
      <c r="R56" s="96">
        <v>65535</v>
      </c>
      <c r="S56" s="23"/>
    </row>
    <row r="57" spans="1:19" s="14" customFormat="1" x14ac:dyDescent="0.25">
      <c r="P57" s="22"/>
      <c r="Q57" s="68">
        <v>0.49</v>
      </c>
      <c r="R57" s="68">
        <v>65535</v>
      </c>
      <c r="S57" s="23"/>
    </row>
    <row r="58" spans="1:19" s="14" customFormat="1" x14ac:dyDescent="0.25">
      <c r="P58" s="22"/>
      <c r="Q58" s="96">
        <v>0.5</v>
      </c>
      <c r="R58" s="96">
        <v>65535</v>
      </c>
      <c r="S58" s="23"/>
    </row>
    <row r="59" spans="1:19" s="14" customFormat="1" x14ac:dyDescent="0.25">
      <c r="P59" s="22"/>
      <c r="Q59" s="68">
        <v>0.51</v>
      </c>
      <c r="R59" s="68">
        <v>65535</v>
      </c>
      <c r="S59" s="23"/>
    </row>
    <row r="60" spans="1:19" s="14" customFormat="1" x14ac:dyDescent="0.25">
      <c r="P60" s="22"/>
      <c r="Q60" s="96">
        <v>0.52</v>
      </c>
      <c r="R60" s="96">
        <v>65535</v>
      </c>
      <c r="S60" s="23"/>
    </row>
    <row r="61" spans="1:19" s="14" customFormat="1" x14ac:dyDescent="0.25">
      <c r="P61" s="22"/>
      <c r="Q61" s="68">
        <v>0.53</v>
      </c>
      <c r="R61" s="68">
        <v>65535</v>
      </c>
      <c r="S61" s="23"/>
    </row>
    <row r="62" spans="1:19" s="14" customFormat="1" x14ac:dyDescent="0.25">
      <c r="P62" s="22"/>
      <c r="Q62" s="96">
        <v>0.54</v>
      </c>
      <c r="R62" s="96">
        <v>65535</v>
      </c>
      <c r="S62" s="23"/>
    </row>
    <row r="63" spans="1:19" s="14" customFormat="1" x14ac:dyDescent="0.25">
      <c r="P63" s="22"/>
      <c r="Q63" s="68">
        <v>0.55000000000000004</v>
      </c>
      <c r="R63" s="68">
        <v>65535</v>
      </c>
      <c r="S63" s="23"/>
    </row>
    <row r="64" spans="1:19" s="14" customFormat="1" x14ac:dyDescent="0.25">
      <c r="P64" s="22"/>
      <c r="Q64" s="96">
        <v>0.56000000000000005</v>
      </c>
      <c r="R64" s="96">
        <v>65535</v>
      </c>
      <c r="S64" s="23"/>
    </row>
    <row r="65" spans="16:19" s="14" customFormat="1" x14ac:dyDescent="0.25">
      <c r="P65" s="22"/>
      <c r="Q65" s="68">
        <v>0.57000000000000006</v>
      </c>
      <c r="R65" s="68">
        <v>65535</v>
      </c>
      <c r="S65" s="23"/>
    </row>
    <row r="66" spans="16:19" s="14" customFormat="1" x14ac:dyDescent="0.25">
      <c r="P66" s="22"/>
      <c r="Q66" s="96">
        <v>0.57999999999999996</v>
      </c>
      <c r="R66" s="96">
        <v>65535</v>
      </c>
      <c r="S66" s="23"/>
    </row>
    <row r="67" spans="16:19" s="14" customFormat="1" x14ac:dyDescent="0.25">
      <c r="P67" s="22"/>
      <c r="Q67" s="68">
        <v>0.59</v>
      </c>
      <c r="R67" s="68">
        <v>65535</v>
      </c>
      <c r="S67" s="23"/>
    </row>
    <row r="68" spans="16:19" s="14" customFormat="1" x14ac:dyDescent="0.25">
      <c r="P68" s="22"/>
      <c r="Q68" s="96">
        <v>0.6</v>
      </c>
      <c r="R68" s="96">
        <v>65535</v>
      </c>
      <c r="S68" s="23"/>
    </row>
    <row r="69" spans="16:19" s="14" customFormat="1" x14ac:dyDescent="0.25">
      <c r="P69" s="22"/>
      <c r="Q69" s="68">
        <v>0.61</v>
      </c>
      <c r="R69" s="68">
        <v>65535</v>
      </c>
      <c r="S69" s="23"/>
    </row>
    <row r="70" spans="16:19" s="14" customFormat="1" x14ac:dyDescent="0.25">
      <c r="P70" s="22"/>
      <c r="Q70" s="96">
        <v>0.62</v>
      </c>
      <c r="R70" s="96">
        <v>65535</v>
      </c>
      <c r="S70" s="23"/>
    </row>
    <row r="71" spans="16:19" s="14" customFormat="1" x14ac:dyDescent="0.25">
      <c r="P71" s="22"/>
      <c r="Q71" s="68">
        <v>0.63</v>
      </c>
      <c r="R71" s="68">
        <v>65535</v>
      </c>
      <c r="S71" s="23"/>
    </row>
    <row r="72" spans="16:19" s="14" customFormat="1" x14ac:dyDescent="0.25">
      <c r="P72" s="22"/>
      <c r="Q72" s="96">
        <v>0.64</v>
      </c>
      <c r="R72" s="96">
        <v>65535</v>
      </c>
      <c r="S72" s="23"/>
    </row>
    <row r="73" spans="16:19" s="14" customFormat="1" x14ac:dyDescent="0.25">
      <c r="P73" s="22"/>
      <c r="Q73" s="68">
        <v>0.65</v>
      </c>
      <c r="R73" s="68">
        <v>65535</v>
      </c>
      <c r="S73" s="23"/>
    </row>
    <row r="74" spans="16:19" s="14" customFormat="1" x14ac:dyDescent="0.25">
      <c r="P74" s="22"/>
      <c r="Q74" s="96">
        <v>0.66</v>
      </c>
      <c r="R74" s="96">
        <v>65535</v>
      </c>
      <c r="S74" s="23"/>
    </row>
    <row r="75" spans="16:19" s="14" customFormat="1" x14ac:dyDescent="0.25">
      <c r="P75" s="22"/>
      <c r="Q75" s="68">
        <v>0.67</v>
      </c>
      <c r="R75" s="68">
        <v>65535</v>
      </c>
      <c r="S75" s="23"/>
    </row>
    <row r="76" spans="16:19" s="14" customFormat="1" x14ac:dyDescent="0.25">
      <c r="P76" s="22"/>
      <c r="Q76" s="96">
        <v>0.68</v>
      </c>
      <c r="R76" s="96">
        <v>65535</v>
      </c>
      <c r="S76" s="23"/>
    </row>
    <row r="77" spans="16:19" s="14" customFormat="1" x14ac:dyDescent="0.25">
      <c r="P77" s="22"/>
      <c r="Q77" s="68">
        <v>0.69000000000000006</v>
      </c>
      <c r="R77" s="68">
        <v>65535</v>
      </c>
      <c r="S77" s="23"/>
    </row>
    <row r="78" spans="16:19" s="14" customFormat="1" x14ac:dyDescent="0.25">
      <c r="P78" s="22"/>
      <c r="Q78" s="96">
        <v>0.70000000000000007</v>
      </c>
      <c r="R78" s="96">
        <v>65535</v>
      </c>
      <c r="S78" s="23"/>
    </row>
    <row r="79" spans="16:19" s="14" customFormat="1" x14ac:dyDescent="0.25">
      <c r="P79" s="22"/>
      <c r="Q79" s="68">
        <v>0.71</v>
      </c>
      <c r="R79" s="68">
        <v>65535</v>
      </c>
      <c r="S79" s="23"/>
    </row>
    <row r="80" spans="16:19" s="14" customFormat="1" x14ac:dyDescent="0.25">
      <c r="P80" s="22"/>
      <c r="Q80" s="96">
        <v>0.72</v>
      </c>
      <c r="R80" s="96">
        <v>65535</v>
      </c>
      <c r="S80" s="23"/>
    </row>
    <row r="81" spans="16:19" s="14" customFormat="1" x14ac:dyDescent="0.25">
      <c r="P81" s="22"/>
      <c r="Q81" s="68">
        <v>0.73</v>
      </c>
      <c r="R81" s="68">
        <v>65535</v>
      </c>
      <c r="S81" s="23"/>
    </row>
    <row r="82" spans="16:19" s="14" customFormat="1" x14ac:dyDescent="0.25">
      <c r="P82" s="22"/>
      <c r="Q82" s="96">
        <v>0.74</v>
      </c>
      <c r="R82" s="96">
        <v>65535</v>
      </c>
      <c r="S82" s="23"/>
    </row>
    <row r="83" spans="16:19" s="14" customFormat="1" x14ac:dyDescent="0.25">
      <c r="P83" s="22"/>
      <c r="Q83" s="68">
        <v>0.75</v>
      </c>
      <c r="R83" s="68">
        <v>65535</v>
      </c>
      <c r="S83" s="23"/>
    </row>
    <row r="84" spans="16:19" s="14" customFormat="1" x14ac:dyDescent="0.25">
      <c r="P84" s="22"/>
      <c r="Q84" s="96">
        <v>0.76</v>
      </c>
      <c r="R84" s="96">
        <v>65535</v>
      </c>
      <c r="S84" s="23"/>
    </row>
    <row r="85" spans="16:19" s="14" customFormat="1" x14ac:dyDescent="0.25">
      <c r="P85" s="22"/>
      <c r="Q85" s="68">
        <v>0.77</v>
      </c>
      <c r="R85" s="68">
        <v>65535</v>
      </c>
      <c r="S85" s="23"/>
    </row>
    <row r="86" spans="16:19" s="14" customFormat="1" x14ac:dyDescent="0.25">
      <c r="P86" s="22"/>
      <c r="Q86" s="96">
        <v>0.78</v>
      </c>
      <c r="R86" s="96">
        <v>65535</v>
      </c>
      <c r="S86" s="23"/>
    </row>
    <row r="87" spans="16:19" s="14" customFormat="1" x14ac:dyDescent="0.25">
      <c r="P87" s="22"/>
      <c r="Q87" s="68">
        <v>0.79</v>
      </c>
      <c r="R87" s="68">
        <v>65535</v>
      </c>
      <c r="S87" s="23"/>
    </row>
    <row r="88" spans="16:19" s="14" customFormat="1" x14ac:dyDescent="0.25">
      <c r="P88" s="22"/>
      <c r="Q88" s="96">
        <v>0.8</v>
      </c>
      <c r="R88" s="96">
        <v>65535</v>
      </c>
      <c r="S88" s="23"/>
    </row>
    <row r="89" spans="16:19" s="14" customFormat="1" x14ac:dyDescent="0.25">
      <c r="P89" s="22"/>
      <c r="Q89" s="68">
        <v>0.81</v>
      </c>
      <c r="R89" s="68">
        <v>65535</v>
      </c>
      <c r="S89" s="23"/>
    </row>
    <row r="90" spans="16:19" s="14" customFormat="1" x14ac:dyDescent="0.25">
      <c r="P90" s="22"/>
      <c r="Q90" s="96">
        <v>0.82000000000000006</v>
      </c>
      <c r="R90" s="96">
        <v>65535</v>
      </c>
      <c r="S90" s="23"/>
    </row>
    <row r="91" spans="16:19" s="14" customFormat="1" x14ac:dyDescent="0.25">
      <c r="P91" s="22"/>
      <c r="Q91" s="68">
        <v>0.83000000000000007</v>
      </c>
      <c r="R91" s="68">
        <v>65535</v>
      </c>
      <c r="S91" s="23"/>
    </row>
    <row r="92" spans="16:19" s="14" customFormat="1" x14ac:dyDescent="0.25">
      <c r="P92" s="22"/>
      <c r="Q92" s="96">
        <v>0.84</v>
      </c>
      <c r="R92" s="96">
        <v>65535</v>
      </c>
      <c r="S92" s="23"/>
    </row>
    <row r="93" spans="16:19" s="14" customFormat="1" x14ac:dyDescent="0.25">
      <c r="P93" s="22"/>
      <c r="Q93" s="68">
        <v>0.85</v>
      </c>
      <c r="R93" s="68">
        <v>65535</v>
      </c>
      <c r="S93" s="23"/>
    </row>
    <row r="94" spans="16:19" s="14" customFormat="1" x14ac:dyDescent="0.25">
      <c r="P94" s="22"/>
      <c r="Q94" s="96">
        <v>0.86</v>
      </c>
      <c r="R94" s="96">
        <v>65535</v>
      </c>
      <c r="S94" s="23"/>
    </row>
    <row r="95" spans="16:19" s="14" customFormat="1" x14ac:dyDescent="0.25">
      <c r="P95" s="22"/>
      <c r="Q95" s="68">
        <v>0.87</v>
      </c>
      <c r="R95" s="68">
        <v>65535</v>
      </c>
      <c r="S95" s="23"/>
    </row>
    <row r="96" spans="16:19" s="14" customFormat="1" x14ac:dyDescent="0.25">
      <c r="P96" s="22"/>
      <c r="Q96" s="96">
        <v>0.88</v>
      </c>
      <c r="R96" s="96">
        <v>65535</v>
      </c>
      <c r="S96" s="23"/>
    </row>
    <row r="97" spans="16:19" s="14" customFormat="1" x14ac:dyDescent="0.25">
      <c r="P97" s="22"/>
      <c r="Q97" s="68">
        <v>0.89</v>
      </c>
      <c r="R97" s="68">
        <v>65535</v>
      </c>
      <c r="S97" s="23"/>
    </row>
    <row r="98" spans="16:19" s="14" customFormat="1" x14ac:dyDescent="0.25">
      <c r="P98" s="22"/>
      <c r="Q98" s="96">
        <v>0.9</v>
      </c>
      <c r="R98" s="96">
        <v>65535</v>
      </c>
      <c r="S98" s="23"/>
    </row>
    <row r="99" spans="16:19" s="14" customFormat="1" x14ac:dyDescent="0.25">
      <c r="P99" s="22"/>
      <c r="Q99" s="68">
        <v>0.91</v>
      </c>
      <c r="R99" s="68">
        <v>65535</v>
      </c>
      <c r="S99" s="23"/>
    </row>
    <row r="100" spans="16:19" s="14" customFormat="1" x14ac:dyDescent="0.25">
      <c r="P100" s="22"/>
      <c r="Q100" s="96">
        <v>0.92</v>
      </c>
      <c r="R100" s="96">
        <v>65535</v>
      </c>
      <c r="S100" s="23"/>
    </row>
    <row r="101" spans="16:19" s="14" customFormat="1" x14ac:dyDescent="0.25">
      <c r="P101" s="22"/>
      <c r="Q101" s="68">
        <v>0.93</v>
      </c>
      <c r="R101" s="68">
        <v>65535</v>
      </c>
      <c r="S101" s="23"/>
    </row>
    <row r="102" spans="16:19" s="14" customFormat="1" x14ac:dyDescent="0.25">
      <c r="P102" s="22"/>
      <c r="Q102" s="96">
        <v>0.94000000000000006</v>
      </c>
      <c r="R102" s="96">
        <v>65535</v>
      </c>
      <c r="S102" s="23"/>
    </row>
    <row r="103" spans="16:19" s="14" customFormat="1" x14ac:dyDescent="0.25">
      <c r="P103" s="22"/>
      <c r="Q103" s="68">
        <v>0.95000000000000007</v>
      </c>
      <c r="R103" s="68">
        <v>65535</v>
      </c>
      <c r="S103" s="23"/>
    </row>
    <row r="104" spans="16:19" s="14" customFormat="1" x14ac:dyDescent="0.25">
      <c r="P104" s="22"/>
      <c r="Q104" s="96">
        <v>0.96</v>
      </c>
      <c r="R104" s="96">
        <v>65535</v>
      </c>
      <c r="S104" s="23"/>
    </row>
    <row r="105" spans="16:19" s="14" customFormat="1" x14ac:dyDescent="0.25">
      <c r="P105" s="22"/>
      <c r="Q105" s="68">
        <v>0.97</v>
      </c>
      <c r="R105" s="68">
        <v>65535</v>
      </c>
      <c r="S105" s="23"/>
    </row>
    <row r="106" spans="16:19" s="14" customFormat="1" x14ac:dyDescent="0.25">
      <c r="P106" s="22"/>
      <c r="Q106" s="96">
        <v>0.98</v>
      </c>
      <c r="R106" s="96">
        <v>65535</v>
      </c>
      <c r="S106" s="23"/>
    </row>
    <row r="107" spans="16:19" s="14" customFormat="1" x14ac:dyDescent="0.25">
      <c r="P107" s="22"/>
      <c r="Q107" s="68">
        <v>0.99</v>
      </c>
      <c r="R107" s="68">
        <v>65535</v>
      </c>
      <c r="S107" s="23"/>
    </row>
    <row r="108" spans="16:19" s="14" customFormat="1" x14ac:dyDescent="0.25">
      <c r="P108" s="24"/>
      <c r="Q108" s="25"/>
      <c r="R108" s="25"/>
      <c r="S108" s="26"/>
    </row>
    <row r="109" spans="16:19" s="14" customFormat="1" x14ac:dyDescent="0.25"/>
    <row r="110" spans="16:19" s="14" customFormat="1" x14ac:dyDescent="0.25"/>
    <row r="111" spans="16:19" s="14" customFormat="1" x14ac:dyDescent="0.25"/>
    <row r="112" spans="16:19" s="14" customFormat="1" x14ac:dyDescent="0.25"/>
    <row r="113" s="14" customFormat="1" x14ac:dyDescent="0.25"/>
    <row r="114" s="14" customFormat="1" x14ac:dyDescent="0.25"/>
    <row r="115" s="14" customFormat="1" x14ac:dyDescent="0.25"/>
    <row r="116" s="14" customFormat="1" x14ac:dyDescent="0.25"/>
    <row r="117" s="14" customFormat="1" x14ac:dyDescent="0.25"/>
    <row r="118" s="14" customFormat="1" x14ac:dyDescent="0.25"/>
    <row r="119" s="14" customFormat="1" x14ac:dyDescent="0.25"/>
    <row r="120" s="14" customFormat="1" x14ac:dyDescent="0.25"/>
    <row r="121" s="14" customFormat="1" x14ac:dyDescent="0.25"/>
    <row r="122" s="14" customFormat="1" x14ac:dyDescent="0.25"/>
    <row r="123" s="14" customFormat="1" x14ac:dyDescent="0.25"/>
    <row r="124" s="14" customFormat="1" x14ac:dyDescent="0.25"/>
    <row r="125" s="14" customFormat="1" x14ac:dyDescent="0.25"/>
    <row r="126" s="14" customFormat="1" x14ac:dyDescent="0.25"/>
    <row r="127" s="14" customFormat="1" x14ac:dyDescent="0.25"/>
    <row r="128" s="14" customFormat="1" x14ac:dyDescent="0.25"/>
    <row r="129" spans="18:18" s="14" customFormat="1" x14ac:dyDescent="0.25"/>
    <row r="130" spans="18:18" s="14" customFormat="1" x14ac:dyDescent="0.25"/>
    <row r="131" spans="18:18" s="14" customFormat="1" x14ac:dyDescent="0.25">
      <c r="R131" s="19"/>
    </row>
    <row r="132" spans="18:18" s="14" customFormat="1" x14ac:dyDescent="0.25"/>
    <row r="133" spans="18:18" s="14" customFormat="1" x14ac:dyDescent="0.25"/>
    <row r="134" spans="18:18" s="14" customFormat="1" x14ac:dyDescent="0.25"/>
    <row r="135" spans="18:18" s="14" customFormat="1" x14ac:dyDescent="0.25"/>
    <row r="136" spans="18:18" s="14" customFormat="1" x14ac:dyDescent="0.25"/>
    <row r="137" spans="18:18" s="14" customFormat="1" x14ac:dyDescent="0.25"/>
    <row r="138" spans="18:18" s="14" customFormat="1" x14ac:dyDescent="0.25"/>
    <row r="139" spans="18:18" s="14" customFormat="1" x14ac:dyDescent="0.25"/>
    <row r="140" spans="18:18" s="14" customFormat="1" x14ac:dyDescent="0.25"/>
    <row r="141" spans="18:18" s="14" customFormat="1" x14ac:dyDescent="0.25"/>
    <row r="142" spans="18:18" s="14" customFormat="1" x14ac:dyDescent="0.25"/>
    <row r="143" spans="18:18" s="14" customFormat="1" x14ac:dyDescent="0.25"/>
    <row r="144" spans="18:18" s="14" customFormat="1" x14ac:dyDescent="0.25"/>
    <row r="145" s="14" customFormat="1" x14ac:dyDescent="0.25"/>
    <row r="146" s="14" customFormat="1" x14ac:dyDescent="0.25"/>
    <row r="147" s="14" customFormat="1" x14ac:dyDescent="0.25"/>
    <row r="148" s="14" customFormat="1" x14ac:dyDescent="0.25"/>
    <row r="149" s="14" customFormat="1" x14ac:dyDescent="0.25"/>
    <row r="150" s="14" customFormat="1" x14ac:dyDescent="0.25"/>
    <row r="151" s="14" customFormat="1" x14ac:dyDescent="0.25"/>
    <row r="152" s="14" customFormat="1" x14ac:dyDescent="0.25"/>
    <row r="153" s="14" customFormat="1" x14ac:dyDescent="0.25"/>
    <row r="154" s="14" customFormat="1" x14ac:dyDescent="0.25"/>
    <row r="155" s="14" customFormat="1" x14ac:dyDescent="0.25"/>
    <row r="156" s="14" customFormat="1" x14ac:dyDescent="0.25"/>
    <row r="157" s="14" customFormat="1" x14ac:dyDescent="0.25"/>
    <row r="158" s="14" customFormat="1" x14ac:dyDescent="0.25"/>
    <row r="159" s="14" customFormat="1" x14ac:dyDescent="0.25"/>
    <row r="160" s="14" customFormat="1" x14ac:dyDescent="0.25"/>
    <row r="161" s="14" customFormat="1" x14ac:dyDescent="0.25"/>
    <row r="162" s="14" customFormat="1" x14ac:dyDescent="0.25"/>
    <row r="163" s="14" customFormat="1" x14ac:dyDescent="0.25"/>
    <row r="164" s="14" customFormat="1" x14ac:dyDescent="0.25"/>
    <row r="165" s="14" customFormat="1" x14ac:dyDescent="0.25"/>
    <row r="166" s="14" customFormat="1" x14ac:dyDescent="0.25"/>
    <row r="167" s="14" customFormat="1" x14ac:dyDescent="0.25"/>
    <row r="168" s="14" customFormat="1" x14ac:dyDescent="0.25"/>
    <row r="169" s="14" customFormat="1" x14ac:dyDescent="0.25"/>
    <row r="170" s="14" customFormat="1" x14ac:dyDescent="0.25"/>
    <row r="171" s="14" customFormat="1" x14ac:dyDescent="0.25"/>
    <row r="172" s="14" customFormat="1" x14ac:dyDescent="0.25"/>
    <row r="173" s="14" customFormat="1" x14ac:dyDescent="0.25"/>
    <row r="174" s="14" customFormat="1" x14ac:dyDescent="0.25"/>
    <row r="175" s="14" customFormat="1" x14ac:dyDescent="0.25"/>
    <row r="176" s="14" customFormat="1" x14ac:dyDescent="0.25"/>
    <row r="177" s="14" customFormat="1" x14ac:dyDescent="0.25"/>
    <row r="178" s="14" customFormat="1" x14ac:dyDescent="0.25"/>
    <row r="179" s="14" customFormat="1" x14ac:dyDescent="0.25"/>
    <row r="180" s="14" customFormat="1" x14ac:dyDescent="0.25"/>
    <row r="181" s="14" customFormat="1" x14ac:dyDescent="0.25"/>
    <row r="182" s="14" customFormat="1" x14ac:dyDescent="0.25"/>
    <row r="183" s="14" customFormat="1" x14ac:dyDescent="0.25"/>
    <row r="184" s="14" customFormat="1" x14ac:dyDescent="0.25"/>
    <row r="185" s="14" customFormat="1" x14ac:dyDescent="0.25"/>
    <row r="186" s="14" customFormat="1" x14ac:dyDescent="0.25"/>
    <row r="187" s="14" customFormat="1" x14ac:dyDescent="0.25"/>
    <row r="188" s="14" customFormat="1" x14ac:dyDescent="0.25"/>
    <row r="189" s="14" customFormat="1" x14ac:dyDescent="0.25"/>
    <row r="190" s="14" customFormat="1" x14ac:dyDescent="0.25"/>
    <row r="191" s="14" customFormat="1" x14ac:dyDescent="0.25"/>
    <row r="192" s="14" customFormat="1" x14ac:dyDescent="0.25"/>
    <row r="193" s="14" customFormat="1" x14ac:dyDescent="0.25"/>
    <row r="194" s="14" customFormat="1" x14ac:dyDescent="0.25"/>
    <row r="195" s="14" customFormat="1" x14ac:dyDescent="0.25"/>
    <row r="196" s="14" customFormat="1" x14ac:dyDescent="0.25"/>
    <row r="197" s="14" customFormat="1" x14ac:dyDescent="0.25"/>
    <row r="198" s="14" customFormat="1" x14ac:dyDescent="0.25"/>
    <row r="199" s="14" customFormat="1" x14ac:dyDescent="0.25"/>
    <row r="200" s="14" customFormat="1" x14ac:dyDescent="0.25"/>
    <row r="201" s="14" customFormat="1" x14ac:dyDescent="0.25"/>
    <row r="202" s="14" customFormat="1" x14ac:dyDescent="0.25"/>
    <row r="203" s="14" customFormat="1" x14ac:dyDescent="0.25"/>
    <row r="204" s="14" customFormat="1" x14ac:dyDescent="0.25"/>
    <row r="205" s="14" customFormat="1" x14ac:dyDescent="0.25"/>
    <row r="206" s="14" customFormat="1" x14ac:dyDescent="0.25"/>
    <row r="207" s="14" customFormat="1" x14ac:dyDescent="0.25"/>
    <row r="208" s="14" customFormat="1" x14ac:dyDescent="0.25"/>
    <row r="209" spans="2:19" s="14" customFormat="1" x14ac:dyDescent="0.25"/>
    <row r="210" spans="2:19" s="14" customFormat="1" x14ac:dyDescent="0.25"/>
    <row r="211" spans="2:19" s="14" customFormat="1" x14ac:dyDescent="0.25"/>
    <row r="212" spans="2:19" s="14" customFormat="1" x14ac:dyDescent="0.25"/>
    <row r="213" spans="2:19" s="14" customFormat="1" x14ac:dyDescent="0.25"/>
    <row r="214" spans="2:19" s="14" customFormat="1" x14ac:dyDescent="0.25"/>
    <row r="215" spans="2:19" s="14" customFormat="1" x14ac:dyDescent="0.25"/>
    <row r="216" spans="2:19" s="14" customFormat="1" x14ac:dyDescent="0.25"/>
    <row r="217" spans="2:19" s="14" customFormat="1" x14ac:dyDescent="0.25"/>
    <row r="218" spans="2:19" s="14" customFormat="1" x14ac:dyDescent="0.25"/>
    <row r="219" spans="2:19" s="14" customFormat="1" x14ac:dyDescent="0.25"/>
    <row r="220" spans="2:19" s="14" customFormat="1" x14ac:dyDescent="0.25"/>
    <row r="221" spans="2:19" s="14" customFormat="1" x14ac:dyDescent="0.25"/>
    <row r="222" spans="2:19" s="14" customFormat="1" x14ac:dyDescent="0.25"/>
    <row r="223" spans="2:19" x14ac:dyDescent="0.25">
      <c r="B223" s="14"/>
      <c r="C223" s="14"/>
      <c r="D223" s="14"/>
      <c r="E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</row>
    <row r="224" spans="2:19" x14ac:dyDescent="0.25">
      <c r="B224" s="14"/>
      <c r="C224" s="14"/>
      <c r="D224" s="14"/>
      <c r="E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</row>
    <row r="225" spans="2:19" x14ac:dyDescent="0.25">
      <c r="B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</row>
    <row r="226" spans="2:19" x14ac:dyDescent="0.25">
      <c r="B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</row>
    <row r="227" spans="2:19" x14ac:dyDescent="0.25"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</row>
    <row r="228" spans="2:19" x14ac:dyDescent="0.25">
      <c r="G228" s="14"/>
      <c r="H228" s="14"/>
      <c r="O228" s="14"/>
      <c r="P228" s="14"/>
      <c r="Q228" s="14"/>
      <c r="R228" s="14"/>
      <c r="S228" s="14"/>
    </row>
    <row r="229" spans="2:19" x14ac:dyDescent="0.25">
      <c r="G229" s="14"/>
      <c r="H229" s="14"/>
      <c r="O229" s="14"/>
      <c r="P229" s="14"/>
      <c r="Q229" s="14"/>
      <c r="R229" s="14"/>
      <c r="S229" s="14"/>
    </row>
    <row r="230" spans="2:19" x14ac:dyDescent="0.25">
      <c r="G230" s="14"/>
      <c r="O230" s="14"/>
      <c r="P230" s="14"/>
      <c r="Q230" s="14"/>
      <c r="R230" s="14"/>
      <c r="S230" s="14"/>
    </row>
    <row r="231" spans="2:19" x14ac:dyDescent="0.25">
      <c r="G231" s="14"/>
      <c r="O231" s="14"/>
      <c r="P231" s="14"/>
      <c r="Q231" s="14"/>
      <c r="R231" s="14"/>
      <c r="S231" s="14"/>
    </row>
    <row r="232" spans="2:19" x14ac:dyDescent="0.25">
      <c r="G232" s="14"/>
      <c r="O232" s="14"/>
      <c r="P232" s="14"/>
      <c r="Q232" s="14"/>
      <c r="R232" s="14"/>
      <c r="S232" s="14"/>
    </row>
    <row r="233" spans="2:19" x14ac:dyDescent="0.25">
      <c r="O233" s="14"/>
      <c r="P233" s="14"/>
      <c r="Q233" s="14"/>
      <c r="R233" s="14"/>
      <c r="S233" s="14"/>
    </row>
    <row r="234" spans="2:19" x14ac:dyDescent="0.25">
      <c r="O234" s="14"/>
      <c r="P234" s="14"/>
      <c r="Q234" s="14"/>
      <c r="R234" s="14"/>
      <c r="S234" s="14"/>
    </row>
    <row r="235" spans="2:19" x14ac:dyDescent="0.25">
      <c r="P235" s="14"/>
      <c r="Q235" s="14"/>
      <c r="R235" s="14"/>
      <c r="S235" s="14"/>
    </row>
    <row r="236" spans="2:19" x14ac:dyDescent="0.25">
      <c r="P236" s="14"/>
      <c r="Q236" s="14"/>
      <c r="R236" s="14"/>
      <c r="S236" s="14"/>
    </row>
    <row r="237" spans="2:19" x14ac:dyDescent="0.25">
      <c r="P237" s="14"/>
      <c r="Q237" s="14"/>
      <c r="R237" s="14"/>
      <c r="S237" s="14"/>
    </row>
    <row r="238" spans="2:19" x14ac:dyDescent="0.25">
      <c r="P238" s="14"/>
      <c r="Q238" s="14"/>
      <c r="R238" s="14"/>
      <c r="S238" s="14"/>
    </row>
    <row r="239" spans="2:19" x14ac:dyDescent="0.25">
      <c r="P239" s="14"/>
      <c r="Q239" s="14"/>
      <c r="R239" s="14"/>
      <c r="S239" s="14"/>
    </row>
    <row r="240" spans="2:19" x14ac:dyDescent="0.25">
      <c r="P240" s="14"/>
      <c r="Q240" s="14"/>
      <c r="R240" s="14"/>
      <c r="S240" s="14"/>
    </row>
    <row r="241" spans="16:19" x14ac:dyDescent="0.25">
      <c r="P241" s="14"/>
      <c r="Q241" s="14"/>
      <c r="R241" s="14"/>
      <c r="S241" s="14"/>
    </row>
    <row r="242" spans="16:19" x14ac:dyDescent="0.25">
      <c r="P242" s="14"/>
      <c r="Q242" s="14"/>
      <c r="R242" s="14"/>
      <c r="S242" s="14"/>
    </row>
    <row r="243" spans="16:19" x14ac:dyDescent="0.25">
      <c r="P243" s="14"/>
      <c r="Q243" s="14"/>
      <c r="R243" s="14"/>
      <c r="S243" s="14"/>
    </row>
    <row r="244" spans="16:19" x14ac:dyDescent="0.25">
      <c r="P244" s="14"/>
      <c r="Q244" s="14"/>
      <c r="R244" s="14"/>
      <c r="S244" s="14"/>
    </row>
    <row r="245" spans="16:19" x14ac:dyDescent="0.25">
      <c r="P245" s="14"/>
      <c r="Q245" s="14"/>
      <c r="R245" s="14"/>
      <c r="S245" s="14"/>
    </row>
    <row r="246" spans="16:19" x14ac:dyDescent="0.25">
      <c r="P246" s="14"/>
      <c r="Q246" s="14"/>
      <c r="R246" s="14"/>
      <c r="S246" s="14"/>
    </row>
    <row r="247" spans="16:19" x14ac:dyDescent="0.25">
      <c r="P247" s="14"/>
      <c r="Q247" s="14"/>
      <c r="R247" s="14"/>
      <c r="S247" s="14"/>
    </row>
    <row r="248" spans="16:19" x14ac:dyDescent="0.25">
      <c r="P248" s="14"/>
      <c r="Q248" s="14"/>
      <c r="R248" s="14"/>
      <c r="S248" s="14"/>
    </row>
    <row r="249" spans="16:19" x14ac:dyDescent="0.25">
      <c r="P249" s="14"/>
      <c r="Q249" s="14"/>
      <c r="R249" s="14"/>
      <c r="S249" s="14"/>
    </row>
    <row r="250" spans="16:19" x14ac:dyDescent="0.25">
      <c r="P250" s="14"/>
      <c r="Q250" s="14"/>
      <c r="R250" s="14"/>
      <c r="S250" s="14"/>
    </row>
    <row r="251" spans="16:19" x14ac:dyDescent="0.25">
      <c r="P251" s="14"/>
      <c r="Q251" s="14"/>
      <c r="R251" s="14"/>
      <c r="S251" s="14"/>
    </row>
    <row r="252" spans="16:19" x14ac:dyDescent="0.25">
      <c r="P252" s="14"/>
      <c r="Q252" s="14"/>
      <c r="R252" s="14"/>
      <c r="S252" s="14"/>
    </row>
    <row r="253" spans="16:19" x14ac:dyDescent="0.25">
      <c r="P253" s="14"/>
      <c r="Q253" s="14"/>
      <c r="R253" s="14"/>
      <c r="S253" s="14"/>
    </row>
    <row r="254" spans="16:19" x14ac:dyDescent="0.25">
      <c r="P254" s="14"/>
      <c r="Q254" s="14"/>
      <c r="R254" s="14"/>
      <c r="S254" s="14"/>
    </row>
    <row r="255" spans="16:19" x14ac:dyDescent="0.25">
      <c r="P255" s="14"/>
      <c r="Q255" s="14"/>
      <c r="R255" s="14"/>
      <c r="S255" s="14"/>
    </row>
    <row r="256" spans="16:19" x14ac:dyDescent="0.25">
      <c r="P256" s="14"/>
      <c r="Q256" s="14"/>
      <c r="R256" s="14"/>
      <c r="S256" s="14"/>
    </row>
    <row r="257" spans="16:19" x14ac:dyDescent="0.25">
      <c r="P257" s="14"/>
      <c r="Q257" s="14"/>
      <c r="R257" s="14"/>
      <c r="S257" s="14"/>
    </row>
    <row r="258" spans="16:19" x14ac:dyDescent="0.25">
      <c r="P258" s="14"/>
      <c r="Q258" s="14"/>
      <c r="R258" s="14"/>
      <c r="S258" s="14"/>
    </row>
    <row r="259" spans="16:19" x14ac:dyDescent="0.25">
      <c r="P259" s="14"/>
      <c r="Q259" s="14"/>
      <c r="R259" s="14"/>
      <c r="S259" s="14"/>
    </row>
    <row r="260" spans="16:19" x14ac:dyDescent="0.25">
      <c r="P260" s="14"/>
      <c r="Q260" s="14"/>
      <c r="R260" s="14"/>
      <c r="S260" s="14"/>
    </row>
    <row r="261" spans="16:19" x14ac:dyDescent="0.25">
      <c r="P261" s="14"/>
      <c r="Q261" s="14"/>
      <c r="R261" s="14"/>
      <c r="S261" s="14"/>
    </row>
    <row r="262" spans="16:19" x14ac:dyDescent="0.25">
      <c r="P262" s="14"/>
      <c r="Q262" s="14"/>
      <c r="R262" s="14"/>
      <c r="S262" s="14"/>
    </row>
    <row r="263" spans="16:19" x14ac:dyDescent="0.25">
      <c r="P263" s="14"/>
      <c r="Q263" s="14"/>
      <c r="R263" s="14"/>
      <c r="S263" s="14"/>
    </row>
    <row r="264" spans="16:19" x14ac:dyDescent="0.25">
      <c r="P264" s="14"/>
      <c r="Q264" s="14"/>
      <c r="R264" s="14"/>
      <c r="S264" s="14"/>
    </row>
    <row r="265" spans="16:19" x14ac:dyDescent="0.25">
      <c r="P265" s="14"/>
      <c r="Q265" s="14"/>
      <c r="R265" s="14"/>
      <c r="S265" s="14"/>
    </row>
    <row r="266" spans="16:19" x14ac:dyDescent="0.25">
      <c r="P266" s="14"/>
      <c r="Q266" s="14"/>
      <c r="R266" s="14"/>
      <c r="S266" s="14"/>
    </row>
    <row r="267" spans="16:19" x14ac:dyDescent="0.25">
      <c r="P267" s="14"/>
      <c r="Q267" s="14"/>
      <c r="R267" s="14"/>
      <c r="S267" s="14"/>
    </row>
    <row r="268" spans="16:19" x14ac:dyDescent="0.25">
      <c r="P268" s="14"/>
      <c r="Q268" s="14"/>
      <c r="R268" s="14"/>
      <c r="S268" s="14"/>
    </row>
    <row r="269" spans="16:19" x14ac:dyDescent="0.25">
      <c r="P269" s="14"/>
      <c r="Q269" s="14"/>
      <c r="R269" s="14"/>
      <c r="S269" s="14"/>
    </row>
    <row r="270" spans="16:19" x14ac:dyDescent="0.25">
      <c r="P270" s="14"/>
      <c r="Q270" s="14"/>
      <c r="R270" s="14"/>
      <c r="S270" s="14"/>
    </row>
    <row r="271" spans="16:19" x14ac:dyDescent="0.25">
      <c r="P271" s="14"/>
      <c r="Q271" s="14"/>
      <c r="R271" s="14"/>
      <c r="S271" s="14"/>
    </row>
    <row r="272" spans="16:19" x14ac:dyDescent="0.25">
      <c r="P272" s="14"/>
      <c r="Q272" s="14"/>
      <c r="R272" s="14"/>
      <c r="S272" s="14"/>
    </row>
    <row r="273" spans="16:19" x14ac:dyDescent="0.25">
      <c r="P273" s="14"/>
      <c r="Q273" s="14"/>
      <c r="R273" s="14"/>
      <c r="S273" s="14"/>
    </row>
    <row r="274" spans="16:19" x14ac:dyDescent="0.25">
      <c r="P274" s="14"/>
      <c r="Q274" s="14"/>
      <c r="R274" s="14"/>
      <c r="S274" s="14"/>
    </row>
    <row r="275" spans="16:19" x14ac:dyDescent="0.25">
      <c r="P275" s="14"/>
      <c r="Q275" s="14"/>
      <c r="R275" s="14"/>
      <c r="S275" s="14"/>
    </row>
    <row r="276" spans="16:19" x14ac:dyDescent="0.25">
      <c r="P276" s="14"/>
      <c r="Q276" s="14"/>
      <c r="R276" s="14"/>
      <c r="S276" s="14"/>
    </row>
    <row r="277" spans="16:19" x14ac:dyDescent="0.25">
      <c r="P277" s="14"/>
      <c r="Q277" s="14"/>
      <c r="R277" s="14"/>
      <c r="S277" s="14"/>
    </row>
    <row r="278" spans="16:19" x14ac:dyDescent="0.25">
      <c r="P278" s="14"/>
      <c r="Q278" s="14"/>
      <c r="R278" s="14"/>
      <c r="S278" s="14"/>
    </row>
    <row r="279" spans="16:19" x14ac:dyDescent="0.25">
      <c r="P279" s="14"/>
      <c r="Q279" s="14"/>
      <c r="R279" s="14"/>
      <c r="S279" s="14"/>
    </row>
    <row r="280" spans="16:19" x14ac:dyDescent="0.25">
      <c r="P280" s="14"/>
      <c r="Q280" s="14"/>
      <c r="R280" s="14"/>
      <c r="S280" s="14"/>
    </row>
    <row r="281" spans="16:19" x14ac:dyDescent="0.25">
      <c r="P281" s="14"/>
      <c r="Q281" s="14"/>
      <c r="R281" s="14"/>
      <c r="S281" s="14"/>
    </row>
    <row r="282" spans="16:19" x14ac:dyDescent="0.25">
      <c r="P282" s="14"/>
      <c r="Q282" s="14"/>
      <c r="R282" s="14"/>
      <c r="S282" s="14"/>
    </row>
    <row r="283" spans="16:19" x14ac:dyDescent="0.25">
      <c r="P283" s="14"/>
      <c r="Q283" s="14"/>
      <c r="R283" s="14"/>
      <c r="S283" s="14"/>
    </row>
    <row r="284" spans="16:19" x14ac:dyDescent="0.25">
      <c r="P284" s="14"/>
      <c r="Q284" s="14"/>
      <c r="R284" s="14"/>
      <c r="S284" s="14"/>
    </row>
    <row r="285" spans="16:19" x14ac:dyDescent="0.25">
      <c r="P285" s="14"/>
      <c r="Q285" s="14"/>
      <c r="R285" s="14"/>
      <c r="S285" s="14"/>
    </row>
    <row r="286" spans="16:19" x14ac:dyDescent="0.25">
      <c r="P286" s="14"/>
      <c r="Q286" s="14"/>
      <c r="R286" s="14"/>
      <c r="S286" s="14"/>
    </row>
    <row r="287" spans="16:19" x14ac:dyDescent="0.25">
      <c r="P287" s="14"/>
      <c r="Q287" s="14"/>
      <c r="R287" s="14"/>
      <c r="S287" s="14"/>
    </row>
    <row r="288" spans="16:19" x14ac:dyDescent="0.25">
      <c r="P288" s="14"/>
      <c r="Q288" s="14"/>
      <c r="R288" s="14"/>
      <c r="S288" s="14"/>
    </row>
    <row r="289" spans="16:19" x14ac:dyDescent="0.25">
      <c r="P289" s="14"/>
      <c r="Q289" s="14"/>
      <c r="R289" s="14"/>
      <c r="S289" s="14"/>
    </row>
    <row r="290" spans="16:19" x14ac:dyDescent="0.25">
      <c r="P290" s="14"/>
      <c r="Q290" s="14"/>
      <c r="R290" s="14"/>
      <c r="S290" s="14"/>
    </row>
    <row r="291" spans="16:19" x14ac:dyDescent="0.25">
      <c r="P291" s="14"/>
      <c r="Q291" s="14"/>
      <c r="R291" s="14"/>
      <c r="S291" s="14"/>
    </row>
    <row r="292" spans="16:19" x14ac:dyDescent="0.25">
      <c r="P292" s="14"/>
      <c r="Q292" s="14"/>
      <c r="R292" s="14"/>
      <c r="S292" s="14"/>
    </row>
    <row r="293" spans="16:19" x14ac:dyDescent="0.25">
      <c r="P293" s="14"/>
      <c r="Q293" s="14"/>
      <c r="R293" s="14"/>
      <c r="S293" s="14"/>
    </row>
    <row r="294" spans="16:19" x14ac:dyDescent="0.25">
      <c r="P294" s="14"/>
      <c r="Q294" s="14"/>
      <c r="R294" s="14"/>
      <c r="S294" s="14"/>
    </row>
    <row r="295" spans="16:19" x14ac:dyDescent="0.25">
      <c r="P295" s="14"/>
      <c r="Q295" s="14"/>
      <c r="R295" s="14"/>
      <c r="S295" s="14"/>
    </row>
    <row r="296" spans="16:19" x14ac:dyDescent="0.25">
      <c r="P296" s="14"/>
      <c r="Q296" s="14"/>
      <c r="R296" s="14"/>
      <c r="S296" s="14"/>
    </row>
    <row r="297" spans="16:19" x14ac:dyDescent="0.25">
      <c r="P297" s="14"/>
      <c r="Q297" s="14"/>
      <c r="R297" s="14"/>
      <c r="S297" s="14"/>
    </row>
    <row r="298" spans="16:19" x14ac:dyDescent="0.25">
      <c r="P298" s="14"/>
      <c r="Q298" s="14"/>
      <c r="R298" s="14"/>
      <c r="S298" s="14"/>
    </row>
    <row r="299" spans="16:19" x14ac:dyDescent="0.25">
      <c r="P299" s="14"/>
      <c r="Q299" s="14"/>
      <c r="R299" s="14"/>
      <c r="S299" s="14"/>
    </row>
    <row r="300" spans="16:19" x14ac:dyDescent="0.25">
      <c r="P300" s="14"/>
      <c r="Q300" s="14"/>
      <c r="R300" s="14"/>
      <c r="S300" s="14"/>
    </row>
    <row r="301" spans="16:19" x14ac:dyDescent="0.25">
      <c r="P301" s="14"/>
      <c r="Q301" s="14"/>
      <c r="R301" s="14"/>
      <c r="S301" s="14"/>
    </row>
    <row r="302" spans="16:19" x14ac:dyDescent="0.25">
      <c r="P302" s="14"/>
      <c r="Q302" s="14"/>
      <c r="R302" s="14"/>
      <c r="S302" s="14"/>
    </row>
    <row r="303" spans="16:19" x14ac:dyDescent="0.25">
      <c r="P303" s="14"/>
      <c r="Q303" s="14"/>
      <c r="R303" s="14"/>
      <c r="S303" s="14"/>
    </row>
    <row r="304" spans="16:19" x14ac:dyDescent="0.25">
      <c r="P304" s="14"/>
      <c r="Q304" s="14"/>
      <c r="R304" s="14"/>
      <c r="S304" s="14"/>
    </row>
    <row r="305" spans="16:19" x14ac:dyDescent="0.25">
      <c r="P305" s="14"/>
      <c r="Q305" s="14"/>
      <c r="R305" s="14"/>
      <c r="S305" s="14"/>
    </row>
    <row r="306" spans="16:19" x14ac:dyDescent="0.25">
      <c r="P306" s="14"/>
      <c r="Q306" s="14"/>
      <c r="R306" s="14"/>
      <c r="S306" s="14"/>
    </row>
    <row r="307" spans="16:19" x14ac:dyDescent="0.25">
      <c r="P307" s="14"/>
      <c r="Q307" s="14"/>
      <c r="R307" s="14"/>
      <c r="S307" s="14"/>
    </row>
    <row r="308" spans="16:19" x14ac:dyDescent="0.25">
      <c r="P308" s="14"/>
      <c r="Q308" s="14"/>
      <c r="R308" s="14"/>
      <c r="S308" s="14"/>
    </row>
    <row r="309" spans="16:19" x14ac:dyDescent="0.25">
      <c r="P309" s="14"/>
      <c r="Q309" s="14"/>
      <c r="R309" s="14"/>
      <c r="S309" s="14"/>
    </row>
    <row r="310" spans="16:19" x14ac:dyDescent="0.25">
      <c r="P310" s="14"/>
      <c r="Q310" s="14"/>
      <c r="R310" s="14"/>
      <c r="S310" s="14"/>
    </row>
    <row r="311" spans="16:19" x14ac:dyDescent="0.25">
      <c r="P311" s="14"/>
      <c r="Q311" s="14"/>
      <c r="R311" s="14"/>
      <c r="S311" s="14"/>
    </row>
    <row r="312" spans="16:19" x14ac:dyDescent="0.25">
      <c r="P312" s="14"/>
      <c r="Q312" s="14"/>
      <c r="R312" s="14"/>
      <c r="S312" s="14"/>
    </row>
    <row r="313" spans="16:19" x14ac:dyDescent="0.25">
      <c r="P313" s="14"/>
      <c r="Q313" s="14"/>
      <c r="R313" s="14"/>
      <c r="S313" s="14"/>
    </row>
    <row r="314" spans="16:19" x14ac:dyDescent="0.25">
      <c r="P314" s="14"/>
      <c r="Q314" s="14"/>
      <c r="R314" s="14"/>
      <c r="S314" s="14"/>
    </row>
    <row r="315" spans="16:19" x14ac:dyDescent="0.25">
      <c r="P315" s="14"/>
      <c r="Q315" s="14"/>
      <c r="R315" s="14"/>
      <c r="S315" s="14"/>
    </row>
    <row r="316" spans="16:19" x14ac:dyDescent="0.25">
      <c r="P316" s="14"/>
      <c r="Q316" s="14"/>
      <c r="R316" s="14"/>
      <c r="S316" s="14"/>
    </row>
    <row r="317" spans="16:19" x14ac:dyDescent="0.25">
      <c r="P317" s="14"/>
      <c r="Q317" s="14"/>
      <c r="R317" s="14"/>
      <c r="S317" s="14"/>
    </row>
    <row r="318" spans="16:19" x14ac:dyDescent="0.25">
      <c r="Q318" s="14"/>
      <c r="R318" s="14"/>
      <c r="S318" s="14"/>
    </row>
    <row r="319" spans="16:19" x14ac:dyDescent="0.25">
      <c r="Q319" s="14"/>
      <c r="R319" s="14"/>
      <c r="S319" s="14"/>
    </row>
    <row r="320" spans="16:19" x14ac:dyDescent="0.25">
      <c r="Q320" s="14"/>
      <c r="R320" s="14"/>
      <c r="S320" s="14"/>
    </row>
  </sheetData>
  <mergeCells count="17">
    <mergeCell ref="H17:I17"/>
    <mergeCell ref="H25:I25"/>
    <mergeCell ref="H33:I33"/>
    <mergeCell ref="D35:E35"/>
    <mergeCell ref="D42:E42"/>
    <mergeCell ref="P6:S6"/>
    <mergeCell ref="H8:I8"/>
    <mergeCell ref="B11:B12"/>
    <mergeCell ref="C11:C12"/>
    <mergeCell ref="D11:D12"/>
    <mergeCell ref="E11:E12"/>
    <mergeCell ref="D1:J1"/>
    <mergeCell ref="K1:L1"/>
    <mergeCell ref="G4:L4"/>
    <mergeCell ref="G5:L5"/>
    <mergeCell ref="B6:E6"/>
    <mergeCell ref="G6:N6"/>
  </mergeCells>
  <hyperlinks>
    <hyperlink ref="C4" location="Summary!A1" display="Return to Summary" xr:uid="{CC04776A-9402-4BBB-B52C-1A72A5CAB701}"/>
  </hyperlink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loadAnalysisBtn">
              <controlPr defaultSize="0" print="0" disabled="1" autoFill="0" autoPict="0" macro="[0]!Results.loadAnalysisBtn_click">
                <anchor moveWithCells="1">
                  <from>
                    <xdr:col>10</xdr:col>
                    <xdr:colOff>371475</xdr:colOff>
                    <xdr:row>0</xdr:row>
                    <xdr:rowOff>171450</xdr:rowOff>
                  </from>
                  <to>
                    <xdr:col>11</xdr:col>
                    <xdr:colOff>533400</xdr:colOff>
                    <xdr:row>0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selectUIPath_Btn">
              <controlPr defaultSize="0" print="0" autoFill="0" autoPict="0" macro="[0]!Hidden.changeBMDSUI">
                <anchor moveWithCells="1" sizeWithCells="1">
                  <from>
                    <xdr:col>12</xdr:col>
                    <xdr:colOff>314325</xdr:colOff>
                    <xdr:row>0</xdr:row>
                    <xdr:rowOff>200025</xdr:rowOff>
                  </from>
                  <to>
                    <xdr:col>13</xdr:col>
                    <xdr:colOff>323850</xdr:colOff>
                    <xdr:row>0</xdr:row>
                    <xdr:rowOff>666750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7665E-7FB5-4885-8EBB-3A704A0B9A3B}">
  <dimension ref="A1:W320"/>
  <sheetViews>
    <sheetView workbookViewId="0"/>
  </sheetViews>
  <sheetFormatPr defaultRowHeight="15" x14ac:dyDescent="0.25"/>
  <cols>
    <col min="2" max="2" width="3.85546875" customWidth="1"/>
    <col min="3" max="3" width="21.140625" customWidth="1"/>
    <col min="4" max="4" width="45.85546875" customWidth="1"/>
    <col min="5" max="5" width="7.85546875" customWidth="1"/>
    <col min="8" max="8" width="18.5703125" customWidth="1"/>
    <col min="9" max="9" width="15.5703125" customWidth="1"/>
    <col min="10" max="10" width="15" customWidth="1"/>
    <col min="11" max="11" width="11.28515625" customWidth="1"/>
    <col min="13" max="13" width="10.28515625" customWidth="1"/>
    <col min="14" max="14" width="8.28515625" customWidth="1"/>
    <col min="16" max="16" width="5.7109375" customWidth="1"/>
    <col min="17" max="18" width="12.42578125" customWidth="1"/>
    <col min="19" max="19" width="5.7109375" customWidth="1"/>
  </cols>
  <sheetData>
    <row r="1" spans="2:23" s="1" customFormat="1" ht="69" customHeight="1" x14ac:dyDescent="0.25">
      <c r="C1" s="50"/>
      <c r="D1" s="84" t="s">
        <v>67</v>
      </c>
      <c r="E1" s="84"/>
      <c r="F1" s="84"/>
      <c r="G1" s="84"/>
      <c r="H1" s="84"/>
      <c r="I1" s="84"/>
      <c r="J1" s="84"/>
      <c r="K1" s="85"/>
      <c r="L1" s="85"/>
    </row>
    <row r="2" spans="2:23" s="3" customFormat="1" ht="22.5" customHeight="1" x14ac:dyDescent="0.35">
      <c r="E2" s="4"/>
      <c r="F2" s="4" t="str">
        <f>Hidden!D4</f>
        <v>BMDS 3.1.2</v>
      </c>
      <c r="G2" s="4"/>
      <c r="H2" s="53"/>
      <c r="I2" s="5"/>
      <c r="J2" s="5"/>
      <c r="K2" s="5"/>
      <c r="L2" s="4"/>
      <c r="Q2" s="4"/>
      <c r="R2" s="4"/>
      <c r="W2" s="4"/>
    </row>
    <row r="3" spans="2:23" s="14" customFormat="1" x14ac:dyDescent="0.25"/>
    <row r="4" spans="2:23" s="14" customFormat="1" x14ac:dyDescent="0.25">
      <c r="C4" s="62" t="s">
        <v>129</v>
      </c>
      <c r="G4" s="90" t="s">
        <v>139</v>
      </c>
      <c r="H4" s="90"/>
      <c r="I4" s="90"/>
      <c r="J4" s="90"/>
      <c r="K4" s="90"/>
      <c r="L4" s="90"/>
    </row>
    <row r="5" spans="2:23" s="14" customFormat="1" x14ac:dyDescent="0.25">
      <c r="G5" s="89" t="s">
        <v>138</v>
      </c>
      <c r="H5" s="89"/>
      <c r="I5" s="89"/>
      <c r="J5" s="89"/>
      <c r="K5" s="89"/>
      <c r="L5" s="89"/>
    </row>
    <row r="6" spans="2:23" s="14" customFormat="1" ht="22.15" customHeight="1" x14ac:dyDescent="0.4">
      <c r="B6" s="86" t="s">
        <v>64</v>
      </c>
      <c r="C6" s="87"/>
      <c r="D6" s="87"/>
      <c r="E6" s="88"/>
      <c r="G6" s="86" t="s">
        <v>65</v>
      </c>
      <c r="H6" s="87"/>
      <c r="I6" s="87"/>
      <c r="J6" s="87"/>
      <c r="K6" s="87"/>
      <c r="L6" s="87"/>
      <c r="M6" s="87"/>
      <c r="N6" s="88"/>
      <c r="P6" s="91" t="s">
        <v>136</v>
      </c>
      <c r="Q6" s="92"/>
      <c r="R6" s="92"/>
      <c r="S6" s="93"/>
    </row>
    <row r="7" spans="2:23" s="14" customFormat="1" x14ac:dyDescent="0.25">
      <c r="B7" s="31"/>
      <c r="C7" s="32"/>
      <c r="D7" s="32"/>
      <c r="E7" s="33"/>
      <c r="G7" s="31"/>
      <c r="H7" s="32"/>
      <c r="I7" s="32"/>
      <c r="J7" s="32"/>
      <c r="K7" s="32"/>
      <c r="L7" s="32"/>
      <c r="M7" s="32"/>
      <c r="N7" s="33"/>
      <c r="P7" s="31"/>
      <c r="Q7" s="32"/>
      <c r="R7" s="32"/>
      <c r="S7" s="33"/>
    </row>
    <row r="8" spans="2:23" s="14" customFormat="1" ht="14.45" customHeight="1" x14ac:dyDescent="0.25">
      <c r="B8" s="22"/>
      <c r="C8" s="71" t="s">
        <v>50</v>
      </c>
      <c r="D8" s="41"/>
      <c r="E8" s="23"/>
      <c r="F8" s="13"/>
      <c r="G8" s="22"/>
      <c r="H8" s="78" t="s">
        <v>55</v>
      </c>
      <c r="I8" s="79"/>
      <c r="J8" s="21"/>
      <c r="K8" s="21"/>
      <c r="L8" s="21"/>
      <c r="M8" s="21"/>
      <c r="N8" s="23"/>
      <c r="P8" s="22"/>
      <c r="Q8" s="67" t="s">
        <v>135</v>
      </c>
      <c r="R8" s="67" t="s">
        <v>34</v>
      </c>
      <c r="S8" s="23"/>
    </row>
    <row r="9" spans="2:23" s="14" customFormat="1" x14ac:dyDescent="0.25">
      <c r="B9" s="22"/>
      <c r="C9" s="11" t="s">
        <v>31</v>
      </c>
      <c r="D9" s="68" t="s">
        <v>193</v>
      </c>
      <c r="E9" s="23"/>
      <c r="G9" s="22"/>
      <c r="H9" s="104" t="s">
        <v>34</v>
      </c>
      <c r="I9" s="105">
        <v>1381.0150153423419</v>
      </c>
      <c r="J9" s="21"/>
      <c r="K9" s="21"/>
      <c r="L9" s="21"/>
      <c r="M9" s="21"/>
      <c r="N9" s="23"/>
      <c r="P9" s="22"/>
      <c r="Q9" s="68">
        <v>0.01</v>
      </c>
      <c r="R9" s="68">
        <v>460.14045532377486</v>
      </c>
      <c r="S9" s="23"/>
    </row>
    <row r="10" spans="2:23" s="14" customFormat="1" x14ac:dyDescent="0.25">
      <c r="B10" s="22"/>
      <c r="C10" s="95" t="s">
        <v>48</v>
      </c>
      <c r="D10" s="96" t="s">
        <v>152</v>
      </c>
      <c r="E10" s="23"/>
      <c r="F10" s="20"/>
      <c r="G10" s="22"/>
      <c r="H10" s="95" t="s">
        <v>35</v>
      </c>
      <c r="I10" s="96">
        <v>607.96659450383049</v>
      </c>
      <c r="J10" s="21"/>
      <c r="K10" s="21"/>
      <c r="L10" s="21"/>
      <c r="M10" s="21"/>
      <c r="N10" s="23"/>
      <c r="P10" s="22"/>
      <c r="Q10" s="96">
        <v>0.02</v>
      </c>
      <c r="R10" s="96">
        <v>512.57859880537285</v>
      </c>
      <c r="S10" s="23"/>
    </row>
    <row r="11" spans="2:23" s="14" customFormat="1" ht="13.9" customHeight="1" x14ac:dyDescent="0.25">
      <c r="B11" s="94"/>
      <c r="C11" s="97" t="s">
        <v>49</v>
      </c>
      <c r="D11" s="98" t="s">
        <v>153</v>
      </c>
      <c r="E11" s="94"/>
      <c r="G11" s="22"/>
      <c r="H11" s="11" t="s">
        <v>36</v>
      </c>
      <c r="I11" s="68" t="s">
        <v>191</v>
      </c>
      <c r="J11" s="21"/>
      <c r="K11" s="21"/>
      <c r="L11" s="21"/>
      <c r="M11" s="21"/>
      <c r="N11" s="23"/>
      <c r="P11" s="22"/>
      <c r="Q11" s="68">
        <v>0.03</v>
      </c>
      <c r="R11" s="68">
        <v>550.20168762662036</v>
      </c>
      <c r="S11" s="23"/>
    </row>
    <row r="12" spans="2:23" s="14" customFormat="1" ht="14.45" customHeight="1" x14ac:dyDescent="0.25">
      <c r="B12" s="94"/>
      <c r="C12" s="99"/>
      <c r="D12" s="100"/>
      <c r="E12" s="94"/>
      <c r="G12" s="22"/>
      <c r="H12" s="102" t="s">
        <v>42</v>
      </c>
      <c r="I12" s="103">
        <v>30.482938253439073</v>
      </c>
      <c r="J12" s="21"/>
      <c r="K12" s="21"/>
      <c r="L12" s="21"/>
      <c r="M12" s="21"/>
      <c r="N12" s="23"/>
      <c r="P12" s="22"/>
      <c r="Q12" s="96">
        <v>0.04</v>
      </c>
      <c r="R12" s="96">
        <v>581.08589988722622</v>
      </c>
      <c r="S12" s="23"/>
    </row>
    <row r="13" spans="2:23" s="14" customFormat="1" x14ac:dyDescent="0.25">
      <c r="B13" s="63"/>
      <c r="C13" s="72" t="s">
        <v>131</v>
      </c>
      <c r="D13" s="56" t="s">
        <v>192</v>
      </c>
      <c r="E13" s="64"/>
      <c r="G13" s="22"/>
      <c r="H13" s="11" t="s">
        <v>108</v>
      </c>
      <c r="I13" s="68">
        <v>0.4441037340856131</v>
      </c>
      <c r="J13" s="21"/>
      <c r="K13" s="21"/>
      <c r="L13" s="21"/>
      <c r="M13" s="21"/>
      <c r="N13" s="23"/>
      <c r="P13" s="22"/>
      <c r="Q13" s="68">
        <v>0.05</v>
      </c>
      <c r="R13" s="68">
        <v>607.96659450383038</v>
      </c>
      <c r="S13" s="23"/>
    </row>
    <row r="14" spans="2:23" s="14" customFormat="1" ht="14.45" customHeight="1" x14ac:dyDescent="0.25">
      <c r="B14" s="22"/>
      <c r="C14" s="44"/>
      <c r="D14" s="39"/>
      <c r="E14" s="23"/>
      <c r="G14" s="22"/>
      <c r="H14" s="95" t="s">
        <v>110</v>
      </c>
      <c r="I14" s="96">
        <v>4</v>
      </c>
      <c r="J14" s="21"/>
      <c r="K14" s="21"/>
      <c r="L14" s="21"/>
      <c r="M14" s="21"/>
      <c r="N14" s="23"/>
      <c r="P14" s="22"/>
      <c r="Q14" s="96">
        <v>0.06</v>
      </c>
      <c r="R14" s="96">
        <v>632.12489793569364</v>
      </c>
      <c r="S14" s="23"/>
    </row>
    <row r="15" spans="2:23" s="14" customFormat="1" ht="14.45" customHeight="1" x14ac:dyDescent="0.25">
      <c r="B15" s="22"/>
      <c r="C15" s="70" t="s">
        <v>57</v>
      </c>
      <c r="D15" s="41"/>
      <c r="E15" s="23"/>
      <c r="G15" s="22"/>
      <c r="H15" s="11" t="s">
        <v>109</v>
      </c>
      <c r="I15" s="68">
        <v>3.7277429670688442</v>
      </c>
      <c r="J15" s="21"/>
      <c r="K15" s="21"/>
      <c r="L15" s="21"/>
      <c r="M15" s="21"/>
      <c r="N15" s="23"/>
      <c r="P15" s="22"/>
      <c r="Q15" s="68">
        <v>7.0000000000000007E-2</v>
      </c>
      <c r="R15" s="68">
        <v>654.37324752960046</v>
      </c>
      <c r="S15" s="23"/>
    </row>
    <row r="16" spans="2:23" s="14" customFormat="1" x14ac:dyDescent="0.25">
      <c r="B16" s="22"/>
      <c r="C16" s="11" t="s">
        <v>32</v>
      </c>
      <c r="D16" s="68" t="s">
        <v>179</v>
      </c>
      <c r="E16" s="23"/>
      <c r="G16" s="22"/>
      <c r="H16" s="21"/>
      <c r="I16" s="21"/>
      <c r="J16" s="21"/>
      <c r="K16" s="21"/>
      <c r="L16" s="21"/>
      <c r="M16" s="21"/>
      <c r="N16" s="23"/>
      <c r="P16" s="22"/>
      <c r="Q16" s="96">
        <v>0.08</v>
      </c>
      <c r="R16" s="96">
        <v>675.2200089365806</v>
      </c>
      <c r="S16" s="23"/>
    </row>
    <row r="17" spans="2:19" s="14" customFormat="1" x14ac:dyDescent="0.25">
      <c r="B17" s="22"/>
      <c r="C17" s="95" t="s">
        <v>24</v>
      </c>
      <c r="D17" s="96">
        <v>0.1</v>
      </c>
      <c r="E17" s="23"/>
      <c r="G17" s="22"/>
      <c r="H17" s="78" t="s">
        <v>54</v>
      </c>
      <c r="I17" s="79"/>
      <c r="J17" s="41"/>
      <c r="K17" s="21"/>
      <c r="L17" s="21"/>
      <c r="M17" s="21"/>
      <c r="N17" s="23"/>
      <c r="P17" s="22"/>
      <c r="Q17" s="68">
        <v>0.09</v>
      </c>
      <c r="R17" s="68">
        <v>695.01598680616212</v>
      </c>
      <c r="S17" s="23"/>
    </row>
    <row r="18" spans="2:19" s="14" customFormat="1" x14ac:dyDescent="0.25">
      <c r="B18" s="22"/>
      <c r="C18" s="11" t="s">
        <v>33</v>
      </c>
      <c r="D18" s="68">
        <v>0.95</v>
      </c>
      <c r="E18" s="23"/>
      <c r="G18" s="22"/>
      <c r="H18" s="106" t="s">
        <v>52</v>
      </c>
      <c r="I18" s="106">
        <v>3</v>
      </c>
      <c r="J18" s="107"/>
      <c r="K18" s="21"/>
      <c r="L18" s="21"/>
      <c r="M18" s="21"/>
      <c r="N18" s="23"/>
      <c r="P18" s="22"/>
      <c r="Q18" s="96">
        <v>0.1</v>
      </c>
      <c r="R18" s="96">
        <v>713.98728264894794</v>
      </c>
      <c r="S18" s="23"/>
    </row>
    <row r="19" spans="2:19" s="14" customFormat="1" ht="14.45" customHeight="1" x14ac:dyDescent="0.25">
      <c r="B19" s="22"/>
      <c r="C19" s="95" t="s">
        <v>18</v>
      </c>
      <c r="D19" s="96" t="s">
        <v>178</v>
      </c>
      <c r="E19" s="23"/>
      <c r="G19" s="22"/>
      <c r="H19" s="51" t="s">
        <v>37</v>
      </c>
      <c r="I19" s="51" t="s">
        <v>38</v>
      </c>
      <c r="J19" s="21"/>
      <c r="K19" s="21"/>
      <c r="L19" s="21"/>
      <c r="M19" s="21"/>
      <c r="N19" s="23"/>
      <c r="P19" s="22"/>
      <c r="Q19" s="68">
        <v>0.11</v>
      </c>
      <c r="R19" s="68">
        <v>732.30113241042375</v>
      </c>
      <c r="S19" s="23"/>
    </row>
    <row r="20" spans="2:19" s="14" customFormat="1" x14ac:dyDescent="0.25">
      <c r="B20" s="22"/>
      <c r="C20" s="21"/>
      <c r="D20" s="40"/>
      <c r="E20" s="23"/>
      <c r="G20" s="22"/>
      <c r="H20" s="101" t="s">
        <v>186</v>
      </c>
      <c r="I20" s="68" t="s">
        <v>187</v>
      </c>
      <c r="J20" s="21"/>
      <c r="K20" s="21"/>
      <c r="L20" s="21"/>
      <c r="M20" s="21"/>
      <c r="N20" s="23"/>
      <c r="P20" s="22"/>
      <c r="Q20" s="96">
        <v>0.12</v>
      </c>
      <c r="R20" s="96">
        <v>750.06069171130366</v>
      </c>
      <c r="S20" s="23"/>
    </row>
    <row r="21" spans="2:19" s="14" customFormat="1" ht="14.45" customHeight="1" x14ac:dyDescent="0.25">
      <c r="B21" s="22"/>
      <c r="C21" s="70" t="s">
        <v>56</v>
      </c>
      <c r="D21" s="41"/>
      <c r="E21" s="23"/>
      <c r="G21" s="22"/>
      <c r="H21" s="96" t="s">
        <v>189</v>
      </c>
      <c r="I21" s="96" t="s">
        <v>187</v>
      </c>
      <c r="J21" s="21"/>
      <c r="K21" s="21"/>
      <c r="L21" s="21"/>
      <c r="M21" s="21"/>
      <c r="N21" s="23"/>
      <c r="P21" s="22"/>
      <c r="Q21" s="68">
        <v>0.13</v>
      </c>
      <c r="R21" s="68">
        <v>767.39134852448831</v>
      </c>
      <c r="S21" s="23"/>
    </row>
    <row r="22" spans="2:19" s="14" customFormat="1" ht="14.45" customHeight="1" x14ac:dyDescent="0.25">
      <c r="B22" s="22"/>
      <c r="C22" s="11" t="s">
        <v>39</v>
      </c>
      <c r="D22" s="68" t="s">
        <v>41</v>
      </c>
      <c r="E22" s="23"/>
      <c r="F22" s="13"/>
      <c r="G22" s="22"/>
      <c r="H22" s="68" t="s">
        <v>190</v>
      </c>
      <c r="I22" s="68">
        <v>7.6292085522117499E-5</v>
      </c>
      <c r="J22" s="21"/>
      <c r="K22" s="21"/>
      <c r="L22" s="21"/>
      <c r="M22" s="21"/>
      <c r="N22" s="23"/>
      <c r="P22" s="22"/>
      <c r="Q22" s="96">
        <v>0.14000000000000001</v>
      </c>
      <c r="R22" s="96">
        <v>784.37291680777025</v>
      </c>
      <c r="S22" s="23"/>
    </row>
    <row r="23" spans="2:19" s="14" customFormat="1" ht="14.45" customHeight="1" x14ac:dyDescent="0.25">
      <c r="B23" s="22"/>
      <c r="C23" s="95" t="s">
        <v>40</v>
      </c>
      <c r="D23" s="96" t="s">
        <v>155</v>
      </c>
      <c r="E23" s="23"/>
      <c r="F23" s="13"/>
      <c r="G23" s="22"/>
      <c r="H23" s="40"/>
      <c r="I23" s="40"/>
      <c r="J23" s="40"/>
      <c r="K23" s="21"/>
      <c r="L23" s="21"/>
      <c r="M23" s="21"/>
      <c r="N23" s="23"/>
      <c r="P23" s="22"/>
      <c r="Q23" s="68">
        <v>0.15</v>
      </c>
      <c r="R23" s="68">
        <v>801.04314854909774</v>
      </c>
      <c r="S23" s="23"/>
    </row>
    <row r="24" spans="2:19" s="14" customFormat="1" x14ac:dyDescent="0.25">
      <c r="B24" s="22"/>
      <c r="C24" s="11" t="s">
        <v>51</v>
      </c>
      <c r="D24" s="68">
        <v>5</v>
      </c>
      <c r="E24" s="23"/>
      <c r="F24" s="13"/>
      <c r="G24" s="22"/>
      <c r="H24" s="83" t="s">
        <v>53</v>
      </c>
      <c r="I24" s="83"/>
      <c r="J24" s="41"/>
      <c r="K24" s="41"/>
      <c r="L24" s="41"/>
      <c r="M24" s="41"/>
      <c r="N24" s="23"/>
      <c r="P24" s="22"/>
      <c r="Q24" s="96">
        <v>0.16</v>
      </c>
      <c r="R24" s="96">
        <v>817.42105542745981</v>
      </c>
      <c r="S24" s="23"/>
    </row>
    <row r="25" spans="2:19" s="14" customFormat="1" ht="30" x14ac:dyDescent="0.25">
      <c r="B25" s="24"/>
      <c r="C25" s="36"/>
      <c r="D25" s="36"/>
      <c r="E25" s="26"/>
      <c r="F25" s="13"/>
      <c r="G25" s="22"/>
      <c r="H25" s="42" t="s">
        <v>41</v>
      </c>
      <c r="I25" s="42" t="s">
        <v>47</v>
      </c>
      <c r="J25" s="43" t="s">
        <v>43</v>
      </c>
      <c r="K25" s="43" t="s">
        <v>44</v>
      </c>
      <c r="L25" s="43" t="s">
        <v>45</v>
      </c>
      <c r="M25" s="43" t="s">
        <v>46</v>
      </c>
      <c r="N25" s="23"/>
      <c r="P25" s="22"/>
      <c r="Q25" s="68">
        <v>0.17</v>
      </c>
      <c r="R25" s="68">
        <v>833.58295148481761</v>
      </c>
      <c r="S25" s="23"/>
    </row>
    <row r="26" spans="2:19" s="14" customFormat="1" ht="17.45" customHeight="1" x14ac:dyDescent="0.25">
      <c r="B26" s="45"/>
      <c r="C26" s="47"/>
      <c r="D26" s="47"/>
      <c r="E26" s="47"/>
      <c r="F26" s="13"/>
      <c r="G26" s="22"/>
      <c r="H26" s="68">
        <v>0</v>
      </c>
      <c r="I26" s="68">
        <v>1.5229979512760349E-8</v>
      </c>
      <c r="J26" s="68">
        <v>6.4590343113616635E-7</v>
      </c>
      <c r="K26" s="68">
        <v>0</v>
      </c>
      <c r="L26" s="68">
        <v>42.41</v>
      </c>
      <c r="M26" s="68">
        <v>-8.0368118117401664E-4</v>
      </c>
      <c r="N26" s="34"/>
      <c r="P26" s="22"/>
      <c r="Q26" s="96">
        <v>0.18</v>
      </c>
      <c r="R26" s="96">
        <v>849.5428395311169</v>
      </c>
      <c r="S26" s="23"/>
    </row>
    <row r="27" spans="2:19" s="14" customFormat="1" ht="13.5" customHeight="1" x14ac:dyDescent="0.25">
      <c r="B27" s="13"/>
      <c r="C27" s="35"/>
      <c r="D27" s="35"/>
      <c r="E27" s="35"/>
      <c r="F27" s="13"/>
      <c r="G27" s="22"/>
      <c r="H27" s="96">
        <v>17.899999999999999</v>
      </c>
      <c r="I27" s="96">
        <v>1.3647114939965555E-3</v>
      </c>
      <c r="J27" s="96">
        <v>5.6403526046877636E-2</v>
      </c>
      <c r="K27" s="96">
        <v>0</v>
      </c>
      <c r="L27" s="96">
        <v>41.33</v>
      </c>
      <c r="M27" s="96">
        <v>-0.23765648692760694</v>
      </c>
      <c r="N27" s="23"/>
      <c r="P27" s="22"/>
      <c r="Q27" s="68">
        <v>0.19</v>
      </c>
      <c r="R27" s="68">
        <v>865.30713764773282</v>
      </c>
      <c r="S27" s="23"/>
    </row>
    <row r="28" spans="2:19" s="14" customFormat="1" ht="14.45" customHeight="1" x14ac:dyDescent="0.25">
      <c r="B28" s="13"/>
      <c r="C28" s="35"/>
      <c r="D28" s="35"/>
      <c r="E28" s="35"/>
      <c r="F28" s="13"/>
      <c r="G28" s="22"/>
      <c r="H28" s="68">
        <v>61.7</v>
      </c>
      <c r="I28" s="68">
        <v>4.6961752304962362E-3</v>
      </c>
      <c r="J28" s="68">
        <v>0.19864821224999077</v>
      </c>
      <c r="K28" s="68">
        <v>0</v>
      </c>
      <c r="L28" s="68">
        <v>42.3</v>
      </c>
      <c r="M28" s="68">
        <v>-0.44674993087286341</v>
      </c>
      <c r="N28" s="23"/>
      <c r="P28" s="22"/>
      <c r="Q28" s="96">
        <v>0.2</v>
      </c>
      <c r="R28" s="96">
        <v>880.93808390939614</v>
      </c>
      <c r="S28" s="23"/>
    </row>
    <row r="29" spans="2:19" s="14" customFormat="1" ht="14.45" customHeight="1" x14ac:dyDescent="0.25">
      <c r="B29" s="13"/>
      <c r="C29" s="35"/>
      <c r="D29" s="35"/>
      <c r="E29" s="35"/>
      <c r="F29" s="13"/>
      <c r="G29" s="22"/>
      <c r="H29" s="96">
        <v>195.6</v>
      </c>
      <c r="I29" s="96">
        <v>1.48119547603686E-2</v>
      </c>
      <c r="J29" s="96">
        <v>0.6460974666472783</v>
      </c>
      <c r="K29" s="96">
        <v>2</v>
      </c>
      <c r="L29" s="96">
        <v>43.62</v>
      </c>
      <c r="M29" s="96">
        <v>1.6969881714503592</v>
      </c>
      <c r="N29" s="23"/>
      <c r="P29" s="22"/>
      <c r="Q29" s="68">
        <v>0.21</v>
      </c>
      <c r="R29" s="68">
        <v>896.45460182241459</v>
      </c>
      <c r="S29" s="23"/>
    </row>
    <row r="30" spans="2:19" s="14" customFormat="1" ht="12" customHeight="1" x14ac:dyDescent="0.25">
      <c r="B30" s="13"/>
      <c r="C30" s="35"/>
      <c r="D30" s="35"/>
      <c r="E30" s="35"/>
      <c r="F30" s="13"/>
      <c r="G30" s="22"/>
      <c r="H30" s="68">
        <v>772.3</v>
      </c>
      <c r="I30" s="68">
        <v>5.7218181683603847E-2</v>
      </c>
      <c r="J30" s="68">
        <v>2.0764478132979836</v>
      </c>
      <c r="K30" s="68">
        <v>1</v>
      </c>
      <c r="L30" s="68">
        <v>36.29</v>
      </c>
      <c r="M30" s="68">
        <v>-0.76935515895410056</v>
      </c>
      <c r="N30" s="23"/>
      <c r="P30" s="22"/>
      <c r="Q30" s="96">
        <v>0.22</v>
      </c>
      <c r="R30" s="96">
        <v>911.89363783425915</v>
      </c>
      <c r="S30" s="23"/>
    </row>
    <row r="31" spans="2:19" s="14" customFormat="1" ht="13.9" customHeight="1" x14ac:dyDescent="0.25">
      <c r="B31" s="13"/>
      <c r="C31" s="35"/>
      <c r="D31" s="35"/>
      <c r="E31" s="35"/>
      <c r="G31" s="22"/>
      <c r="H31" s="40"/>
      <c r="I31" s="40"/>
      <c r="J31" s="40"/>
      <c r="K31" s="40"/>
      <c r="L31" s="40"/>
      <c r="M31" s="40"/>
      <c r="N31" s="23"/>
      <c r="P31" s="22"/>
      <c r="Q31" s="68">
        <v>0.23</v>
      </c>
      <c r="R31" s="68">
        <v>927.27087485873824</v>
      </c>
      <c r="S31" s="23"/>
    </row>
    <row r="32" spans="2:19" s="14" customFormat="1" x14ac:dyDescent="0.25">
      <c r="B32" s="13"/>
      <c r="C32" s="13"/>
      <c r="D32" s="13"/>
      <c r="E32" s="13"/>
      <c r="G32" s="22"/>
      <c r="H32" s="83" t="s">
        <v>111</v>
      </c>
      <c r="I32" s="83"/>
      <c r="J32" s="40"/>
      <c r="K32" s="40"/>
      <c r="L32" s="40"/>
      <c r="M32" s="40"/>
      <c r="N32" s="23"/>
      <c r="P32" s="22"/>
      <c r="Q32" s="96">
        <v>0.24</v>
      </c>
      <c r="R32" s="96">
        <v>942.64863141744922</v>
      </c>
      <c r="S32" s="23"/>
    </row>
    <row r="33" spans="1:19" s="14" customFormat="1" x14ac:dyDescent="0.25">
      <c r="A33" s="13"/>
      <c r="B33" s="13"/>
      <c r="C33" s="13"/>
      <c r="D33" s="13"/>
      <c r="E33" s="13"/>
      <c r="F33" s="13"/>
      <c r="G33" s="22"/>
      <c r="H33" s="108" t="s">
        <v>31</v>
      </c>
      <c r="I33" s="108" t="s">
        <v>90</v>
      </c>
      <c r="J33" s="108" t="s">
        <v>52</v>
      </c>
      <c r="K33" s="108" t="s">
        <v>91</v>
      </c>
      <c r="L33" s="108" t="s">
        <v>92</v>
      </c>
      <c r="M33" s="108" t="s">
        <v>93</v>
      </c>
      <c r="N33" s="23"/>
      <c r="P33" s="22"/>
      <c r="Q33" s="68">
        <v>0.25</v>
      </c>
      <c r="R33" s="68">
        <v>958.01259765916961</v>
      </c>
      <c r="S33" s="23"/>
    </row>
    <row r="34" spans="1:19" s="14" customFormat="1" ht="15" customHeight="1" x14ac:dyDescent="0.25">
      <c r="A34" s="13"/>
      <c r="B34" s="13"/>
      <c r="C34" s="13"/>
      <c r="D34" s="13"/>
      <c r="E34" s="13"/>
      <c r="F34" s="13"/>
      <c r="G34" s="22"/>
      <c r="H34" s="68" t="s">
        <v>182</v>
      </c>
      <c r="I34" s="68">
        <v>-12.695805349600038</v>
      </c>
      <c r="J34" s="68">
        <v>5</v>
      </c>
      <c r="K34" s="68" t="s">
        <v>183</v>
      </c>
      <c r="L34" s="68" t="s">
        <v>183</v>
      </c>
      <c r="M34" s="68" t="s">
        <v>183</v>
      </c>
      <c r="N34" s="23"/>
      <c r="P34" s="22"/>
      <c r="Q34" s="96">
        <v>0.26</v>
      </c>
      <c r="R34" s="96">
        <v>973.34201931509597</v>
      </c>
      <c r="S34" s="23"/>
    </row>
    <row r="35" spans="1:19" s="14" customFormat="1" ht="15" customHeight="1" x14ac:dyDescent="0.35">
      <c r="A35" s="13"/>
      <c r="C35" s="13"/>
      <c r="D35" s="82"/>
      <c r="E35" s="82"/>
      <c r="F35" s="13"/>
      <c r="G35" s="22"/>
      <c r="H35" s="96" t="s">
        <v>184</v>
      </c>
      <c r="I35" s="96">
        <v>-14.241469126719537</v>
      </c>
      <c r="J35" s="96">
        <v>1</v>
      </c>
      <c r="K35" s="96">
        <v>3.0913275542389975</v>
      </c>
      <c r="L35" s="96">
        <v>4</v>
      </c>
      <c r="M35" s="96">
        <v>0.54265997894959406</v>
      </c>
      <c r="N35" s="23"/>
      <c r="P35" s="22"/>
      <c r="Q35" s="68">
        <v>0.27</v>
      </c>
      <c r="R35" s="68">
        <v>988.69634713003836</v>
      </c>
      <c r="S35" s="23"/>
    </row>
    <row r="36" spans="1:19" s="14" customFormat="1" x14ac:dyDescent="0.25">
      <c r="A36" s="13"/>
      <c r="C36" s="13"/>
      <c r="D36" s="13"/>
      <c r="E36" s="27"/>
      <c r="F36" s="13"/>
      <c r="G36" s="22"/>
      <c r="H36" s="68" t="s">
        <v>185</v>
      </c>
      <c r="I36" s="68">
        <v>-15.665106559990226</v>
      </c>
      <c r="J36" s="68">
        <v>1</v>
      </c>
      <c r="K36" s="68">
        <v>5.9386024207803771</v>
      </c>
      <c r="L36" s="68">
        <v>4</v>
      </c>
      <c r="M36" s="68">
        <v>0.20378064185055422</v>
      </c>
      <c r="N36" s="23"/>
      <c r="P36" s="22"/>
      <c r="Q36" s="96">
        <v>0.28000000000000003</v>
      </c>
      <c r="R36" s="96">
        <v>1004.1318845403932</v>
      </c>
      <c r="S36" s="23"/>
    </row>
    <row r="37" spans="1:19" s="14" customFormat="1" x14ac:dyDescent="0.25">
      <c r="A37" s="13"/>
      <c r="B37" s="13"/>
      <c r="C37" s="13"/>
      <c r="D37" s="13"/>
      <c r="E37" s="27"/>
      <c r="F37" s="13"/>
      <c r="G37" s="22"/>
      <c r="H37" s="40"/>
      <c r="I37" s="40"/>
      <c r="J37" s="40"/>
      <c r="K37" s="40"/>
      <c r="L37" s="40"/>
      <c r="M37" s="40"/>
      <c r="N37" s="23"/>
      <c r="P37" s="22"/>
      <c r="Q37" s="68">
        <v>0.28999999999999998</v>
      </c>
      <c r="R37" s="68">
        <v>1019.6207674450831</v>
      </c>
      <c r="S37" s="23"/>
    </row>
    <row r="38" spans="1:19" s="14" customFormat="1" x14ac:dyDescent="0.25">
      <c r="A38" s="13"/>
      <c r="B38" s="13"/>
      <c r="C38" s="13"/>
      <c r="D38" s="13"/>
      <c r="E38" s="27"/>
      <c r="F38" s="13"/>
      <c r="G38" s="45"/>
      <c r="H38" s="46"/>
      <c r="I38" s="45"/>
      <c r="J38" s="45"/>
      <c r="K38" s="45"/>
      <c r="L38" s="45"/>
      <c r="M38" s="45"/>
      <c r="N38" s="45"/>
      <c r="P38" s="22"/>
      <c r="Q38" s="96">
        <v>0.3</v>
      </c>
      <c r="R38" s="96">
        <v>1035.1411969473418</v>
      </c>
      <c r="S38" s="23"/>
    </row>
    <row r="39" spans="1:19" s="14" customFormat="1" ht="23.25" x14ac:dyDescent="0.35">
      <c r="A39" s="13"/>
      <c r="B39" s="13"/>
      <c r="C39" s="13"/>
      <c r="D39" s="13"/>
      <c r="E39" s="27"/>
      <c r="F39" s="13"/>
      <c r="H39" s="29"/>
      <c r="M39" s="13"/>
      <c r="N39" s="13"/>
      <c r="P39" s="22"/>
      <c r="Q39" s="68">
        <v>0.31</v>
      </c>
      <c r="R39" s="68">
        <v>1050.7426907938975</v>
      </c>
      <c r="S39" s="23"/>
    </row>
    <row r="40" spans="1:19" s="14" customFormat="1" x14ac:dyDescent="0.25">
      <c r="A40" s="13"/>
      <c r="B40" s="13"/>
      <c r="C40" s="13"/>
      <c r="D40" s="13"/>
      <c r="E40" s="13"/>
      <c r="F40" s="13"/>
      <c r="H40" s="28"/>
      <c r="M40" s="13"/>
      <c r="N40" s="13"/>
      <c r="P40" s="22"/>
      <c r="Q40" s="96">
        <v>0.32</v>
      </c>
      <c r="R40" s="96">
        <v>1066.4505162701903</v>
      </c>
      <c r="S40" s="23"/>
    </row>
    <row r="41" spans="1:19" s="14" customFormat="1" ht="15" customHeight="1" x14ac:dyDescent="0.25">
      <c r="A41" s="13"/>
      <c r="B41" s="13"/>
      <c r="C41" s="13"/>
      <c r="D41" s="13"/>
      <c r="E41" s="13"/>
      <c r="F41" s="13"/>
      <c r="H41" s="28"/>
      <c r="I41" s="13"/>
      <c r="J41" s="13"/>
      <c r="K41" s="13"/>
      <c r="L41" s="13"/>
      <c r="M41" s="13"/>
      <c r="N41" s="13"/>
      <c r="P41" s="22"/>
      <c r="Q41" s="68">
        <v>0.33</v>
      </c>
      <c r="R41" s="68">
        <v>1082.2804004529564</v>
      </c>
      <c r="S41" s="23"/>
    </row>
    <row r="42" spans="1:19" s="14" customFormat="1" ht="23.25" x14ac:dyDescent="0.35">
      <c r="A42" s="13"/>
      <c r="B42" s="13"/>
      <c r="C42" s="13"/>
      <c r="D42" s="82"/>
      <c r="E42" s="82"/>
      <c r="F42" s="13"/>
      <c r="H42" s="30"/>
      <c r="I42" s="13"/>
      <c r="J42" s="13"/>
      <c r="K42" s="13"/>
      <c r="L42" s="13"/>
      <c r="M42" s="13"/>
      <c r="N42" s="13"/>
      <c r="P42" s="22"/>
      <c r="Q42" s="96">
        <v>0.34</v>
      </c>
      <c r="R42" s="96">
        <v>1098.2587543787924</v>
      </c>
      <c r="S42" s="23"/>
    </row>
    <row r="43" spans="1:19" s="14" customFormat="1" x14ac:dyDescent="0.25">
      <c r="A43" s="13"/>
      <c r="B43" s="13"/>
      <c r="C43" s="13"/>
      <c r="D43" s="13"/>
      <c r="E43" s="27"/>
      <c r="F43" s="13"/>
      <c r="H43" s="28"/>
      <c r="P43" s="22"/>
      <c r="Q43" s="68">
        <v>0.35000000000000003</v>
      </c>
      <c r="R43" s="68">
        <v>1114.3745970698999</v>
      </c>
      <c r="S43" s="23"/>
    </row>
    <row r="44" spans="1:19" s="14" customFormat="1" x14ac:dyDescent="0.25">
      <c r="A44" s="13"/>
      <c r="B44" s="13"/>
      <c r="C44" s="13"/>
      <c r="D44" s="13"/>
      <c r="E44" s="27"/>
      <c r="F44" s="13"/>
      <c r="H44" s="28"/>
      <c r="P44" s="22"/>
      <c r="Q44" s="96">
        <v>0.36</v>
      </c>
      <c r="R44" s="96">
        <v>1130.6210884830218</v>
      </c>
      <c r="S44" s="23"/>
    </row>
    <row r="45" spans="1:19" s="14" customFormat="1" x14ac:dyDescent="0.25">
      <c r="A45" s="13"/>
      <c r="B45" s="13"/>
      <c r="C45" s="13"/>
      <c r="D45" s="13"/>
      <c r="E45" s="27"/>
      <c r="F45" s="13"/>
      <c r="H45" s="28"/>
      <c r="P45" s="22"/>
      <c r="Q45" s="68">
        <v>0.37</v>
      </c>
      <c r="R45" s="68">
        <v>1147.0094839005942</v>
      </c>
      <c r="S45" s="23"/>
    </row>
    <row r="46" spans="1:19" s="14" customFormat="1" x14ac:dyDescent="0.25">
      <c r="A46" s="13"/>
      <c r="B46" s="13"/>
      <c r="C46" s="13"/>
      <c r="D46" s="13"/>
      <c r="E46" s="13"/>
      <c r="F46" s="13"/>
      <c r="H46" s="28"/>
      <c r="O46" s="13"/>
      <c r="P46" s="22"/>
      <c r="Q46" s="96">
        <v>0.38</v>
      </c>
      <c r="R46" s="96">
        <v>1163.5433701295121</v>
      </c>
      <c r="S46" s="23"/>
    </row>
    <row r="47" spans="1:19" s="14" customFormat="1" x14ac:dyDescent="0.25">
      <c r="A47" s="13"/>
      <c r="B47" s="13"/>
      <c r="C47" s="13"/>
      <c r="D47" s="13"/>
      <c r="E47" s="13"/>
      <c r="F47" s="13"/>
      <c r="H47" s="28"/>
      <c r="O47" s="13"/>
      <c r="P47" s="22"/>
      <c r="Q47" s="68">
        <v>0.39</v>
      </c>
      <c r="R47" s="68">
        <v>1180.244915943407</v>
      </c>
      <c r="S47" s="23"/>
    </row>
    <row r="48" spans="1:19" s="14" customFormat="1" x14ac:dyDescent="0.25">
      <c r="A48" s="13"/>
      <c r="B48" s="13"/>
      <c r="C48" s="13"/>
      <c r="D48" s="13"/>
      <c r="E48" s="13"/>
      <c r="F48" s="13"/>
      <c r="O48" s="13"/>
      <c r="P48" s="22"/>
      <c r="Q48" s="96">
        <v>0.4</v>
      </c>
      <c r="R48" s="96">
        <v>1197.2053658536984</v>
      </c>
      <c r="S48" s="23"/>
    </row>
    <row r="49" spans="1:19" s="14" customFormat="1" x14ac:dyDescent="0.25">
      <c r="A49" s="13"/>
      <c r="B49" s="13"/>
      <c r="C49" s="13"/>
      <c r="D49" s="13"/>
      <c r="E49" s="13"/>
      <c r="F49" s="13"/>
      <c r="O49" s="13"/>
      <c r="P49" s="22"/>
      <c r="Q49" s="68">
        <v>0.41000000000000003</v>
      </c>
      <c r="R49" s="68">
        <v>1214.4050684738254</v>
      </c>
      <c r="S49" s="23"/>
    </row>
    <row r="50" spans="1:19" s="14" customFormat="1" x14ac:dyDescent="0.25">
      <c r="B50" s="13"/>
      <c r="C50" s="13"/>
      <c r="D50" s="13"/>
      <c r="E50" s="13"/>
      <c r="O50" s="13"/>
      <c r="P50" s="22"/>
      <c r="Q50" s="96">
        <v>0.42</v>
      </c>
      <c r="R50" s="96">
        <v>1231.8080041138805</v>
      </c>
      <c r="S50" s="23"/>
    </row>
    <row r="51" spans="1:19" s="14" customFormat="1" x14ac:dyDescent="0.25">
      <c r="B51" s="13"/>
      <c r="C51" s="13"/>
      <c r="D51" s="13"/>
      <c r="E51" s="13"/>
      <c r="P51" s="22"/>
      <c r="Q51" s="68">
        <v>0.43</v>
      </c>
      <c r="R51" s="68">
        <v>1249.4170738754115</v>
      </c>
      <c r="S51" s="23"/>
    </row>
    <row r="52" spans="1:19" s="14" customFormat="1" x14ac:dyDescent="0.25">
      <c r="B52" s="13"/>
      <c r="P52" s="22"/>
      <c r="Q52" s="96">
        <v>0.44</v>
      </c>
      <c r="R52" s="96">
        <v>1267.1816022208729</v>
      </c>
      <c r="S52" s="23"/>
    </row>
    <row r="53" spans="1:19" s="14" customFormat="1" x14ac:dyDescent="0.25">
      <c r="B53" s="13"/>
      <c r="P53" s="22"/>
      <c r="Q53" s="68">
        <v>0.45</v>
      </c>
      <c r="R53" s="68">
        <v>1285.0423985560706</v>
      </c>
      <c r="S53" s="23"/>
    </row>
    <row r="54" spans="1:19" s="14" customFormat="1" x14ac:dyDescent="0.25">
      <c r="P54" s="22"/>
      <c r="Q54" s="96">
        <v>0.46</v>
      </c>
      <c r="R54" s="96">
        <v>1303.3876591933115</v>
      </c>
      <c r="S54" s="23"/>
    </row>
    <row r="55" spans="1:19" s="14" customFormat="1" x14ac:dyDescent="0.25">
      <c r="P55" s="22"/>
      <c r="Q55" s="68">
        <v>0.47000000000000003</v>
      </c>
      <c r="R55" s="68">
        <v>1322.3888767805804</v>
      </c>
      <c r="S55" s="23"/>
    </row>
    <row r="56" spans="1:19" s="14" customFormat="1" x14ac:dyDescent="0.25">
      <c r="P56" s="22"/>
      <c r="Q56" s="96">
        <v>0.48</v>
      </c>
      <c r="R56" s="96">
        <v>1341.7162458079022</v>
      </c>
      <c r="S56" s="23"/>
    </row>
    <row r="57" spans="1:19" s="14" customFormat="1" x14ac:dyDescent="0.25">
      <c r="P57" s="22"/>
      <c r="Q57" s="68">
        <v>0.49</v>
      </c>
      <c r="R57" s="68">
        <v>1361.2086749637901</v>
      </c>
      <c r="S57" s="23"/>
    </row>
    <row r="58" spans="1:19" s="14" customFormat="1" x14ac:dyDescent="0.25">
      <c r="P58" s="22"/>
      <c r="Q58" s="96">
        <v>0.5</v>
      </c>
      <c r="R58" s="96">
        <v>1381.0150153423426</v>
      </c>
      <c r="S58" s="23"/>
    </row>
    <row r="59" spans="1:19" s="14" customFormat="1" x14ac:dyDescent="0.25">
      <c r="P59" s="22"/>
      <c r="Q59" s="68">
        <v>0.51</v>
      </c>
      <c r="R59" s="68">
        <v>1401.1603857404186</v>
      </c>
      <c r="S59" s="23"/>
    </row>
    <row r="60" spans="1:19" s="14" customFormat="1" x14ac:dyDescent="0.25">
      <c r="P60" s="22"/>
      <c r="Q60" s="96">
        <v>0.52</v>
      </c>
      <c r="R60" s="96">
        <v>1421.7484822978063</v>
      </c>
      <c r="S60" s="23"/>
    </row>
    <row r="61" spans="1:19" s="14" customFormat="1" x14ac:dyDescent="0.25">
      <c r="P61" s="22"/>
      <c r="Q61" s="68">
        <v>0.53</v>
      </c>
      <c r="R61" s="68">
        <v>1442.9575868520087</v>
      </c>
      <c r="S61" s="23"/>
    </row>
    <row r="62" spans="1:19" s="14" customFormat="1" x14ac:dyDescent="0.25">
      <c r="P62" s="22"/>
      <c r="Q62" s="96">
        <v>0.54</v>
      </c>
      <c r="R62" s="96">
        <v>1464.6323986178368</v>
      </c>
      <c r="S62" s="23"/>
    </row>
    <row r="63" spans="1:19" s="14" customFormat="1" x14ac:dyDescent="0.25">
      <c r="P63" s="22"/>
      <c r="Q63" s="68">
        <v>0.55000000000000004</v>
      </c>
      <c r="R63" s="68">
        <v>1486.6096422321768</v>
      </c>
      <c r="S63" s="23"/>
    </row>
    <row r="64" spans="1:19" s="14" customFormat="1" x14ac:dyDescent="0.25">
      <c r="P64" s="22"/>
      <c r="Q64" s="96">
        <v>0.56000000000000005</v>
      </c>
      <c r="R64" s="96">
        <v>1509.0477405749857</v>
      </c>
      <c r="S64" s="23"/>
    </row>
    <row r="65" spans="16:19" s="14" customFormat="1" x14ac:dyDescent="0.25">
      <c r="P65" s="22"/>
      <c r="Q65" s="68">
        <v>0.57000000000000006</v>
      </c>
      <c r="R65" s="68">
        <v>1532.0747693848514</v>
      </c>
      <c r="S65" s="23"/>
    </row>
    <row r="66" spans="16:19" s="14" customFormat="1" x14ac:dyDescent="0.25">
      <c r="P66" s="22"/>
      <c r="Q66" s="96">
        <v>0.57999999999999996</v>
      </c>
      <c r="R66" s="96">
        <v>1555.642466629567</v>
      </c>
      <c r="S66" s="23"/>
    </row>
    <row r="67" spans="16:19" s="14" customFormat="1" x14ac:dyDescent="0.25">
      <c r="P67" s="22"/>
      <c r="Q67" s="68">
        <v>0.59</v>
      </c>
      <c r="R67" s="68">
        <v>1579.6891313606764</v>
      </c>
      <c r="S67" s="23"/>
    </row>
    <row r="68" spans="16:19" s="14" customFormat="1" x14ac:dyDescent="0.25">
      <c r="P68" s="22"/>
      <c r="Q68" s="96">
        <v>0.6</v>
      </c>
      <c r="R68" s="96">
        <v>1604.4164830283808</v>
      </c>
      <c r="S68" s="23"/>
    </row>
    <row r="69" spans="16:19" s="14" customFormat="1" x14ac:dyDescent="0.25">
      <c r="P69" s="22"/>
      <c r="Q69" s="68">
        <v>0.61</v>
      </c>
      <c r="R69" s="68">
        <v>1629.9510967179149</v>
      </c>
      <c r="S69" s="23"/>
    </row>
    <row r="70" spans="16:19" s="14" customFormat="1" x14ac:dyDescent="0.25">
      <c r="P70" s="22"/>
      <c r="Q70" s="96">
        <v>0.62</v>
      </c>
      <c r="R70" s="96">
        <v>1656.2452687162825</v>
      </c>
      <c r="S70" s="23"/>
    </row>
    <row r="71" spans="16:19" s="14" customFormat="1" x14ac:dyDescent="0.25">
      <c r="P71" s="22"/>
      <c r="Q71" s="68">
        <v>0.63</v>
      </c>
      <c r="R71" s="68">
        <v>1683.2807004327492</v>
      </c>
      <c r="S71" s="23"/>
    </row>
    <row r="72" spans="16:19" s="14" customFormat="1" x14ac:dyDescent="0.25">
      <c r="P72" s="22"/>
      <c r="Q72" s="96">
        <v>0.64</v>
      </c>
      <c r="R72" s="96">
        <v>1711.2010461044867</v>
      </c>
      <c r="S72" s="23"/>
    </row>
    <row r="73" spans="16:19" s="14" customFormat="1" x14ac:dyDescent="0.25">
      <c r="P73" s="22"/>
      <c r="Q73" s="68">
        <v>0.65</v>
      </c>
      <c r="R73" s="68">
        <v>1740.0258004105474</v>
      </c>
      <c r="S73" s="23"/>
    </row>
    <row r="74" spans="16:19" s="14" customFormat="1" x14ac:dyDescent="0.25">
      <c r="P74" s="22"/>
      <c r="Q74" s="96">
        <v>0.66</v>
      </c>
      <c r="R74" s="96">
        <v>1769.7810091325316</v>
      </c>
      <c r="S74" s="23"/>
    </row>
    <row r="75" spans="16:19" s="14" customFormat="1" x14ac:dyDescent="0.25">
      <c r="P75" s="22"/>
      <c r="Q75" s="68">
        <v>0.67</v>
      </c>
      <c r="R75" s="68">
        <v>1800.5244598810884</v>
      </c>
      <c r="S75" s="23"/>
    </row>
    <row r="76" spans="16:19" s="14" customFormat="1" x14ac:dyDescent="0.25">
      <c r="P76" s="22"/>
      <c r="Q76" s="96">
        <v>0.68</v>
      </c>
      <c r="R76" s="96">
        <v>1832.3940508057278</v>
      </c>
      <c r="S76" s="23"/>
    </row>
    <row r="77" spans="16:19" s="14" customFormat="1" x14ac:dyDescent="0.25">
      <c r="P77" s="22"/>
      <c r="Q77" s="68">
        <v>0.69000000000000006</v>
      </c>
      <c r="R77" s="68">
        <v>1865.476041955179</v>
      </c>
      <c r="S77" s="23"/>
    </row>
    <row r="78" spans="16:19" s="14" customFormat="1" x14ac:dyDescent="0.25">
      <c r="P78" s="22"/>
      <c r="Q78" s="96">
        <v>0.70000000000000007</v>
      </c>
      <c r="R78" s="96">
        <v>1899.9040207864552</v>
      </c>
      <c r="S78" s="23"/>
    </row>
    <row r="79" spans="16:19" s="14" customFormat="1" x14ac:dyDescent="0.25">
      <c r="P79" s="22"/>
      <c r="Q79" s="68">
        <v>0.71</v>
      </c>
      <c r="R79" s="68">
        <v>65535</v>
      </c>
      <c r="S79" s="23"/>
    </row>
    <row r="80" spans="16:19" s="14" customFormat="1" x14ac:dyDescent="0.25">
      <c r="P80" s="22"/>
      <c r="Q80" s="96">
        <v>0.72</v>
      </c>
      <c r="R80" s="96">
        <v>65535</v>
      </c>
      <c r="S80" s="23"/>
    </row>
    <row r="81" spans="16:19" s="14" customFormat="1" x14ac:dyDescent="0.25">
      <c r="P81" s="22"/>
      <c r="Q81" s="68">
        <v>0.73</v>
      </c>
      <c r="R81" s="68">
        <v>65535</v>
      </c>
      <c r="S81" s="23"/>
    </row>
    <row r="82" spans="16:19" s="14" customFormat="1" x14ac:dyDescent="0.25">
      <c r="P82" s="22"/>
      <c r="Q82" s="96">
        <v>0.74</v>
      </c>
      <c r="R82" s="96">
        <v>65535</v>
      </c>
      <c r="S82" s="23"/>
    </row>
    <row r="83" spans="16:19" s="14" customFormat="1" x14ac:dyDescent="0.25">
      <c r="P83" s="22"/>
      <c r="Q83" s="68">
        <v>0.75</v>
      </c>
      <c r="R83" s="68">
        <v>65535</v>
      </c>
      <c r="S83" s="23"/>
    </row>
    <row r="84" spans="16:19" s="14" customFormat="1" x14ac:dyDescent="0.25">
      <c r="P84" s="22"/>
      <c r="Q84" s="96">
        <v>0.76</v>
      </c>
      <c r="R84" s="96">
        <v>65535</v>
      </c>
      <c r="S84" s="23"/>
    </row>
    <row r="85" spans="16:19" s="14" customFormat="1" x14ac:dyDescent="0.25">
      <c r="P85" s="22"/>
      <c r="Q85" s="68">
        <v>0.77</v>
      </c>
      <c r="R85" s="68">
        <v>65535</v>
      </c>
      <c r="S85" s="23"/>
    </row>
    <row r="86" spans="16:19" s="14" customFormat="1" x14ac:dyDescent="0.25">
      <c r="P86" s="22"/>
      <c r="Q86" s="96">
        <v>0.78</v>
      </c>
      <c r="R86" s="96">
        <v>65535</v>
      </c>
      <c r="S86" s="23"/>
    </row>
    <row r="87" spans="16:19" s="14" customFormat="1" x14ac:dyDescent="0.25">
      <c r="P87" s="22"/>
      <c r="Q87" s="68">
        <v>0.79</v>
      </c>
      <c r="R87" s="68">
        <v>65535</v>
      </c>
      <c r="S87" s="23"/>
    </row>
    <row r="88" spans="16:19" s="14" customFormat="1" x14ac:dyDescent="0.25">
      <c r="P88" s="22"/>
      <c r="Q88" s="96">
        <v>0.8</v>
      </c>
      <c r="R88" s="96">
        <v>65535</v>
      </c>
      <c r="S88" s="23"/>
    </row>
    <row r="89" spans="16:19" s="14" customFormat="1" x14ac:dyDescent="0.25">
      <c r="P89" s="22"/>
      <c r="Q89" s="68">
        <v>0.81</v>
      </c>
      <c r="R89" s="68">
        <v>65535</v>
      </c>
      <c r="S89" s="23"/>
    </row>
    <row r="90" spans="16:19" s="14" customFormat="1" x14ac:dyDescent="0.25">
      <c r="P90" s="22"/>
      <c r="Q90" s="96">
        <v>0.82000000000000006</v>
      </c>
      <c r="R90" s="96">
        <v>65535</v>
      </c>
      <c r="S90" s="23"/>
    </row>
    <row r="91" spans="16:19" s="14" customFormat="1" x14ac:dyDescent="0.25">
      <c r="P91" s="22"/>
      <c r="Q91" s="68">
        <v>0.83000000000000007</v>
      </c>
      <c r="R91" s="68">
        <v>65535</v>
      </c>
      <c r="S91" s="23"/>
    </row>
    <row r="92" spans="16:19" s="14" customFormat="1" x14ac:dyDescent="0.25">
      <c r="P92" s="22"/>
      <c r="Q92" s="96">
        <v>0.84</v>
      </c>
      <c r="R92" s="96">
        <v>65535</v>
      </c>
      <c r="S92" s="23"/>
    </row>
    <row r="93" spans="16:19" s="14" customFormat="1" x14ac:dyDescent="0.25">
      <c r="P93" s="22"/>
      <c r="Q93" s="68">
        <v>0.85</v>
      </c>
      <c r="R93" s="68">
        <v>65535</v>
      </c>
      <c r="S93" s="23"/>
    </row>
    <row r="94" spans="16:19" s="14" customFormat="1" x14ac:dyDescent="0.25">
      <c r="P94" s="22"/>
      <c r="Q94" s="96">
        <v>0.86</v>
      </c>
      <c r="R94" s="96">
        <v>65535</v>
      </c>
      <c r="S94" s="23"/>
    </row>
    <row r="95" spans="16:19" s="14" customFormat="1" x14ac:dyDescent="0.25">
      <c r="P95" s="22"/>
      <c r="Q95" s="68">
        <v>0.87</v>
      </c>
      <c r="R95" s="68">
        <v>65535</v>
      </c>
      <c r="S95" s="23"/>
    </row>
    <row r="96" spans="16:19" s="14" customFormat="1" x14ac:dyDescent="0.25">
      <c r="P96" s="22"/>
      <c r="Q96" s="96">
        <v>0.88</v>
      </c>
      <c r="R96" s="96">
        <v>65535</v>
      </c>
      <c r="S96" s="23"/>
    </row>
    <row r="97" spans="16:19" s="14" customFormat="1" x14ac:dyDescent="0.25">
      <c r="P97" s="22"/>
      <c r="Q97" s="68">
        <v>0.89</v>
      </c>
      <c r="R97" s="68">
        <v>65535</v>
      </c>
      <c r="S97" s="23"/>
    </row>
    <row r="98" spans="16:19" s="14" customFormat="1" x14ac:dyDescent="0.25">
      <c r="P98" s="22"/>
      <c r="Q98" s="96">
        <v>0.9</v>
      </c>
      <c r="R98" s="96">
        <v>65535</v>
      </c>
      <c r="S98" s="23"/>
    </row>
    <row r="99" spans="16:19" s="14" customFormat="1" x14ac:dyDescent="0.25">
      <c r="P99" s="22"/>
      <c r="Q99" s="68">
        <v>0.91</v>
      </c>
      <c r="R99" s="68">
        <v>65535</v>
      </c>
      <c r="S99" s="23"/>
    </row>
    <row r="100" spans="16:19" s="14" customFormat="1" x14ac:dyDescent="0.25">
      <c r="P100" s="22"/>
      <c r="Q100" s="96">
        <v>0.92</v>
      </c>
      <c r="R100" s="96">
        <v>65535</v>
      </c>
      <c r="S100" s="23"/>
    </row>
    <row r="101" spans="16:19" s="14" customFormat="1" x14ac:dyDescent="0.25">
      <c r="P101" s="22"/>
      <c r="Q101" s="68">
        <v>0.93</v>
      </c>
      <c r="R101" s="68">
        <v>65535</v>
      </c>
      <c r="S101" s="23"/>
    </row>
    <row r="102" spans="16:19" s="14" customFormat="1" x14ac:dyDescent="0.25">
      <c r="P102" s="22"/>
      <c r="Q102" s="96">
        <v>0.94000000000000006</v>
      </c>
      <c r="R102" s="96">
        <v>65535</v>
      </c>
      <c r="S102" s="23"/>
    </row>
    <row r="103" spans="16:19" s="14" customFormat="1" x14ac:dyDescent="0.25">
      <c r="P103" s="22"/>
      <c r="Q103" s="68">
        <v>0.95000000000000007</v>
      </c>
      <c r="R103" s="68">
        <v>65535</v>
      </c>
      <c r="S103" s="23"/>
    </row>
    <row r="104" spans="16:19" s="14" customFormat="1" x14ac:dyDescent="0.25">
      <c r="P104" s="22"/>
      <c r="Q104" s="96">
        <v>0.96</v>
      </c>
      <c r="R104" s="96">
        <v>65535</v>
      </c>
      <c r="S104" s="23"/>
    </row>
    <row r="105" spans="16:19" s="14" customFormat="1" x14ac:dyDescent="0.25">
      <c r="P105" s="22"/>
      <c r="Q105" s="68">
        <v>0.97</v>
      </c>
      <c r="R105" s="68">
        <v>65535</v>
      </c>
      <c r="S105" s="23"/>
    </row>
    <row r="106" spans="16:19" s="14" customFormat="1" x14ac:dyDescent="0.25">
      <c r="P106" s="22"/>
      <c r="Q106" s="96">
        <v>0.98</v>
      </c>
      <c r="R106" s="96">
        <v>65535</v>
      </c>
      <c r="S106" s="23"/>
    </row>
    <row r="107" spans="16:19" s="14" customFormat="1" x14ac:dyDescent="0.25">
      <c r="P107" s="22"/>
      <c r="Q107" s="68">
        <v>0.99</v>
      </c>
      <c r="R107" s="68">
        <v>65535</v>
      </c>
      <c r="S107" s="23"/>
    </row>
    <row r="108" spans="16:19" s="14" customFormat="1" x14ac:dyDescent="0.25">
      <c r="P108" s="24"/>
      <c r="Q108" s="25"/>
      <c r="R108" s="25"/>
      <c r="S108" s="26"/>
    </row>
    <row r="109" spans="16:19" s="14" customFormat="1" x14ac:dyDescent="0.25"/>
    <row r="110" spans="16:19" s="14" customFormat="1" x14ac:dyDescent="0.25"/>
    <row r="111" spans="16:19" s="14" customFormat="1" x14ac:dyDescent="0.25"/>
    <row r="112" spans="16:19" s="14" customFormat="1" x14ac:dyDescent="0.25"/>
    <row r="113" s="14" customFormat="1" x14ac:dyDescent="0.25"/>
    <row r="114" s="14" customFormat="1" x14ac:dyDescent="0.25"/>
    <row r="115" s="14" customFormat="1" x14ac:dyDescent="0.25"/>
    <row r="116" s="14" customFormat="1" x14ac:dyDescent="0.25"/>
    <row r="117" s="14" customFormat="1" x14ac:dyDescent="0.25"/>
    <row r="118" s="14" customFormat="1" x14ac:dyDescent="0.25"/>
    <row r="119" s="14" customFormat="1" x14ac:dyDescent="0.25"/>
    <row r="120" s="14" customFormat="1" x14ac:dyDescent="0.25"/>
    <row r="121" s="14" customFormat="1" x14ac:dyDescent="0.25"/>
    <row r="122" s="14" customFormat="1" x14ac:dyDescent="0.25"/>
    <row r="123" s="14" customFormat="1" x14ac:dyDescent="0.25"/>
    <row r="124" s="14" customFormat="1" x14ac:dyDescent="0.25"/>
    <row r="125" s="14" customFormat="1" x14ac:dyDescent="0.25"/>
    <row r="126" s="14" customFormat="1" x14ac:dyDescent="0.25"/>
    <row r="127" s="14" customFormat="1" x14ac:dyDescent="0.25"/>
    <row r="128" s="14" customFormat="1" x14ac:dyDescent="0.25"/>
    <row r="129" spans="18:18" s="14" customFormat="1" x14ac:dyDescent="0.25"/>
    <row r="130" spans="18:18" s="14" customFormat="1" x14ac:dyDescent="0.25"/>
    <row r="131" spans="18:18" s="14" customFormat="1" x14ac:dyDescent="0.25">
      <c r="R131" s="19"/>
    </row>
    <row r="132" spans="18:18" s="14" customFormat="1" x14ac:dyDescent="0.25"/>
    <row r="133" spans="18:18" s="14" customFormat="1" x14ac:dyDescent="0.25"/>
    <row r="134" spans="18:18" s="14" customFormat="1" x14ac:dyDescent="0.25"/>
    <row r="135" spans="18:18" s="14" customFormat="1" x14ac:dyDescent="0.25"/>
    <row r="136" spans="18:18" s="14" customFormat="1" x14ac:dyDescent="0.25"/>
    <row r="137" spans="18:18" s="14" customFormat="1" x14ac:dyDescent="0.25"/>
    <row r="138" spans="18:18" s="14" customFormat="1" x14ac:dyDescent="0.25"/>
    <row r="139" spans="18:18" s="14" customFormat="1" x14ac:dyDescent="0.25"/>
    <row r="140" spans="18:18" s="14" customFormat="1" x14ac:dyDescent="0.25"/>
    <row r="141" spans="18:18" s="14" customFormat="1" x14ac:dyDescent="0.25"/>
    <row r="142" spans="18:18" s="14" customFormat="1" x14ac:dyDescent="0.25"/>
    <row r="143" spans="18:18" s="14" customFormat="1" x14ac:dyDescent="0.25"/>
    <row r="144" spans="18:18" s="14" customFormat="1" x14ac:dyDescent="0.25"/>
    <row r="145" s="14" customFormat="1" x14ac:dyDescent="0.25"/>
    <row r="146" s="14" customFormat="1" x14ac:dyDescent="0.25"/>
    <row r="147" s="14" customFormat="1" x14ac:dyDescent="0.25"/>
    <row r="148" s="14" customFormat="1" x14ac:dyDescent="0.25"/>
    <row r="149" s="14" customFormat="1" x14ac:dyDescent="0.25"/>
    <row r="150" s="14" customFormat="1" x14ac:dyDescent="0.25"/>
    <row r="151" s="14" customFormat="1" x14ac:dyDescent="0.25"/>
    <row r="152" s="14" customFormat="1" x14ac:dyDescent="0.25"/>
    <row r="153" s="14" customFormat="1" x14ac:dyDescent="0.25"/>
    <row r="154" s="14" customFormat="1" x14ac:dyDescent="0.25"/>
    <row r="155" s="14" customFormat="1" x14ac:dyDescent="0.25"/>
    <row r="156" s="14" customFormat="1" x14ac:dyDescent="0.25"/>
    <row r="157" s="14" customFormat="1" x14ac:dyDescent="0.25"/>
    <row r="158" s="14" customFormat="1" x14ac:dyDescent="0.25"/>
    <row r="159" s="14" customFormat="1" x14ac:dyDescent="0.25"/>
    <row r="160" s="14" customFormat="1" x14ac:dyDescent="0.25"/>
    <row r="161" s="14" customFormat="1" x14ac:dyDescent="0.25"/>
    <row r="162" s="14" customFormat="1" x14ac:dyDescent="0.25"/>
    <row r="163" s="14" customFormat="1" x14ac:dyDescent="0.25"/>
    <row r="164" s="14" customFormat="1" x14ac:dyDescent="0.25"/>
    <row r="165" s="14" customFormat="1" x14ac:dyDescent="0.25"/>
    <row r="166" s="14" customFormat="1" x14ac:dyDescent="0.25"/>
    <row r="167" s="14" customFormat="1" x14ac:dyDescent="0.25"/>
    <row r="168" s="14" customFormat="1" x14ac:dyDescent="0.25"/>
    <row r="169" s="14" customFormat="1" x14ac:dyDescent="0.25"/>
    <row r="170" s="14" customFormat="1" x14ac:dyDescent="0.25"/>
    <row r="171" s="14" customFormat="1" x14ac:dyDescent="0.25"/>
    <row r="172" s="14" customFormat="1" x14ac:dyDescent="0.25"/>
    <row r="173" s="14" customFormat="1" x14ac:dyDescent="0.25"/>
    <row r="174" s="14" customFormat="1" x14ac:dyDescent="0.25"/>
    <row r="175" s="14" customFormat="1" x14ac:dyDescent="0.25"/>
    <row r="176" s="14" customFormat="1" x14ac:dyDescent="0.25"/>
    <row r="177" s="14" customFormat="1" x14ac:dyDescent="0.25"/>
    <row r="178" s="14" customFormat="1" x14ac:dyDescent="0.25"/>
    <row r="179" s="14" customFormat="1" x14ac:dyDescent="0.25"/>
    <row r="180" s="14" customFormat="1" x14ac:dyDescent="0.25"/>
    <row r="181" s="14" customFormat="1" x14ac:dyDescent="0.25"/>
    <row r="182" s="14" customFormat="1" x14ac:dyDescent="0.25"/>
    <row r="183" s="14" customFormat="1" x14ac:dyDescent="0.25"/>
    <row r="184" s="14" customFormat="1" x14ac:dyDescent="0.25"/>
    <row r="185" s="14" customFormat="1" x14ac:dyDescent="0.25"/>
    <row r="186" s="14" customFormat="1" x14ac:dyDescent="0.25"/>
    <row r="187" s="14" customFormat="1" x14ac:dyDescent="0.25"/>
    <row r="188" s="14" customFormat="1" x14ac:dyDescent="0.25"/>
    <row r="189" s="14" customFormat="1" x14ac:dyDescent="0.25"/>
    <row r="190" s="14" customFormat="1" x14ac:dyDescent="0.25"/>
    <row r="191" s="14" customFormat="1" x14ac:dyDescent="0.25"/>
    <row r="192" s="14" customFormat="1" x14ac:dyDescent="0.25"/>
    <row r="193" s="14" customFormat="1" x14ac:dyDescent="0.25"/>
    <row r="194" s="14" customFormat="1" x14ac:dyDescent="0.25"/>
    <row r="195" s="14" customFormat="1" x14ac:dyDescent="0.25"/>
    <row r="196" s="14" customFormat="1" x14ac:dyDescent="0.25"/>
    <row r="197" s="14" customFormat="1" x14ac:dyDescent="0.25"/>
    <row r="198" s="14" customFormat="1" x14ac:dyDescent="0.25"/>
    <row r="199" s="14" customFormat="1" x14ac:dyDescent="0.25"/>
    <row r="200" s="14" customFormat="1" x14ac:dyDescent="0.25"/>
    <row r="201" s="14" customFormat="1" x14ac:dyDescent="0.25"/>
    <row r="202" s="14" customFormat="1" x14ac:dyDescent="0.25"/>
    <row r="203" s="14" customFormat="1" x14ac:dyDescent="0.25"/>
    <row r="204" s="14" customFormat="1" x14ac:dyDescent="0.25"/>
    <row r="205" s="14" customFormat="1" x14ac:dyDescent="0.25"/>
    <row r="206" s="14" customFormat="1" x14ac:dyDescent="0.25"/>
    <row r="207" s="14" customFormat="1" x14ac:dyDescent="0.25"/>
    <row r="208" s="14" customFormat="1" x14ac:dyDescent="0.25"/>
    <row r="209" spans="2:19" s="14" customFormat="1" x14ac:dyDescent="0.25"/>
    <row r="210" spans="2:19" s="14" customFormat="1" x14ac:dyDescent="0.25"/>
    <row r="211" spans="2:19" s="14" customFormat="1" x14ac:dyDescent="0.25"/>
    <row r="212" spans="2:19" s="14" customFormat="1" x14ac:dyDescent="0.25"/>
    <row r="213" spans="2:19" s="14" customFormat="1" x14ac:dyDescent="0.25"/>
    <row r="214" spans="2:19" s="14" customFormat="1" x14ac:dyDescent="0.25"/>
    <row r="215" spans="2:19" s="14" customFormat="1" x14ac:dyDescent="0.25"/>
    <row r="216" spans="2:19" s="14" customFormat="1" x14ac:dyDescent="0.25"/>
    <row r="217" spans="2:19" s="14" customFormat="1" x14ac:dyDescent="0.25"/>
    <row r="218" spans="2:19" s="14" customFormat="1" x14ac:dyDescent="0.25"/>
    <row r="219" spans="2:19" s="14" customFormat="1" x14ac:dyDescent="0.25"/>
    <row r="220" spans="2:19" s="14" customFormat="1" x14ac:dyDescent="0.25"/>
    <row r="221" spans="2:19" s="14" customFormat="1" x14ac:dyDescent="0.25"/>
    <row r="222" spans="2:19" s="14" customFormat="1" x14ac:dyDescent="0.25"/>
    <row r="223" spans="2:19" x14ac:dyDescent="0.25">
      <c r="B223" s="14"/>
      <c r="C223" s="14"/>
      <c r="D223" s="14"/>
      <c r="E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</row>
    <row r="224" spans="2:19" x14ac:dyDescent="0.25">
      <c r="B224" s="14"/>
      <c r="C224" s="14"/>
      <c r="D224" s="14"/>
      <c r="E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</row>
    <row r="225" spans="2:19" x14ac:dyDescent="0.25">
      <c r="B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</row>
    <row r="226" spans="2:19" x14ac:dyDescent="0.25">
      <c r="B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</row>
    <row r="227" spans="2:19" x14ac:dyDescent="0.25">
      <c r="G227" s="14"/>
      <c r="H227" s="14"/>
      <c r="O227" s="14"/>
      <c r="P227" s="14"/>
      <c r="Q227" s="14"/>
      <c r="R227" s="14"/>
      <c r="S227" s="14"/>
    </row>
    <row r="228" spans="2:19" x14ac:dyDescent="0.25">
      <c r="G228" s="14"/>
      <c r="H228" s="14"/>
      <c r="O228" s="14"/>
      <c r="P228" s="14"/>
      <c r="Q228" s="14"/>
      <c r="R228" s="14"/>
      <c r="S228" s="14"/>
    </row>
    <row r="229" spans="2:19" x14ac:dyDescent="0.25">
      <c r="G229" s="14"/>
      <c r="O229" s="14"/>
      <c r="P229" s="14"/>
      <c r="Q229" s="14"/>
      <c r="R229" s="14"/>
      <c r="S229" s="14"/>
    </row>
    <row r="230" spans="2:19" x14ac:dyDescent="0.25">
      <c r="G230" s="14"/>
      <c r="O230" s="14"/>
      <c r="P230" s="14"/>
      <c r="Q230" s="14"/>
      <c r="R230" s="14"/>
      <c r="S230" s="14"/>
    </row>
    <row r="231" spans="2:19" x14ac:dyDescent="0.25">
      <c r="G231" s="14"/>
      <c r="O231" s="14"/>
      <c r="P231" s="14"/>
      <c r="Q231" s="14"/>
      <c r="R231" s="14"/>
      <c r="S231" s="14"/>
    </row>
    <row r="232" spans="2:19" x14ac:dyDescent="0.25">
      <c r="O232" s="14"/>
      <c r="P232" s="14"/>
      <c r="Q232" s="14"/>
      <c r="R232" s="14"/>
      <c r="S232" s="14"/>
    </row>
    <row r="233" spans="2:19" x14ac:dyDescent="0.25">
      <c r="O233" s="14"/>
      <c r="P233" s="14"/>
      <c r="Q233" s="14"/>
      <c r="R233" s="14"/>
      <c r="S233" s="14"/>
    </row>
    <row r="234" spans="2:19" x14ac:dyDescent="0.25">
      <c r="O234" s="14"/>
      <c r="P234" s="14"/>
      <c r="Q234" s="14"/>
      <c r="R234" s="14"/>
      <c r="S234" s="14"/>
    </row>
    <row r="235" spans="2:19" x14ac:dyDescent="0.25">
      <c r="P235" s="14"/>
      <c r="Q235" s="14"/>
      <c r="R235" s="14"/>
      <c r="S235" s="14"/>
    </row>
    <row r="236" spans="2:19" x14ac:dyDescent="0.25">
      <c r="P236" s="14"/>
      <c r="Q236" s="14"/>
      <c r="R236" s="14"/>
      <c r="S236" s="14"/>
    </row>
    <row r="237" spans="2:19" x14ac:dyDescent="0.25">
      <c r="P237" s="14"/>
      <c r="Q237" s="14"/>
      <c r="R237" s="14"/>
      <c r="S237" s="14"/>
    </row>
    <row r="238" spans="2:19" x14ac:dyDescent="0.25">
      <c r="P238" s="14"/>
      <c r="Q238" s="14"/>
      <c r="R238" s="14"/>
      <c r="S238" s="14"/>
    </row>
    <row r="239" spans="2:19" x14ac:dyDescent="0.25">
      <c r="P239" s="14"/>
      <c r="Q239" s="14"/>
      <c r="R239" s="14"/>
      <c r="S239" s="14"/>
    </row>
    <row r="240" spans="2:19" x14ac:dyDescent="0.25">
      <c r="P240" s="14"/>
      <c r="Q240" s="14"/>
      <c r="R240" s="14"/>
      <c r="S240" s="14"/>
    </row>
    <row r="241" spans="16:19" x14ac:dyDescent="0.25">
      <c r="P241" s="14"/>
      <c r="Q241" s="14"/>
      <c r="R241" s="14"/>
      <c r="S241" s="14"/>
    </row>
    <row r="242" spans="16:19" x14ac:dyDescent="0.25">
      <c r="P242" s="14"/>
      <c r="Q242" s="14"/>
      <c r="R242" s="14"/>
      <c r="S242" s="14"/>
    </row>
    <row r="243" spans="16:19" x14ac:dyDescent="0.25">
      <c r="P243" s="14"/>
      <c r="Q243" s="14"/>
      <c r="R243" s="14"/>
      <c r="S243" s="14"/>
    </row>
    <row r="244" spans="16:19" x14ac:dyDescent="0.25">
      <c r="P244" s="14"/>
      <c r="Q244" s="14"/>
      <c r="R244" s="14"/>
      <c r="S244" s="14"/>
    </row>
    <row r="245" spans="16:19" x14ac:dyDescent="0.25">
      <c r="P245" s="14"/>
      <c r="Q245" s="14"/>
      <c r="R245" s="14"/>
      <c r="S245" s="14"/>
    </row>
    <row r="246" spans="16:19" x14ac:dyDescent="0.25">
      <c r="P246" s="14"/>
      <c r="Q246" s="14"/>
      <c r="R246" s="14"/>
      <c r="S246" s="14"/>
    </row>
    <row r="247" spans="16:19" x14ac:dyDescent="0.25">
      <c r="P247" s="14"/>
      <c r="Q247" s="14"/>
      <c r="R247" s="14"/>
      <c r="S247" s="14"/>
    </row>
    <row r="248" spans="16:19" x14ac:dyDescent="0.25">
      <c r="P248" s="14"/>
      <c r="Q248" s="14"/>
      <c r="R248" s="14"/>
      <c r="S248" s="14"/>
    </row>
    <row r="249" spans="16:19" x14ac:dyDescent="0.25">
      <c r="P249" s="14"/>
      <c r="Q249" s="14"/>
      <c r="R249" s="14"/>
      <c r="S249" s="14"/>
    </row>
    <row r="250" spans="16:19" x14ac:dyDescent="0.25">
      <c r="P250" s="14"/>
      <c r="Q250" s="14"/>
      <c r="R250" s="14"/>
      <c r="S250" s="14"/>
    </row>
    <row r="251" spans="16:19" x14ac:dyDescent="0.25">
      <c r="P251" s="14"/>
      <c r="Q251" s="14"/>
      <c r="R251" s="14"/>
      <c r="S251" s="14"/>
    </row>
    <row r="252" spans="16:19" x14ac:dyDescent="0.25">
      <c r="P252" s="14"/>
      <c r="Q252" s="14"/>
      <c r="R252" s="14"/>
      <c r="S252" s="14"/>
    </row>
    <row r="253" spans="16:19" x14ac:dyDescent="0.25">
      <c r="P253" s="14"/>
      <c r="Q253" s="14"/>
      <c r="R253" s="14"/>
      <c r="S253" s="14"/>
    </row>
    <row r="254" spans="16:19" x14ac:dyDescent="0.25">
      <c r="P254" s="14"/>
      <c r="Q254" s="14"/>
      <c r="R254" s="14"/>
      <c r="S254" s="14"/>
    </row>
    <row r="255" spans="16:19" x14ac:dyDescent="0.25">
      <c r="P255" s="14"/>
      <c r="Q255" s="14"/>
      <c r="R255" s="14"/>
      <c r="S255" s="14"/>
    </row>
    <row r="256" spans="16:19" x14ac:dyDescent="0.25">
      <c r="P256" s="14"/>
      <c r="Q256" s="14"/>
      <c r="R256" s="14"/>
      <c r="S256" s="14"/>
    </row>
    <row r="257" spans="16:19" x14ac:dyDescent="0.25">
      <c r="P257" s="14"/>
      <c r="Q257" s="14"/>
      <c r="R257" s="14"/>
      <c r="S257" s="14"/>
    </row>
    <row r="258" spans="16:19" x14ac:dyDescent="0.25">
      <c r="P258" s="14"/>
      <c r="Q258" s="14"/>
      <c r="R258" s="14"/>
      <c r="S258" s="14"/>
    </row>
    <row r="259" spans="16:19" x14ac:dyDescent="0.25">
      <c r="P259" s="14"/>
      <c r="Q259" s="14"/>
      <c r="R259" s="14"/>
      <c r="S259" s="14"/>
    </row>
    <row r="260" spans="16:19" x14ac:dyDescent="0.25">
      <c r="P260" s="14"/>
      <c r="Q260" s="14"/>
      <c r="R260" s="14"/>
      <c r="S260" s="14"/>
    </row>
    <row r="261" spans="16:19" x14ac:dyDescent="0.25">
      <c r="P261" s="14"/>
      <c r="Q261" s="14"/>
      <c r="R261" s="14"/>
      <c r="S261" s="14"/>
    </row>
    <row r="262" spans="16:19" x14ac:dyDescent="0.25">
      <c r="P262" s="14"/>
      <c r="Q262" s="14"/>
      <c r="R262" s="14"/>
      <c r="S262" s="14"/>
    </row>
    <row r="263" spans="16:19" x14ac:dyDescent="0.25">
      <c r="P263" s="14"/>
      <c r="Q263" s="14"/>
      <c r="R263" s="14"/>
      <c r="S263" s="14"/>
    </row>
    <row r="264" spans="16:19" x14ac:dyDescent="0.25">
      <c r="P264" s="14"/>
      <c r="Q264" s="14"/>
      <c r="R264" s="14"/>
      <c r="S264" s="14"/>
    </row>
    <row r="265" spans="16:19" x14ac:dyDescent="0.25">
      <c r="P265" s="14"/>
      <c r="Q265" s="14"/>
      <c r="R265" s="14"/>
      <c r="S265" s="14"/>
    </row>
    <row r="266" spans="16:19" x14ac:dyDescent="0.25">
      <c r="P266" s="14"/>
      <c r="Q266" s="14"/>
      <c r="R266" s="14"/>
      <c r="S266" s="14"/>
    </row>
    <row r="267" spans="16:19" x14ac:dyDescent="0.25">
      <c r="P267" s="14"/>
      <c r="Q267" s="14"/>
      <c r="R267" s="14"/>
      <c r="S267" s="14"/>
    </row>
    <row r="268" spans="16:19" x14ac:dyDescent="0.25">
      <c r="P268" s="14"/>
      <c r="Q268" s="14"/>
      <c r="R268" s="14"/>
      <c r="S268" s="14"/>
    </row>
    <row r="269" spans="16:19" x14ac:dyDescent="0.25">
      <c r="P269" s="14"/>
      <c r="Q269" s="14"/>
      <c r="R269" s="14"/>
      <c r="S269" s="14"/>
    </row>
    <row r="270" spans="16:19" x14ac:dyDescent="0.25">
      <c r="P270" s="14"/>
      <c r="Q270" s="14"/>
      <c r="R270" s="14"/>
      <c r="S270" s="14"/>
    </row>
    <row r="271" spans="16:19" x14ac:dyDescent="0.25">
      <c r="P271" s="14"/>
      <c r="Q271" s="14"/>
      <c r="R271" s="14"/>
      <c r="S271" s="14"/>
    </row>
    <row r="272" spans="16:19" x14ac:dyDescent="0.25">
      <c r="P272" s="14"/>
      <c r="Q272" s="14"/>
      <c r="R272" s="14"/>
      <c r="S272" s="14"/>
    </row>
    <row r="273" spans="16:19" x14ac:dyDescent="0.25">
      <c r="P273" s="14"/>
      <c r="Q273" s="14"/>
      <c r="R273" s="14"/>
      <c r="S273" s="14"/>
    </row>
    <row r="274" spans="16:19" x14ac:dyDescent="0.25">
      <c r="P274" s="14"/>
      <c r="Q274" s="14"/>
      <c r="R274" s="14"/>
      <c r="S274" s="14"/>
    </row>
    <row r="275" spans="16:19" x14ac:dyDescent="0.25">
      <c r="P275" s="14"/>
      <c r="Q275" s="14"/>
      <c r="R275" s="14"/>
      <c r="S275" s="14"/>
    </row>
    <row r="276" spans="16:19" x14ac:dyDescent="0.25">
      <c r="P276" s="14"/>
      <c r="Q276" s="14"/>
      <c r="R276" s="14"/>
      <c r="S276" s="14"/>
    </row>
    <row r="277" spans="16:19" x14ac:dyDescent="0.25">
      <c r="P277" s="14"/>
      <c r="Q277" s="14"/>
      <c r="R277" s="14"/>
      <c r="S277" s="14"/>
    </row>
    <row r="278" spans="16:19" x14ac:dyDescent="0.25">
      <c r="P278" s="14"/>
      <c r="Q278" s="14"/>
      <c r="R278" s="14"/>
      <c r="S278" s="14"/>
    </row>
    <row r="279" spans="16:19" x14ac:dyDescent="0.25">
      <c r="P279" s="14"/>
      <c r="Q279" s="14"/>
      <c r="R279" s="14"/>
      <c r="S279" s="14"/>
    </row>
    <row r="280" spans="16:19" x14ac:dyDescent="0.25">
      <c r="P280" s="14"/>
      <c r="Q280" s="14"/>
      <c r="R280" s="14"/>
      <c r="S280" s="14"/>
    </row>
    <row r="281" spans="16:19" x14ac:dyDescent="0.25">
      <c r="P281" s="14"/>
      <c r="Q281" s="14"/>
      <c r="R281" s="14"/>
      <c r="S281" s="14"/>
    </row>
    <row r="282" spans="16:19" x14ac:dyDescent="0.25">
      <c r="P282" s="14"/>
      <c r="Q282" s="14"/>
      <c r="R282" s="14"/>
      <c r="S282" s="14"/>
    </row>
    <row r="283" spans="16:19" x14ac:dyDescent="0.25">
      <c r="P283" s="14"/>
      <c r="Q283" s="14"/>
      <c r="R283" s="14"/>
      <c r="S283" s="14"/>
    </row>
    <row r="284" spans="16:19" x14ac:dyDescent="0.25">
      <c r="P284" s="14"/>
      <c r="Q284" s="14"/>
      <c r="R284" s="14"/>
      <c r="S284" s="14"/>
    </row>
    <row r="285" spans="16:19" x14ac:dyDescent="0.25">
      <c r="P285" s="14"/>
      <c r="Q285" s="14"/>
      <c r="R285" s="14"/>
      <c r="S285" s="14"/>
    </row>
    <row r="286" spans="16:19" x14ac:dyDescent="0.25">
      <c r="P286" s="14"/>
      <c r="Q286" s="14"/>
      <c r="R286" s="14"/>
      <c r="S286" s="14"/>
    </row>
    <row r="287" spans="16:19" x14ac:dyDescent="0.25">
      <c r="P287" s="14"/>
      <c r="Q287" s="14"/>
      <c r="R287" s="14"/>
      <c r="S287" s="14"/>
    </row>
    <row r="288" spans="16:19" x14ac:dyDescent="0.25">
      <c r="P288" s="14"/>
      <c r="Q288" s="14"/>
      <c r="R288" s="14"/>
      <c r="S288" s="14"/>
    </row>
    <row r="289" spans="16:19" x14ac:dyDescent="0.25">
      <c r="P289" s="14"/>
      <c r="Q289" s="14"/>
      <c r="R289" s="14"/>
      <c r="S289" s="14"/>
    </row>
    <row r="290" spans="16:19" x14ac:dyDescent="0.25">
      <c r="P290" s="14"/>
      <c r="Q290" s="14"/>
      <c r="R290" s="14"/>
      <c r="S290" s="14"/>
    </row>
    <row r="291" spans="16:19" x14ac:dyDescent="0.25">
      <c r="P291" s="14"/>
      <c r="Q291" s="14"/>
      <c r="R291" s="14"/>
      <c r="S291" s="14"/>
    </row>
    <row r="292" spans="16:19" x14ac:dyDescent="0.25">
      <c r="P292" s="14"/>
      <c r="Q292" s="14"/>
      <c r="R292" s="14"/>
      <c r="S292" s="14"/>
    </row>
    <row r="293" spans="16:19" x14ac:dyDescent="0.25">
      <c r="P293" s="14"/>
      <c r="Q293" s="14"/>
      <c r="R293" s="14"/>
      <c r="S293" s="14"/>
    </row>
    <row r="294" spans="16:19" x14ac:dyDescent="0.25">
      <c r="P294" s="14"/>
      <c r="Q294" s="14"/>
      <c r="R294" s="14"/>
      <c r="S294" s="14"/>
    </row>
    <row r="295" spans="16:19" x14ac:dyDescent="0.25">
      <c r="P295" s="14"/>
      <c r="Q295" s="14"/>
      <c r="R295" s="14"/>
      <c r="S295" s="14"/>
    </row>
    <row r="296" spans="16:19" x14ac:dyDescent="0.25">
      <c r="P296" s="14"/>
      <c r="Q296" s="14"/>
      <c r="R296" s="14"/>
      <c r="S296" s="14"/>
    </row>
    <row r="297" spans="16:19" x14ac:dyDescent="0.25">
      <c r="P297" s="14"/>
      <c r="Q297" s="14"/>
      <c r="R297" s="14"/>
      <c r="S297" s="14"/>
    </row>
    <row r="298" spans="16:19" x14ac:dyDescent="0.25">
      <c r="P298" s="14"/>
      <c r="Q298" s="14"/>
      <c r="R298" s="14"/>
      <c r="S298" s="14"/>
    </row>
    <row r="299" spans="16:19" x14ac:dyDescent="0.25">
      <c r="P299" s="14"/>
      <c r="Q299" s="14"/>
      <c r="R299" s="14"/>
      <c r="S299" s="14"/>
    </row>
    <row r="300" spans="16:19" x14ac:dyDescent="0.25">
      <c r="P300" s="14"/>
      <c r="Q300" s="14"/>
      <c r="R300" s="14"/>
      <c r="S300" s="14"/>
    </row>
    <row r="301" spans="16:19" x14ac:dyDescent="0.25">
      <c r="P301" s="14"/>
      <c r="Q301" s="14"/>
      <c r="R301" s="14"/>
      <c r="S301" s="14"/>
    </row>
    <row r="302" spans="16:19" x14ac:dyDescent="0.25">
      <c r="P302" s="14"/>
      <c r="Q302" s="14"/>
      <c r="R302" s="14"/>
      <c r="S302" s="14"/>
    </row>
    <row r="303" spans="16:19" x14ac:dyDescent="0.25">
      <c r="P303" s="14"/>
      <c r="Q303" s="14"/>
      <c r="R303" s="14"/>
      <c r="S303" s="14"/>
    </row>
    <row r="304" spans="16:19" x14ac:dyDescent="0.25">
      <c r="P304" s="14"/>
      <c r="Q304" s="14"/>
      <c r="R304" s="14"/>
      <c r="S304" s="14"/>
    </row>
    <row r="305" spans="16:19" x14ac:dyDescent="0.25">
      <c r="P305" s="14"/>
      <c r="Q305" s="14"/>
      <c r="R305" s="14"/>
      <c r="S305" s="14"/>
    </row>
    <row r="306" spans="16:19" x14ac:dyDescent="0.25">
      <c r="P306" s="14"/>
      <c r="Q306" s="14"/>
      <c r="R306" s="14"/>
      <c r="S306" s="14"/>
    </row>
    <row r="307" spans="16:19" x14ac:dyDescent="0.25">
      <c r="P307" s="14"/>
      <c r="Q307" s="14"/>
      <c r="R307" s="14"/>
      <c r="S307" s="14"/>
    </row>
    <row r="308" spans="16:19" x14ac:dyDescent="0.25">
      <c r="P308" s="14"/>
      <c r="Q308" s="14"/>
      <c r="R308" s="14"/>
      <c r="S308" s="14"/>
    </row>
    <row r="309" spans="16:19" x14ac:dyDescent="0.25">
      <c r="P309" s="14"/>
      <c r="Q309" s="14"/>
      <c r="R309" s="14"/>
      <c r="S309" s="14"/>
    </row>
    <row r="310" spans="16:19" x14ac:dyDescent="0.25">
      <c r="P310" s="14"/>
      <c r="Q310" s="14"/>
      <c r="R310" s="14"/>
      <c r="S310" s="14"/>
    </row>
    <row r="311" spans="16:19" x14ac:dyDescent="0.25">
      <c r="P311" s="14"/>
      <c r="Q311" s="14"/>
      <c r="R311" s="14"/>
      <c r="S311" s="14"/>
    </row>
    <row r="312" spans="16:19" x14ac:dyDescent="0.25">
      <c r="P312" s="14"/>
      <c r="Q312" s="14"/>
      <c r="R312" s="14"/>
      <c r="S312" s="14"/>
    </row>
    <row r="313" spans="16:19" x14ac:dyDescent="0.25">
      <c r="P313" s="14"/>
      <c r="Q313" s="14"/>
      <c r="R313" s="14"/>
      <c r="S313" s="14"/>
    </row>
    <row r="314" spans="16:19" x14ac:dyDescent="0.25">
      <c r="P314" s="14"/>
      <c r="Q314" s="14"/>
      <c r="R314" s="14"/>
      <c r="S314" s="14"/>
    </row>
    <row r="315" spans="16:19" x14ac:dyDescent="0.25">
      <c r="P315" s="14"/>
      <c r="Q315" s="14"/>
      <c r="R315" s="14"/>
      <c r="S315" s="14"/>
    </row>
    <row r="316" spans="16:19" x14ac:dyDescent="0.25">
      <c r="P316" s="14"/>
      <c r="Q316" s="14"/>
      <c r="R316" s="14"/>
      <c r="S316" s="14"/>
    </row>
    <row r="317" spans="16:19" x14ac:dyDescent="0.25">
      <c r="P317" s="14"/>
      <c r="Q317" s="14"/>
      <c r="R317" s="14"/>
      <c r="S317" s="14"/>
    </row>
    <row r="318" spans="16:19" x14ac:dyDescent="0.25">
      <c r="Q318" s="14"/>
      <c r="R318" s="14"/>
      <c r="S318" s="14"/>
    </row>
    <row r="319" spans="16:19" x14ac:dyDescent="0.25">
      <c r="Q319" s="14"/>
      <c r="R319" s="14"/>
      <c r="S319" s="14"/>
    </row>
    <row r="320" spans="16:19" x14ac:dyDescent="0.25">
      <c r="Q320" s="14"/>
      <c r="R320" s="14"/>
      <c r="S320" s="14"/>
    </row>
  </sheetData>
  <mergeCells count="17">
    <mergeCell ref="H17:I17"/>
    <mergeCell ref="H24:I24"/>
    <mergeCell ref="H32:I32"/>
    <mergeCell ref="D35:E35"/>
    <mergeCell ref="D42:E42"/>
    <mergeCell ref="P6:S6"/>
    <mergeCell ref="H8:I8"/>
    <mergeCell ref="B11:B12"/>
    <mergeCell ref="C11:C12"/>
    <mergeCell ref="D11:D12"/>
    <mergeCell ref="E11:E12"/>
    <mergeCell ref="D1:J1"/>
    <mergeCell ref="K1:L1"/>
    <mergeCell ref="G4:L4"/>
    <mergeCell ref="G5:L5"/>
    <mergeCell ref="B6:E6"/>
    <mergeCell ref="G6:N6"/>
  </mergeCells>
  <hyperlinks>
    <hyperlink ref="C4" location="Summary!A1" display="Return to Summary" xr:uid="{A3E945B1-68F8-4B70-8CC7-574CE138F5BB}"/>
  </hyperlink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loadAnalysisBtn">
              <controlPr defaultSize="0" print="0" disabled="1" autoFill="0" autoPict="0" macro="[0]!Results.loadAnalysisBtn_click">
                <anchor moveWithCells="1">
                  <from>
                    <xdr:col>10</xdr:col>
                    <xdr:colOff>371475</xdr:colOff>
                    <xdr:row>0</xdr:row>
                    <xdr:rowOff>171450</xdr:rowOff>
                  </from>
                  <to>
                    <xdr:col>11</xdr:col>
                    <xdr:colOff>533400</xdr:colOff>
                    <xdr:row>0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selectUIPath_Btn">
              <controlPr defaultSize="0" print="0" autoFill="0" autoPict="0" macro="[0]!Hidden.changeBMDSUI">
                <anchor moveWithCells="1" sizeWithCells="1">
                  <from>
                    <xdr:col>12</xdr:col>
                    <xdr:colOff>314325</xdr:colOff>
                    <xdr:row>0</xdr:row>
                    <xdr:rowOff>200025</xdr:rowOff>
                  </from>
                  <to>
                    <xdr:col>13</xdr:col>
                    <xdr:colOff>323850</xdr:colOff>
                    <xdr:row>0</xdr:row>
                    <xdr:rowOff>666750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84B5A-AB3A-4E97-AC87-CF367831D7E3}">
  <dimension ref="A1:W320"/>
  <sheetViews>
    <sheetView workbookViewId="0"/>
  </sheetViews>
  <sheetFormatPr defaultRowHeight="15" x14ac:dyDescent="0.25"/>
  <cols>
    <col min="2" max="2" width="3.85546875" customWidth="1"/>
    <col min="3" max="3" width="21.140625" customWidth="1"/>
    <col min="4" max="4" width="45.85546875" customWidth="1"/>
    <col min="5" max="5" width="7.85546875" customWidth="1"/>
    <col min="8" max="8" width="18.5703125" customWidth="1"/>
    <col min="9" max="9" width="15.5703125" customWidth="1"/>
    <col min="10" max="10" width="15" customWidth="1"/>
    <col min="11" max="11" width="11.28515625" customWidth="1"/>
    <col min="13" max="13" width="10.28515625" customWidth="1"/>
    <col min="14" max="14" width="8.28515625" customWidth="1"/>
    <col min="16" max="16" width="5.7109375" customWidth="1"/>
    <col min="17" max="18" width="12.42578125" customWidth="1"/>
    <col min="19" max="19" width="5.7109375" customWidth="1"/>
  </cols>
  <sheetData>
    <row r="1" spans="2:23" s="1" customFormat="1" ht="69" customHeight="1" x14ac:dyDescent="0.25">
      <c r="C1" s="50"/>
      <c r="D1" s="84" t="s">
        <v>67</v>
      </c>
      <c r="E1" s="84"/>
      <c r="F1" s="84"/>
      <c r="G1" s="84"/>
      <c r="H1" s="84"/>
      <c r="I1" s="84"/>
      <c r="J1" s="84"/>
      <c r="K1" s="85"/>
      <c r="L1" s="85"/>
    </row>
    <row r="2" spans="2:23" s="3" customFormat="1" ht="22.5" customHeight="1" x14ac:dyDescent="0.35">
      <c r="E2" s="4"/>
      <c r="F2" s="4" t="str">
        <f>Hidden!D4</f>
        <v>BMDS 3.1.2</v>
      </c>
      <c r="G2" s="4"/>
      <c r="H2" s="53"/>
      <c r="I2" s="5"/>
      <c r="J2" s="5"/>
      <c r="K2" s="5"/>
      <c r="L2" s="4"/>
      <c r="Q2" s="4"/>
      <c r="R2" s="4"/>
      <c r="W2" s="4"/>
    </row>
    <row r="3" spans="2:23" s="14" customFormat="1" x14ac:dyDescent="0.25"/>
    <row r="4" spans="2:23" s="14" customFormat="1" x14ac:dyDescent="0.25">
      <c r="C4" s="62" t="s">
        <v>129</v>
      </c>
      <c r="G4" s="90" t="s">
        <v>139</v>
      </c>
      <c r="H4" s="90"/>
      <c r="I4" s="90"/>
      <c r="J4" s="90"/>
      <c r="K4" s="90"/>
      <c r="L4" s="90"/>
    </row>
    <row r="5" spans="2:23" s="14" customFormat="1" x14ac:dyDescent="0.25">
      <c r="G5" s="89" t="s">
        <v>138</v>
      </c>
      <c r="H5" s="89"/>
      <c r="I5" s="89"/>
      <c r="J5" s="89"/>
      <c r="K5" s="89"/>
      <c r="L5" s="89"/>
    </row>
    <row r="6" spans="2:23" s="14" customFormat="1" ht="22.15" customHeight="1" x14ac:dyDescent="0.4">
      <c r="B6" s="86" t="s">
        <v>64</v>
      </c>
      <c r="C6" s="87"/>
      <c r="D6" s="87"/>
      <c r="E6" s="88"/>
      <c r="G6" s="86" t="s">
        <v>65</v>
      </c>
      <c r="H6" s="87"/>
      <c r="I6" s="87"/>
      <c r="J6" s="87"/>
      <c r="K6" s="87"/>
      <c r="L6" s="87"/>
      <c r="M6" s="87"/>
      <c r="N6" s="88"/>
      <c r="P6" s="91" t="s">
        <v>136</v>
      </c>
      <c r="Q6" s="92"/>
      <c r="R6" s="92"/>
      <c r="S6" s="93"/>
    </row>
    <row r="7" spans="2:23" s="14" customFormat="1" x14ac:dyDescent="0.25">
      <c r="B7" s="31"/>
      <c r="C7" s="32"/>
      <c r="D7" s="32"/>
      <c r="E7" s="33"/>
      <c r="G7" s="31"/>
      <c r="H7" s="32"/>
      <c r="I7" s="32"/>
      <c r="J7" s="32"/>
      <c r="K7" s="32"/>
      <c r="L7" s="32"/>
      <c r="M7" s="32"/>
      <c r="N7" s="33"/>
      <c r="P7" s="31"/>
      <c r="Q7" s="32"/>
      <c r="R7" s="32"/>
      <c r="S7" s="33"/>
    </row>
    <row r="8" spans="2:23" s="14" customFormat="1" ht="14.45" customHeight="1" x14ac:dyDescent="0.25">
      <c r="B8" s="22"/>
      <c r="C8" s="71" t="s">
        <v>50</v>
      </c>
      <c r="D8" s="41"/>
      <c r="E8" s="23"/>
      <c r="F8" s="13"/>
      <c r="G8" s="22"/>
      <c r="H8" s="78" t="s">
        <v>55</v>
      </c>
      <c r="I8" s="79"/>
      <c r="J8" s="21"/>
      <c r="K8" s="21"/>
      <c r="L8" s="21"/>
      <c r="M8" s="21"/>
      <c r="N8" s="23"/>
      <c r="P8" s="22"/>
      <c r="Q8" s="67" t="s">
        <v>135</v>
      </c>
      <c r="R8" s="67" t="s">
        <v>34</v>
      </c>
      <c r="S8" s="23"/>
    </row>
    <row r="9" spans="2:23" s="14" customFormat="1" x14ac:dyDescent="0.25">
      <c r="B9" s="22"/>
      <c r="C9" s="11" t="s">
        <v>31</v>
      </c>
      <c r="D9" s="68" t="s">
        <v>195</v>
      </c>
      <c r="E9" s="23"/>
      <c r="G9" s="22"/>
      <c r="H9" s="104" t="s">
        <v>34</v>
      </c>
      <c r="I9" s="105">
        <v>1413.3905798669209</v>
      </c>
      <c r="J9" s="21"/>
      <c r="K9" s="21"/>
      <c r="L9" s="21"/>
      <c r="M9" s="21"/>
      <c r="N9" s="23"/>
      <c r="P9" s="22"/>
      <c r="Q9" s="68">
        <v>0.01</v>
      </c>
      <c r="R9" s="68">
        <v>450.50170325110463</v>
      </c>
      <c r="S9" s="23"/>
    </row>
    <row r="10" spans="2:23" s="14" customFormat="1" x14ac:dyDescent="0.25">
      <c r="B10" s="22"/>
      <c r="C10" s="95" t="s">
        <v>48</v>
      </c>
      <c r="D10" s="96" t="s">
        <v>152</v>
      </c>
      <c r="E10" s="23"/>
      <c r="F10" s="20"/>
      <c r="G10" s="22"/>
      <c r="H10" s="95" t="s">
        <v>35</v>
      </c>
      <c r="I10" s="96">
        <v>604.60421660016232</v>
      </c>
      <c r="J10" s="21"/>
      <c r="K10" s="21"/>
      <c r="L10" s="21"/>
      <c r="M10" s="21"/>
      <c r="N10" s="23"/>
      <c r="P10" s="22"/>
      <c r="Q10" s="96">
        <v>0.02</v>
      </c>
      <c r="R10" s="96">
        <v>505.23965366625504</v>
      </c>
      <c r="S10" s="23"/>
    </row>
    <row r="11" spans="2:23" s="14" customFormat="1" ht="13.9" customHeight="1" x14ac:dyDescent="0.25">
      <c r="B11" s="94"/>
      <c r="C11" s="97" t="s">
        <v>49</v>
      </c>
      <c r="D11" s="98" t="s">
        <v>153</v>
      </c>
      <c r="E11" s="94"/>
      <c r="G11" s="22"/>
      <c r="H11" s="11" t="s">
        <v>36</v>
      </c>
      <c r="I11" s="68" t="s">
        <v>191</v>
      </c>
      <c r="J11" s="21"/>
      <c r="K11" s="21"/>
      <c r="L11" s="21"/>
      <c r="M11" s="21"/>
      <c r="N11" s="23"/>
      <c r="P11" s="22"/>
      <c r="Q11" s="68">
        <v>0.03</v>
      </c>
      <c r="R11" s="68">
        <v>544.53614337883266</v>
      </c>
      <c r="S11" s="23"/>
    </row>
    <row r="12" spans="2:23" s="14" customFormat="1" ht="14.45" customHeight="1" x14ac:dyDescent="0.25">
      <c r="B12" s="94"/>
      <c r="C12" s="99"/>
      <c r="D12" s="100"/>
      <c r="E12" s="94"/>
      <c r="G12" s="22"/>
      <c r="H12" s="102" t="s">
        <v>42</v>
      </c>
      <c r="I12" s="103">
        <v>30.437601645880868</v>
      </c>
      <c r="J12" s="21"/>
      <c r="K12" s="21"/>
      <c r="L12" s="21"/>
      <c r="M12" s="21"/>
      <c r="N12" s="23"/>
      <c r="P12" s="22"/>
      <c r="Q12" s="96">
        <v>0.04</v>
      </c>
      <c r="R12" s="96">
        <v>576.72694434172445</v>
      </c>
      <c r="S12" s="23"/>
    </row>
    <row r="13" spans="2:23" s="14" customFormat="1" x14ac:dyDescent="0.25">
      <c r="B13" s="63"/>
      <c r="C13" s="72" t="s">
        <v>131</v>
      </c>
      <c r="D13" s="56" t="s">
        <v>194</v>
      </c>
      <c r="E13" s="64"/>
      <c r="G13" s="22"/>
      <c r="H13" s="11" t="s">
        <v>108</v>
      </c>
      <c r="I13" s="68">
        <v>0.46083268344412587</v>
      </c>
      <c r="J13" s="21"/>
      <c r="K13" s="21"/>
      <c r="L13" s="21"/>
      <c r="M13" s="21"/>
      <c r="N13" s="23"/>
      <c r="P13" s="22"/>
      <c r="Q13" s="68">
        <v>0.05</v>
      </c>
      <c r="R13" s="68">
        <v>604.60421660016209</v>
      </c>
      <c r="S13" s="23"/>
    </row>
    <row r="14" spans="2:23" s="14" customFormat="1" ht="14.45" customHeight="1" x14ac:dyDescent="0.25">
      <c r="B14" s="22"/>
      <c r="C14" s="44"/>
      <c r="D14" s="39"/>
      <c r="E14" s="23"/>
      <c r="G14" s="22"/>
      <c r="H14" s="95" t="s">
        <v>110</v>
      </c>
      <c r="I14" s="96">
        <v>4</v>
      </c>
      <c r="J14" s="21"/>
      <c r="K14" s="21"/>
      <c r="L14" s="21"/>
      <c r="M14" s="21"/>
      <c r="N14" s="23"/>
      <c r="P14" s="22"/>
      <c r="Q14" s="96">
        <v>0.06</v>
      </c>
      <c r="R14" s="96">
        <v>629.6518816381124</v>
      </c>
      <c r="S14" s="23"/>
    </row>
    <row r="15" spans="2:23" s="14" customFormat="1" ht="14.45" customHeight="1" x14ac:dyDescent="0.25">
      <c r="B15" s="22"/>
      <c r="C15" s="70" t="s">
        <v>57</v>
      </c>
      <c r="D15" s="41"/>
      <c r="E15" s="23"/>
      <c r="G15" s="22"/>
      <c r="H15" s="11" t="s">
        <v>109</v>
      </c>
      <c r="I15" s="68">
        <v>3.6134921544858898</v>
      </c>
      <c r="J15" s="21"/>
      <c r="K15" s="21"/>
      <c r="L15" s="21"/>
      <c r="M15" s="21"/>
      <c r="N15" s="23"/>
      <c r="P15" s="22"/>
      <c r="Q15" s="68">
        <v>7.0000000000000007E-2</v>
      </c>
      <c r="R15" s="68">
        <v>652.74065677083775</v>
      </c>
      <c r="S15" s="23"/>
    </row>
    <row r="16" spans="2:23" s="14" customFormat="1" x14ac:dyDescent="0.25">
      <c r="B16" s="22"/>
      <c r="C16" s="11" t="s">
        <v>32</v>
      </c>
      <c r="D16" s="68" t="s">
        <v>179</v>
      </c>
      <c r="E16" s="23"/>
      <c r="G16" s="22"/>
      <c r="H16" s="21"/>
      <c r="I16" s="21"/>
      <c r="J16" s="21"/>
      <c r="K16" s="21"/>
      <c r="L16" s="21"/>
      <c r="M16" s="21"/>
      <c r="N16" s="23"/>
      <c r="P16" s="22"/>
      <c r="Q16" s="96">
        <v>0.08</v>
      </c>
      <c r="R16" s="96">
        <v>674.41306257536121</v>
      </c>
      <c r="S16" s="23"/>
    </row>
    <row r="17" spans="2:19" s="14" customFormat="1" x14ac:dyDescent="0.25">
      <c r="B17" s="22"/>
      <c r="C17" s="95" t="s">
        <v>24</v>
      </c>
      <c r="D17" s="96">
        <v>0.1</v>
      </c>
      <c r="E17" s="23"/>
      <c r="G17" s="22"/>
      <c r="H17" s="78" t="s">
        <v>54</v>
      </c>
      <c r="I17" s="79"/>
      <c r="J17" s="41"/>
      <c r="K17" s="21"/>
      <c r="L17" s="21"/>
      <c r="M17" s="21"/>
      <c r="N17" s="23"/>
      <c r="P17" s="22"/>
      <c r="Q17" s="68">
        <v>0.09</v>
      </c>
      <c r="R17" s="68">
        <v>694.99414899560952</v>
      </c>
      <c r="S17" s="23"/>
    </row>
    <row r="18" spans="2:19" s="14" customFormat="1" x14ac:dyDescent="0.25">
      <c r="B18" s="22"/>
      <c r="C18" s="11" t="s">
        <v>33</v>
      </c>
      <c r="D18" s="68">
        <v>0.95</v>
      </c>
      <c r="E18" s="23"/>
      <c r="G18" s="22"/>
      <c r="H18" s="106" t="s">
        <v>52</v>
      </c>
      <c r="I18" s="106">
        <v>3</v>
      </c>
      <c r="J18" s="107"/>
      <c r="K18" s="21"/>
      <c r="L18" s="21"/>
      <c r="M18" s="21"/>
      <c r="N18" s="23"/>
      <c r="P18" s="22"/>
      <c r="Q18" s="96">
        <v>0.1</v>
      </c>
      <c r="R18" s="96">
        <v>714.73589878742007</v>
      </c>
      <c r="S18" s="23"/>
    </row>
    <row r="19" spans="2:19" s="14" customFormat="1" ht="14.45" customHeight="1" x14ac:dyDescent="0.25">
      <c r="B19" s="22"/>
      <c r="C19" s="95" t="s">
        <v>18</v>
      </c>
      <c r="D19" s="96" t="s">
        <v>178</v>
      </c>
      <c r="E19" s="23"/>
      <c r="G19" s="22"/>
      <c r="H19" s="51" t="s">
        <v>37</v>
      </c>
      <c r="I19" s="51" t="s">
        <v>38</v>
      </c>
      <c r="J19" s="21"/>
      <c r="K19" s="21"/>
      <c r="L19" s="21"/>
      <c r="M19" s="21"/>
      <c r="N19" s="23"/>
      <c r="P19" s="22"/>
      <c r="Q19" s="68">
        <v>0.11</v>
      </c>
      <c r="R19" s="68">
        <v>733.82924027132435</v>
      </c>
      <c r="S19" s="23"/>
    </row>
    <row r="20" spans="2:19" s="14" customFormat="1" x14ac:dyDescent="0.25">
      <c r="B20" s="22"/>
      <c r="C20" s="21"/>
      <c r="D20" s="40"/>
      <c r="E20" s="23"/>
      <c r="G20" s="22"/>
      <c r="H20" s="101" t="s">
        <v>186</v>
      </c>
      <c r="I20" s="68" t="s">
        <v>187</v>
      </c>
      <c r="J20" s="21"/>
      <c r="K20" s="21"/>
      <c r="L20" s="21"/>
      <c r="M20" s="21"/>
      <c r="N20" s="23"/>
      <c r="P20" s="22"/>
      <c r="Q20" s="96">
        <v>0.12</v>
      </c>
      <c r="R20" s="96">
        <v>752.40666619371905</v>
      </c>
      <c r="S20" s="23"/>
    </row>
    <row r="21" spans="2:19" s="14" customFormat="1" ht="14.45" customHeight="1" x14ac:dyDescent="0.25">
      <c r="B21" s="22"/>
      <c r="C21" s="70" t="s">
        <v>56</v>
      </c>
      <c r="D21" s="41"/>
      <c r="E21" s="23"/>
      <c r="G21" s="22"/>
      <c r="H21" s="96" t="s">
        <v>189</v>
      </c>
      <c r="I21" s="96">
        <v>-9.4509713406966398</v>
      </c>
      <c r="J21" s="21"/>
      <c r="K21" s="21"/>
      <c r="L21" s="21"/>
      <c r="M21" s="21"/>
      <c r="N21" s="23"/>
      <c r="P21" s="22"/>
      <c r="Q21" s="68">
        <v>0.13</v>
      </c>
      <c r="R21" s="68">
        <v>770.54616459387569</v>
      </c>
      <c r="S21" s="23"/>
    </row>
    <row r="22" spans="2:19" s="14" customFormat="1" ht="14.45" customHeight="1" x14ac:dyDescent="0.25">
      <c r="B22" s="22"/>
      <c r="C22" s="11" t="s">
        <v>39</v>
      </c>
      <c r="D22" s="68" t="s">
        <v>41</v>
      </c>
      <c r="E22" s="23"/>
      <c r="F22" s="13"/>
      <c r="G22" s="22"/>
      <c r="H22" s="68" t="s">
        <v>190</v>
      </c>
      <c r="I22" s="68" t="s">
        <v>187</v>
      </c>
      <c r="J22" s="21"/>
      <c r="K22" s="21"/>
      <c r="L22" s="21"/>
      <c r="M22" s="21"/>
      <c r="N22" s="23"/>
      <c r="P22" s="22"/>
      <c r="Q22" s="96">
        <v>0.14000000000000001</v>
      </c>
      <c r="R22" s="96">
        <v>788.25570963845996</v>
      </c>
      <c r="S22" s="23"/>
    </row>
    <row r="23" spans="2:19" s="14" customFormat="1" ht="14.45" customHeight="1" x14ac:dyDescent="0.25">
      <c r="B23" s="22"/>
      <c r="C23" s="95" t="s">
        <v>40</v>
      </c>
      <c r="D23" s="96" t="s">
        <v>155</v>
      </c>
      <c r="E23" s="23"/>
      <c r="F23" s="13"/>
      <c r="G23" s="22"/>
      <c r="H23" s="40"/>
      <c r="I23" s="40"/>
      <c r="J23" s="40"/>
      <c r="K23" s="21"/>
      <c r="L23" s="21"/>
      <c r="M23" s="21"/>
      <c r="N23" s="23"/>
      <c r="P23" s="22"/>
      <c r="Q23" s="68">
        <v>0.15</v>
      </c>
      <c r="R23" s="68">
        <v>805.72674412288984</v>
      </c>
      <c r="S23" s="23"/>
    </row>
    <row r="24" spans="2:19" s="14" customFormat="1" x14ac:dyDescent="0.25">
      <c r="B24" s="22"/>
      <c r="C24" s="11" t="s">
        <v>51</v>
      </c>
      <c r="D24" s="68">
        <v>5</v>
      </c>
      <c r="E24" s="23"/>
      <c r="F24" s="13"/>
      <c r="G24" s="22"/>
      <c r="H24" s="83" t="s">
        <v>53</v>
      </c>
      <c r="I24" s="83"/>
      <c r="J24" s="41"/>
      <c r="K24" s="41"/>
      <c r="L24" s="41"/>
      <c r="M24" s="41"/>
      <c r="N24" s="23"/>
      <c r="P24" s="22"/>
      <c r="Q24" s="96">
        <v>0.16</v>
      </c>
      <c r="R24" s="96">
        <v>822.96158194462214</v>
      </c>
      <c r="S24" s="23"/>
    </row>
    <row r="25" spans="2:19" s="14" customFormat="1" ht="30" x14ac:dyDescent="0.25">
      <c r="B25" s="24"/>
      <c r="C25" s="36"/>
      <c r="D25" s="36"/>
      <c r="E25" s="26"/>
      <c r="F25" s="13"/>
      <c r="G25" s="22"/>
      <c r="H25" s="42" t="s">
        <v>41</v>
      </c>
      <c r="I25" s="42" t="s">
        <v>47</v>
      </c>
      <c r="J25" s="43" t="s">
        <v>43</v>
      </c>
      <c r="K25" s="43" t="s">
        <v>44</v>
      </c>
      <c r="L25" s="43" t="s">
        <v>45</v>
      </c>
      <c r="M25" s="43" t="s">
        <v>46</v>
      </c>
      <c r="N25" s="23"/>
      <c r="P25" s="22"/>
      <c r="Q25" s="68">
        <v>0.17</v>
      </c>
      <c r="R25" s="68">
        <v>839.96381875177383</v>
      </c>
      <c r="S25" s="23"/>
    </row>
    <row r="26" spans="2:19" s="14" customFormat="1" ht="17.45" customHeight="1" x14ac:dyDescent="0.25">
      <c r="B26" s="45"/>
      <c r="C26" s="47"/>
      <c r="D26" s="47"/>
      <c r="E26" s="47"/>
      <c r="F26" s="13"/>
      <c r="G26" s="22"/>
      <c r="H26" s="68">
        <v>0</v>
      </c>
      <c r="I26" s="68">
        <v>1.5229979512760349E-8</v>
      </c>
      <c r="J26" s="68">
        <v>6.4590343113616635E-7</v>
      </c>
      <c r="K26" s="68">
        <v>0</v>
      </c>
      <c r="L26" s="68">
        <v>42.41</v>
      </c>
      <c r="M26" s="68">
        <v>-8.0368118117401664E-4</v>
      </c>
      <c r="N26" s="34"/>
      <c r="P26" s="22"/>
      <c r="Q26" s="96">
        <v>0.18</v>
      </c>
      <c r="R26" s="96">
        <v>856.80894085714249</v>
      </c>
      <c r="S26" s="23"/>
    </row>
    <row r="27" spans="2:19" s="14" customFormat="1" ht="13.5" customHeight="1" x14ac:dyDescent="0.25">
      <c r="B27" s="13"/>
      <c r="C27" s="35"/>
      <c r="D27" s="35"/>
      <c r="E27" s="35"/>
      <c r="F27" s="13"/>
      <c r="G27" s="22"/>
      <c r="H27" s="96">
        <v>17.899999999999999</v>
      </c>
      <c r="I27" s="96">
        <v>1.4052135548827894E-3</v>
      </c>
      <c r="J27" s="96">
        <v>5.8077476223305682E-2</v>
      </c>
      <c r="K27" s="96">
        <v>0</v>
      </c>
      <c r="L27" s="96">
        <v>41.33</v>
      </c>
      <c r="M27" s="96">
        <v>-0.24116219090634997</v>
      </c>
      <c r="N27" s="23"/>
      <c r="P27" s="22"/>
      <c r="Q27" s="68">
        <v>0.19</v>
      </c>
      <c r="R27" s="68">
        <v>873.48026405118014</v>
      </c>
      <c r="S27" s="23"/>
    </row>
    <row r="28" spans="2:19" s="14" customFormat="1" ht="14.45" customHeight="1" x14ac:dyDescent="0.25">
      <c r="B28" s="13"/>
      <c r="C28" s="35"/>
      <c r="D28" s="35"/>
      <c r="E28" s="35"/>
      <c r="F28" s="13"/>
      <c r="G28" s="22"/>
      <c r="H28" s="68">
        <v>61.7</v>
      </c>
      <c r="I28" s="68">
        <v>4.8270344910502638E-3</v>
      </c>
      <c r="J28" s="68">
        <v>0.20418355897142615</v>
      </c>
      <c r="K28" s="68">
        <v>0</v>
      </c>
      <c r="L28" s="68">
        <v>42.3</v>
      </c>
      <c r="M28" s="68">
        <v>-0.45296130150340108</v>
      </c>
      <c r="N28" s="23"/>
      <c r="P28" s="22"/>
      <c r="Q28" s="96">
        <v>0.2</v>
      </c>
      <c r="R28" s="96">
        <v>889.97130323063482</v>
      </c>
      <c r="S28" s="23"/>
    </row>
    <row r="29" spans="2:19" s="14" customFormat="1" ht="14.45" customHeight="1" x14ac:dyDescent="0.25">
      <c r="B29" s="13"/>
      <c r="C29" s="35"/>
      <c r="D29" s="35"/>
      <c r="E29" s="35"/>
      <c r="F29" s="13"/>
      <c r="G29" s="22"/>
      <c r="H29" s="96">
        <v>195.6</v>
      </c>
      <c r="I29" s="96">
        <v>1.5143887339162684E-2</v>
      </c>
      <c r="J29" s="96">
        <v>0.66057636573427625</v>
      </c>
      <c r="K29" s="96">
        <v>2</v>
      </c>
      <c r="L29" s="96">
        <v>43.62</v>
      </c>
      <c r="M29" s="96">
        <v>1.6606191804077159</v>
      </c>
      <c r="N29" s="23"/>
      <c r="P29" s="22"/>
      <c r="Q29" s="68">
        <v>0.21</v>
      </c>
      <c r="R29" s="68">
        <v>906.35539645620224</v>
      </c>
      <c r="S29" s="23"/>
    </row>
    <row r="30" spans="2:19" s="14" customFormat="1" ht="12" customHeight="1" x14ac:dyDescent="0.25">
      <c r="B30" s="13"/>
      <c r="C30" s="35"/>
      <c r="D30" s="35"/>
      <c r="E30" s="35"/>
      <c r="F30" s="13"/>
      <c r="G30" s="22"/>
      <c r="H30" s="68">
        <v>772.3</v>
      </c>
      <c r="I30" s="68">
        <v>5.7237884104199659E-2</v>
      </c>
      <c r="J30" s="68">
        <v>2.0771628141414054</v>
      </c>
      <c r="K30" s="68">
        <v>1</v>
      </c>
      <c r="L30" s="68">
        <v>36.29</v>
      </c>
      <c r="M30" s="68">
        <v>-0.76974171204505271</v>
      </c>
      <c r="N30" s="23"/>
      <c r="P30" s="22"/>
      <c r="Q30" s="96">
        <v>0.22</v>
      </c>
      <c r="R30" s="96">
        <v>922.62490434600647</v>
      </c>
      <c r="S30" s="23"/>
    </row>
    <row r="31" spans="2:19" s="14" customFormat="1" ht="13.9" customHeight="1" x14ac:dyDescent="0.25">
      <c r="B31" s="13"/>
      <c r="C31" s="35"/>
      <c r="D31" s="35"/>
      <c r="E31" s="35"/>
      <c r="G31" s="22"/>
      <c r="H31" s="40"/>
      <c r="I31" s="40"/>
      <c r="J31" s="40"/>
      <c r="K31" s="40"/>
      <c r="L31" s="40"/>
      <c r="M31" s="40"/>
      <c r="N31" s="23"/>
      <c r="P31" s="22"/>
      <c r="Q31" s="68">
        <v>0.23</v>
      </c>
      <c r="R31" s="68">
        <v>938.74336210707338</v>
      </c>
      <c r="S31" s="23"/>
    </row>
    <row r="32" spans="2:19" s="14" customFormat="1" x14ac:dyDescent="0.25">
      <c r="B32" s="13"/>
      <c r="C32" s="13"/>
      <c r="D32" s="13"/>
      <c r="E32" s="13"/>
      <c r="G32" s="22"/>
      <c r="H32" s="83" t="s">
        <v>111</v>
      </c>
      <c r="I32" s="83"/>
      <c r="J32" s="40"/>
      <c r="K32" s="40"/>
      <c r="L32" s="40"/>
      <c r="M32" s="40"/>
      <c r="N32" s="23"/>
      <c r="P32" s="22"/>
      <c r="Q32" s="96">
        <v>0.24</v>
      </c>
      <c r="R32" s="96">
        <v>954.81028244925642</v>
      </c>
      <c r="S32" s="23"/>
    </row>
    <row r="33" spans="1:19" s="14" customFormat="1" x14ac:dyDescent="0.25">
      <c r="A33" s="13"/>
      <c r="B33" s="13"/>
      <c r="C33" s="13"/>
      <c r="D33" s="13"/>
      <c r="E33" s="13"/>
      <c r="F33" s="13"/>
      <c r="G33" s="22"/>
      <c r="H33" s="108" t="s">
        <v>31</v>
      </c>
      <c r="I33" s="108" t="s">
        <v>90</v>
      </c>
      <c r="J33" s="108" t="s">
        <v>52</v>
      </c>
      <c r="K33" s="108" t="s">
        <v>91</v>
      </c>
      <c r="L33" s="108" t="s">
        <v>92</v>
      </c>
      <c r="M33" s="108" t="s">
        <v>93</v>
      </c>
      <c r="N33" s="23"/>
      <c r="P33" s="22"/>
      <c r="Q33" s="68">
        <v>0.25</v>
      </c>
      <c r="R33" s="68">
        <v>970.88180695896108</v>
      </c>
      <c r="S33" s="23"/>
    </row>
    <row r="34" spans="1:19" s="14" customFormat="1" ht="15" customHeight="1" x14ac:dyDescent="0.25">
      <c r="A34" s="13"/>
      <c r="B34" s="13"/>
      <c r="C34" s="13"/>
      <c r="D34" s="13"/>
      <c r="E34" s="13"/>
      <c r="F34" s="13"/>
      <c r="G34" s="22"/>
      <c r="H34" s="68" t="s">
        <v>182</v>
      </c>
      <c r="I34" s="68">
        <v>-12.695805349600038</v>
      </c>
      <c r="J34" s="68">
        <v>5</v>
      </c>
      <c r="K34" s="68" t="s">
        <v>183</v>
      </c>
      <c r="L34" s="68" t="s">
        <v>183</v>
      </c>
      <c r="M34" s="68" t="s">
        <v>183</v>
      </c>
      <c r="N34" s="23"/>
      <c r="P34" s="22"/>
      <c r="Q34" s="96">
        <v>0.26</v>
      </c>
      <c r="R34" s="96">
        <v>986.94271538138435</v>
      </c>
      <c r="S34" s="23"/>
    </row>
    <row r="35" spans="1:19" s="14" customFormat="1" ht="15" customHeight="1" x14ac:dyDescent="0.35">
      <c r="A35" s="13"/>
      <c r="C35" s="13"/>
      <c r="D35" s="82"/>
      <c r="E35" s="82"/>
      <c r="F35" s="13"/>
      <c r="G35" s="22"/>
      <c r="H35" s="96" t="s">
        <v>184</v>
      </c>
      <c r="I35" s="96">
        <v>-14.218800822940434</v>
      </c>
      <c r="J35" s="96">
        <v>1</v>
      </c>
      <c r="K35" s="96">
        <v>3.0459909466807922</v>
      </c>
      <c r="L35" s="96">
        <v>4</v>
      </c>
      <c r="M35" s="96">
        <v>0.55015864447888507</v>
      </c>
      <c r="N35" s="23"/>
      <c r="P35" s="22"/>
      <c r="Q35" s="68">
        <v>0.27</v>
      </c>
      <c r="R35" s="68">
        <v>1002.9889719031136</v>
      </c>
      <c r="S35" s="23"/>
    </row>
    <row r="36" spans="1:19" s="14" customFormat="1" x14ac:dyDescent="0.25">
      <c r="A36" s="13"/>
      <c r="C36" s="13"/>
      <c r="D36" s="13"/>
      <c r="E36" s="27"/>
      <c r="F36" s="13"/>
      <c r="G36" s="22"/>
      <c r="H36" s="68" t="s">
        <v>185</v>
      </c>
      <c r="I36" s="68">
        <v>-15.665106559990226</v>
      </c>
      <c r="J36" s="68">
        <v>1</v>
      </c>
      <c r="K36" s="68">
        <v>5.9386024207803771</v>
      </c>
      <c r="L36" s="68">
        <v>4</v>
      </c>
      <c r="M36" s="68">
        <v>0.20378064185055422</v>
      </c>
      <c r="N36" s="23"/>
      <c r="P36" s="22"/>
      <c r="Q36" s="96">
        <v>0.28000000000000003</v>
      </c>
      <c r="R36" s="96">
        <v>1019.1135668848736</v>
      </c>
      <c r="S36" s="23"/>
    </row>
    <row r="37" spans="1:19" s="14" customFormat="1" x14ac:dyDescent="0.25">
      <c r="A37" s="13"/>
      <c r="B37" s="13"/>
      <c r="C37" s="13"/>
      <c r="D37" s="13"/>
      <c r="E37" s="27"/>
      <c r="F37" s="13"/>
      <c r="G37" s="22"/>
      <c r="H37" s="40"/>
      <c r="I37" s="40"/>
      <c r="J37" s="40"/>
      <c r="K37" s="40"/>
      <c r="L37" s="40"/>
      <c r="M37" s="40"/>
      <c r="N37" s="23"/>
      <c r="P37" s="22"/>
      <c r="Q37" s="68">
        <v>0.28999999999999998</v>
      </c>
      <c r="R37" s="68">
        <v>1035.3189701232534</v>
      </c>
      <c r="S37" s="23"/>
    </row>
    <row r="38" spans="1:19" s="14" customFormat="1" x14ac:dyDescent="0.25">
      <c r="A38" s="13"/>
      <c r="B38" s="13"/>
      <c r="C38" s="13"/>
      <c r="D38" s="13"/>
      <c r="E38" s="27"/>
      <c r="F38" s="13"/>
      <c r="G38" s="45"/>
      <c r="H38" s="46"/>
      <c r="I38" s="45"/>
      <c r="J38" s="45"/>
      <c r="K38" s="45"/>
      <c r="L38" s="45"/>
      <c r="M38" s="45"/>
      <c r="N38" s="45"/>
      <c r="P38" s="22"/>
      <c r="Q38" s="96">
        <v>0.3</v>
      </c>
      <c r="R38" s="96">
        <v>1051.5546883651652</v>
      </c>
      <c r="S38" s="23"/>
    </row>
    <row r="39" spans="1:19" s="14" customFormat="1" ht="23.25" x14ac:dyDescent="0.35">
      <c r="A39" s="13"/>
      <c r="B39" s="13"/>
      <c r="C39" s="13"/>
      <c r="D39" s="13"/>
      <c r="E39" s="27"/>
      <c r="F39" s="13"/>
      <c r="H39" s="29"/>
      <c r="M39" s="13"/>
      <c r="N39" s="13"/>
      <c r="P39" s="22"/>
      <c r="Q39" s="68">
        <v>0.31</v>
      </c>
      <c r="R39" s="68">
        <v>1067.8331900371466</v>
      </c>
      <c r="S39" s="23"/>
    </row>
    <row r="40" spans="1:19" s="14" customFormat="1" x14ac:dyDescent="0.25">
      <c r="A40" s="13"/>
      <c r="B40" s="13"/>
      <c r="C40" s="13"/>
      <c r="D40" s="13"/>
      <c r="E40" s="13"/>
      <c r="F40" s="13"/>
      <c r="H40" s="28"/>
      <c r="M40" s="13"/>
      <c r="N40" s="13"/>
      <c r="P40" s="22"/>
      <c r="Q40" s="96">
        <v>0.32</v>
      </c>
      <c r="R40" s="96">
        <v>1084.3080681790279</v>
      </c>
      <c r="S40" s="23"/>
    </row>
    <row r="41" spans="1:19" s="14" customFormat="1" ht="15" customHeight="1" x14ac:dyDescent="0.25">
      <c r="A41" s="13"/>
      <c r="B41" s="13"/>
      <c r="C41" s="13"/>
      <c r="D41" s="13"/>
      <c r="E41" s="13"/>
      <c r="F41" s="13"/>
      <c r="H41" s="28"/>
      <c r="I41" s="13"/>
      <c r="J41" s="13"/>
      <c r="K41" s="13"/>
      <c r="L41" s="13"/>
      <c r="M41" s="13"/>
      <c r="N41" s="13"/>
      <c r="P41" s="22"/>
      <c r="Q41" s="68">
        <v>0.33</v>
      </c>
      <c r="R41" s="68">
        <v>1100.956563594191</v>
      </c>
      <c r="S41" s="23"/>
    </row>
    <row r="42" spans="1:19" s="14" customFormat="1" ht="23.25" x14ac:dyDescent="0.35">
      <c r="A42" s="13"/>
      <c r="B42" s="13"/>
      <c r="C42" s="13"/>
      <c r="D42" s="82"/>
      <c r="E42" s="82"/>
      <c r="F42" s="13"/>
      <c r="H42" s="30"/>
      <c r="I42" s="13"/>
      <c r="J42" s="13"/>
      <c r="K42" s="13"/>
      <c r="L42" s="13"/>
      <c r="M42" s="13"/>
      <c r="N42" s="13"/>
      <c r="P42" s="22"/>
      <c r="Q42" s="96">
        <v>0.34</v>
      </c>
      <c r="R42" s="96">
        <v>1117.6226288041134</v>
      </c>
      <c r="S42" s="23"/>
    </row>
    <row r="43" spans="1:19" s="14" customFormat="1" x14ac:dyDescent="0.25">
      <c r="A43" s="13"/>
      <c r="B43" s="13"/>
      <c r="C43" s="13"/>
      <c r="D43" s="13"/>
      <c r="E43" s="27"/>
      <c r="F43" s="13"/>
      <c r="H43" s="28"/>
      <c r="P43" s="22"/>
      <c r="Q43" s="68">
        <v>0.35000000000000003</v>
      </c>
      <c r="R43" s="68">
        <v>1134.3326005458975</v>
      </c>
      <c r="S43" s="23"/>
    </row>
    <row r="44" spans="1:19" s="14" customFormat="1" x14ac:dyDescent="0.25">
      <c r="A44" s="13"/>
      <c r="B44" s="13"/>
      <c r="C44" s="13"/>
      <c r="D44" s="13"/>
      <c r="E44" s="27"/>
      <c r="F44" s="13"/>
      <c r="H44" s="28"/>
      <c r="P44" s="22"/>
      <c r="Q44" s="96">
        <v>0.36</v>
      </c>
      <c r="R44" s="96">
        <v>1151.3054223874799</v>
      </c>
      <c r="S44" s="23"/>
    </row>
    <row r="45" spans="1:19" s="14" customFormat="1" x14ac:dyDescent="0.25">
      <c r="A45" s="13"/>
      <c r="B45" s="13"/>
      <c r="C45" s="13"/>
      <c r="D45" s="13"/>
      <c r="E45" s="27"/>
      <c r="F45" s="13"/>
      <c r="H45" s="28"/>
      <c r="P45" s="22"/>
      <c r="Q45" s="68">
        <v>0.37</v>
      </c>
      <c r="R45" s="68">
        <v>1168.5262975154371</v>
      </c>
      <c r="S45" s="23"/>
    </row>
    <row r="46" spans="1:19" s="14" customFormat="1" x14ac:dyDescent="0.25">
      <c r="A46" s="13"/>
      <c r="B46" s="13"/>
      <c r="C46" s="13"/>
      <c r="D46" s="13"/>
      <c r="E46" s="13"/>
      <c r="F46" s="13"/>
      <c r="H46" s="28"/>
      <c r="O46" s="13"/>
      <c r="P46" s="22"/>
      <c r="Q46" s="96">
        <v>0.38</v>
      </c>
      <c r="R46" s="96">
        <v>1185.8344704189337</v>
      </c>
      <c r="S46" s="23"/>
    </row>
    <row r="47" spans="1:19" s="14" customFormat="1" x14ac:dyDescent="0.25">
      <c r="A47" s="13"/>
      <c r="B47" s="13"/>
      <c r="C47" s="13"/>
      <c r="D47" s="13"/>
      <c r="E47" s="13"/>
      <c r="F47" s="13"/>
      <c r="H47" s="28"/>
      <c r="O47" s="13"/>
      <c r="P47" s="22"/>
      <c r="Q47" s="68">
        <v>0.39</v>
      </c>
      <c r="R47" s="68">
        <v>1203.2237697115688</v>
      </c>
      <c r="S47" s="23"/>
    </row>
    <row r="48" spans="1:19" s="14" customFormat="1" x14ac:dyDescent="0.25">
      <c r="A48" s="13"/>
      <c r="B48" s="13"/>
      <c r="C48" s="13"/>
      <c r="D48" s="13"/>
      <c r="E48" s="13"/>
      <c r="F48" s="13"/>
      <c r="O48" s="13"/>
      <c r="P48" s="22"/>
      <c r="Q48" s="96">
        <v>0.4</v>
      </c>
      <c r="R48" s="96">
        <v>1220.9292006496285</v>
      </c>
      <c r="S48" s="23"/>
    </row>
    <row r="49" spans="1:19" s="14" customFormat="1" x14ac:dyDescent="0.25">
      <c r="A49" s="13"/>
      <c r="B49" s="13"/>
      <c r="C49" s="13"/>
      <c r="D49" s="13"/>
      <c r="E49" s="13"/>
      <c r="F49" s="13"/>
      <c r="O49" s="13"/>
      <c r="P49" s="22"/>
      <c r="Q49" s="68">
        <v>0.41000000000000003</v>
      </c>
      <c r="R49" s="68">
        <v>1238.9781431847475</v>
      </c>
      <c r="S49" s="23"/>
    </row>
    <row r="50" spans="1:19" s="14" customFormat="1" x14ac:dyDescent="0.25">
      <c r="B50" s="13"/>
      <c r="C50" s="13"/>
      <c r="D50" s="13"/>
      <c r="E50" s="13"/>
      <c r="O50" s="13"/>
      <c r="P50" s="22"/>
      <c r="Q50" s="96">
        <v>0.42</v>
      </c>
      <c r="R50" s="96">
        <v>1257.2257924360586</v>
      </c>
      <c r="S50" s="23"/>
    </row>
    <row r="51" spans="1:19" s="14" customFormat="1" x14ac:dyDescent="0.25">
      <c r="B51" s="13"/>
      <c r="C51" s="13"/>
      <c r="D51" s="13"/>
      <c r="E51" s="13"/>
      <c r="P51" s="22"/>
      <c r="Q51" s="68">
        <v>0.43</v>
      </c>
      <c r="R51" s="68">
        <v>1275.638029870157</v>
      </c>
      <c r="S51" s="23"/>
    </row>
    <row r="52" spans="1:19" s="14" customFormat="1" x14ac:dyDescent="0.25">
      <c r="B52" s="13"/>
      <c r="P52" s="22"/>
      <c r="Q52" s="96">
        <v>0.44</v>
      </c>
      <c r="R52" s="96">
        <v>1294.319173668707</v>
      </c>
      <c r="S52" s="23"/>
    </row>
    <row r="53" spans="1:19" s="14" customFormat="1" x14ac:dyDescent="0.25">
      <c r="B53" s="13"/>
      <c r="P53" s="22"/>
      <c r="Q53" s="68">
        <v>0.45</v>
      </c>
      <c r="R53" s="68">
        <v>1313.3065882567787</v>
      </c>
      <c r="S53" s="23"/>
    </row>
    <row r="54" spans="1:19" s="14" customFormat="1" x14ac:dyDescent="0.25">
      <c r="P54" s="22"/>
      <c r="Q54" s="96">
        <v>0.46</v>
      </c>
      <c r="R54" s="96">
        <v>1332.530137781242</v>
      </c>
      <c r="S54" s="23"/>
    </row>
    <row r="55" spans="1:19" s="14" customFormat="1" x14ac:dyDescent="0.25">
      <c r="P55" s="22"/>
      <c r="Q55" s="68">
        <v>0.47000000000000003</v>
      </c>
      <c r="R55" s="68">
        <v>1351.8557785109531</v>
      </c>
      <c r="S55" s="23"/>
    </row>
    <row r="56" spans="1:19" s="14" customFormat="1" x14ac:dyDescent="0.25">
      <c r="P56" s="22"/>
      <c r="Q56" s="96">
        <v>0.48</v>
      </c>
      <c r="R56" s="96">
        <v>1371.6628932545727</v>
      </c>
      <c r="S56" s="23"/>
    </row>
    <row r="57" spans="1:19" s="14" customFormat="1" x14ac:dyDescent="0.25">
      <c r="P57" s="22"/>
      <c r="Q57" s="68">
        <v>0.49</v>
      </c>
      <c r="R57" s="68">
        <v>1392.2636610611928</v>
      </c>
      <c r="S57" s="23"/>
    </row>
    <row r="58" spans="1:19" s="14" customFormat="1" x14ac:dyDescent="0.25">
      <c r="P58" s="22"/>
      <c r="Q58" s="96">
        <v>0.5</v>
      </c>
      <c r="R58" s="96">
        <v>1413.3905798669214</v>
      </c>
      <c r="S58" s="23"/>
    </row>
    <row r="59" spans="1:19" s="14" customFormat="1" x14ac:dyDescent="0.25">
      <c r="P59" s="22"/>
      <c r="Q59" s="68">
        <v>0.51</v>
      </c>
      <c r="R59" s="68">
        <v>1434.9642906451161</v>
      </c>
      <c r="S59" s="23"/>
    </row>
    <row r="60" spans="1:19" s="14" customFormat="1" x14ac:dyDescent="0.25">
      <c r="P60" s="22"/>
      <c r="Q60" s="96">
        <v>0.52</v>
      </c>
      <c r="R60" s="96">
        <v>1456.8042017068642</v>
      </c>
      <c r="S60" s="23"/>
    </row>
    <row r="61" spans="1:19" s="14" customFormat="1" x14ac:dyDescent="0.25">
      <c r="P61" s="22"/>
      <c r="Q61" s="68">
        <v>0.53</v>
      </c>
      <c r="R61" s="68">
        <v>1478.59309220302</v>
      </c>
      <c r="S61" s="23"/>
    </row>
    <row r="62" spans="1:19" s="14" customFormat="1" x14ac:dyDescent="0.25">
      <c r="P62" s="22"/>
      <c r="Q62" s="96">
        <v>0.54</v>
      </c>
      <c r="R62" s="96">
        <v>1500.7517269426455</v>
      </c>
      <c r="S62" s="23"/>
    </row>
    <row r="63" spans="1:19" s="14" customFormat="1" x14ac:dyDescent="0.25">
      <c r="P63" s="22"/>
      <c r="Q63" s="68">
        <v>0.55000000000000004</v>
      </c>
      <c r="R63" s="68">
        <v>1523.5053867592774</v>
      </c>
      <c r="S63" s="23"/>
    </row>
    <row r="64" spans="1:19" s="14" customFormat="1" x14ac:dyDescent="0.25">
      <c r="P64" s="22"/>
      <c r="Q64" s="96">
        <v>0.56000000000000005</v>
      </c>
      <c r="R64" s="96">
        <v>1546.9360805353388</v>
      </c>
      <c r="S64" s="23"/>
    </row>
    <row r="65" spans="16:19" s="14" customFormat="1" x14ac:dyDescent="0.25">
      <c r="P65" s="22"/>
      <c r="Q65" s="68">
        <v>0.57000000000000006</v>
      </c>
      <c r="R65" s="68">
        <v>1571.218696038718</v>
      </c>
      <c r="S65" s="23"/>
    </row>
    <row r="66" spans="16:19" s="14" customFormat="1" x14ac:dyDescent="0.25">
      <c r="P66" s="22"/>
      <c r="Q66" s="96">
        <v>0.57999999999999996</v>
      </c>
      <c r="R66" s="96">
        <v>1596.0978057754851</v>
      </c>
      <c r="S66" s="23"/>
    </row>
    <row r="67" spans="16:19" s="14" customFormat="1" x14ac:dyDescent="0.25">
      <c r="P67" s="22"/>
      <c r="Q67" s="68">
        <v>0.59</v>
      </c>
      <c r="R67" s="68">
        <v>1621.4647895207468</v>
      </c>
      <c r="S67" s="23"/>
    </row>
    <row r="68" spans="16:19" s="14" customFormat="1" x14ac:dyDescent="0.25">
      <c r="P68" s="22"/>
      <c r="Q68" s="96">
        <v>0.6</v>
      </c>
      <c r="R68" s="96">
        <v>1647.3978896872834</v>
      </c>
      <c r="S68" s="23"/>
    </row>
    <row r="69" spans="16:19" s="14" customFormat="1" x14ac:dyDescent="0.25">
      <c r="P69" s="22"/>
      <c r="Q69" s="68">
        <v>0.61</v>
      </c>
      <c r="R69" s="68">
        <v>1673.8736479622823</v>
      </c>
      <c r="S69" s="23"/>
    </row>
    <row r="70" spans="16:19" s="14" customFormat="1" x14ac:dyDescent="0.25">
      <c r="P70" s="22"/>
      <c r="Q70" s="96">
        <v>0.62</v>
      </c>
      <c r="R70" s="96">
        <v>1701.3073536300651</v>
      </c>
      <c r="S70" s="23"/>
    </row>
    <row r="71" spans="16:19" s="14" customFormat="1" x14ac:dyDescent="0.25">
      <c r="P71" s="22"/>
      <c r="Q71" s="68">
        <v>0.63</v>
      </c>
      <c r="R71" s="68">
        <v>1729.7173453047669</v>
      </c>
      <c r="S71" s="23"/>
    </row>
    <row r="72" spans="16:19" s="14" customFormat="1" x14ac:dyDescent="0.25">
      <c r="P72" s="22"/>
      <c r="Q72" s="96">
        <v>0.64</v>
      </c>
      <c r="R72" s="96">
        <v>1758.9617820794874</v>
      </c>
      <c r="S72" s="23"/>
    </row>
    <row r="73" spans="16:19" s="14" customFormat="1" x14ac:dyDescent="0.25">
      <c r="P73" s="22"/>
      <c r="Q73" s="68">
        <v>0.65</v>
      </c>
      <c r="R73" s="68">
        <v>1789.077781242886</v>
      </c>
      <c r="S73" s="23"/>
    </row>
    <row r="74" spans="16:19" s="14" customFormat="1" x14ac:dyDescent="0.25">
      <c r="P74" s="22"/>
      <c r="Q74" s="96">
        <v>0.66</v>
      </c>
      <c r="R74" s="96">
        <v>1820.0775103550891</v>
      </c>
      <c r="S74" s="23"/>
    </row>
    <row r="75" spans="16:19" s="14" customFormat="1" x14ac:dyDescent="0.25">
      <c r="P75" s="22"/>
      <c r="Q75" s="68">
        <v>0.67</v>
      </c>
      <c r="R75" s="68">
        <v>1852.2042060261592</v>
      </c>
      <c r="S75" s="23"/>
    </row>
    <row r="76" spans="16:19" s="14" customFormat="1" x14ac:dyDescent="0.25">
      <c r="P76" s="22"/>
      <c r="Q76" s="96">
        <v>0.68</v>
      </c>
      <c r="R76" s="96">
        <v>1885.7327509178522</v>
      </c>
      <c r="S76" s="23"/>
    </row>
    <row r="77" spans="16:19" s="14" customFormat="1" x14ac:dyDescent="0.25">
      <c r="P77" s="22"/>
      <c r="Q77" s="68">
        <v>0.69000000000000006</v>
      </c>
      <c r="R77" s="68">
        <v>65535</v>
      </c>
      <c r="S77" s="23"/>
    </row>
    <row r="78" spans="16:19" s="14" customFormat="1" x14ac:dyDescent="0.25">
      <c r="P78" s="22"/>
      <c r="Q78" s="96">
        <v>0.70000000000000007</v>
      </c>
      <c r="R78" s="96">
        <v>65535</v>
      </c>
      <c r="S78" s="23"/>
    </row>
    <row r="79" spans="16:19" s="14" customFormat="1" x14ac:dyDescent="0.25">
      <c r="P79" s="22"/>
      <c r="Q79" s="68">
        <v>0.71</v>
      </c>
      <c r="R79" s="68">
        <v>65535</v>
      </c>
      <c r="S79" s="23"/>
    </row>
    <row r="80" spans="16:19" s="14" customFormat="1" x14ac:dyDescent="0.25">
      <c r="P80" s="22"/>
      <c r="Q80" s="96">
        <v>0.72</v>
      </c>
      <c r="R80" s="96">
        <v>65535</v>
      </c>
      <c r="S80" s="23"/>
    </row>
    <row r="81" spans="16:19" s="14" customFormat="1" x14ac:dyDescent="0.25">
      <c r="P81" s="22"/>
      <c r="Q81" s="68">
        <v>0.73</v>
      </c>
      <c r="R81" s="68">
        <v>65535</v>
      </c>
      <c r="S81" s="23"/>
    </row>
    <row r="82" spans="16:19" s="14" customFormat="1" x14ac:dyDescent="0.25">
      <c r="P82" s="22"/>
      <c r="Q82" s="96">
        <v>0.74</v>
      </c>
      <c r="R82" s="96">
        <v>65535</v>
      </c>
      <c r="S82" s="23"/>
    </row>
    <row r="83" spans="16:19" s="14" customFormat="1" x14ac:dyDescent="0.25">
      <c r="P83" s="22"/>
      <c r="Q83" s="68">
        <v>0.75</v>
      </c>
      <c r="R83" s="68">
        <v>65535</v>
      </c>
      <c r="S83" s="23"/>
    </row>
    <row r="84" spans="16:19" s="14" customFormat="1" x14ac:dyDescent="0.25">
      <c r="P84" s="22"/>
      <c r="Q84" s="96">
        <v>0.76</v>
      </c>
      <c r="R84" s="96">
        <v>65535</v>
      </c>
      <c r="S84" s="23"/>
    </row>
    <row r="85" spans="16:19" s="14" customFormat="1" x14ac:dyDescent="0.25">
      <c r="P85" s="22"/>
      <c r="Q85" s="68">
        <v>0.77</v>
      </c>
      <c r="R85" s="68">
        <v>65535</v>
      </c>
      <c r="S85" s="23"/>
    </row>
    <row r="86" spans="16:19" s="14" customFormat="1" x14ac:dyDescent="0.25">
      <c r="P86" s="22"/>
      <c r="Q86" s="96">
        <v>0.78</v>
      </c>
      <c r="R86" s="96">
        <v>65535</v>
      </c>
      <c r="S86" s="23"/>
    </row>
    <row r="87" spans="16:19" s="14" customFormat="1" x14ac:dyDescent="0.25">
      <c r="P87" s="22"/>
      <c r="Q87" s="68">
        <v>0.79</v>
      </c>
      <c r="R87" s="68">
        <v>65535</v>
      </c>
      <c r="S87" s="23"/>
    </row>
    <row r="88" spans="16:19" s="14" customFormat="1" x14ac:dyDescent="0.25">
      <c r="P88" s="22"/>
      <c r="Q88" s="96">
        <v>0.8</v>
      </c>
      <c r="R88" s="96">
        <v>65535</v>
      </c>
      <c r="S88" s="23"/>
    </row>
    <row r="89" spans="16:19" s="14" customFormat="1" x14ac:dyDescent="0.25">
      <c r="P89" s="22"/>
      <c r="Q89" s="68">
        <v>0.81</v>
      </c>
      <c r="R89" s="68">
        <v>65535</v>
      </c>
      <c r="S89" s="23"/>
    </row>
    <row r="90" spans="16:19" s="14" customFormat="1" x14ac:dyDescent="0.25">
      <c r="P90" s="22"/>
      <c r="Q90" s="96">
        <v>0.82000000000000006</v>
      </c>
      <c r="R90" s="96">
        <v>65535</v>
      </c>
      <c r="S90" s="23"/>
    </row>
    <row r="91" spans="16:19" s="14" customFormat="1" x14ac:dyDescent="0.25">
      <c r="P91" s="22"/>
      <c r="Q91" s="68">
        <v>0.83000000000000007</v>
      </c>
      <c r="R91" s="68">
        <v>65535</v>
      </c>
      <c r="S91" s="23"/>
    </row>
    <row r="92" spans="16:19" s="14" customFormat="1" x14ac:dyDescent="0.25">
      <c r="P92" s="22"/>
      <c r="Q92" s="96">
        <v>0.84</v>
      </c>
      <c r="R92" s="96">
        <v>65535</v>
      </c>
      <c r="S92" s="23"/>
    </row>
    <row r="93" spans="16:19" s="14" customFormat="1" x14ac:dyDescent="0.25">
      <c r="P93" s="22"/>
      <c r="Q93" s="68">
        <v>0.85</v>
      </c>
      <c r="R93" s="68">
        <v>65535</v>
      </c>
      <c r="S93" s="23"/>
    </row>
    <row r="94" spans="16:19" s="14" customFormat="1" x14ac:dyDescent="0.25">
      <c r="P94" s="22"/>
      <c r="Q94" s="96">
        <v>0.86</v>
      </c>
      <c r="R94" s="96">
        <v>65535</v>
      </c>
      <c r="S94" s="23"/>
    </row>
    <row r="95" spans="16:19" s="14" customFormat="1" x14ac:dyDescent="0.25">
      <c r="P95" s="22"/>
      <c r="Q95" s="68">
        <v>0.87</v>
      </c>
      <c r="R95" s="68">
        <v>65535</v>
      </c>
      <c r="S95" s="23"/>
    </row>
    <row r="96" spans="16:19" s="14" customFormat="1" x14ac:dyDescent="0.25">
      <c r="P96" s="22"/>
      <c r="Q96" s="96">
        <v>0.88</v>
      </c>
      <c r="R96" s="96">
        <v>65535</v>
      </c>
      <c r="S96" s="23"/>
    </row>
    <row r="97" spans="16:19" s="14" customFormat="1" x14ac:dyDescent="0.25">
      <c r="P97" s="22"/>
      <c r="Q97" s="68">
        <v>0.89</v>
      </c>
      <c r="R97" s="68">
        <v>65535</v>
      </c>
      <c r="S97" s="23"/>
    </row>
    <row r="98" spans="16:19" s="14" customFormat="1" x14ac:dyDescent="0.25">
      <c r="P98" s="22"/>
      <c r="Q98" s="96">
        <v>0.9</v>
      </c>
      <c r="R98" s="96">
        <v>65535</v>
      </c>
      <c r="S98" s="23"/>
    </row>
    <row r="99" spans="16:19" s="14" customFormat="1" x14ac:dyDescent="0.25">
      <c r="P99" s="22"/>
      <c r="Q99" s="68">
        <v>0.91</v>
      </c>
      <c r="R99" s="68">
        <v>65535</v>
      </c>
      <c r="S99" s="23"/>
    </row>
    <row r="100" spans="16:19" s="14" customFormat="1" x14ac:dyDescent="0.25">
      <c r="P100" s="22"/>
      <c r="Q100" s="96">
        <v>0.92</v>
      </c>
      <c r="R100" s="96">
        <v>65535</v>
      </c>
      <c r="S100" s="23"/>
    </row>
    <row r="101" spans="16:19" s="14" customFormat="1" x14ac:dyDescent="0.25">
      <c r="P101" s="22"/>
      <c r="Q101" s="68">
        <v>0.93</v>
      </c>
      <c r="R101" s="68">
        <v>65535</v>
      </c>
      <c r="S101" s="23"/>
    </row>
    <row r="102" spans="16:19" s="14" customFormat="1" x14ac:dyDescent="0.25">
      <c r="P102" s="22"/>
      <c r="Q102" s="96">
        <v>0.94000000000000006</v>
      </c>
      <c r="R102" s="96">
        <v>65535</v>
      </c>
      <c r="S102" s="23"/>
    </row>
    <row r="103" spans="16:19" s="14" customFormat="1" x14ac:dyDescent="0.25">
      <c r="P103" s="22"/>
      <c r="Q103" s="68">
        <v>0.95000000000000007</v>
      </c>
      <c r="R103" s="68">
        <v>65535</v>
      </c>
      <c r="S103" s="23"/>
    </row>
    <row r="104" spans="16:19" s="14" customFormat="1" x14ac:dyDescent="0.25">
      <c r="P104" s="22"/>
      <c r="Q104" s="96">
        <v>0.96</v>
      </c>
      <c r="R104" s="96">
        <v>65535</v>
      </c>
      <c r="S104" s="23"/>
    </row>
    <row r="105" spans="16:19" s="14" customFormat="1" x14ac:dyDescent="0.25">
      <c r="P105" s="22"/>
      <c r="Q105" s="68">
        <v>0.97</v>
      </c>
      <c r="R105" s="68">
        <v>65535</v>
      </c>
      <c r="S105" s="23"/>
    </row>
    <row r="106" spans="16:19" s="14" customFormat="1" x14ac:dyDescent="0.25">
      <c r="P106" s="22"/>
      <c r="Q106" s="96">
        <v>0.98</v>
      </c>
      <c r="R106" s="96">
        <v>65535</v>
      </c>
      <c r="S106" s="23"/>
    </row>
    <row r="107" spans="16:19" s="14" customFormat="1" x14ac:dyDescent="0.25">
      <c r="P107" s="22"/>
      <c r="Q107" s="68">
        <v>0.99</v>
      </c>
      <c r="R107" s="68">
        <v>65535</v>
      </c>
      <c r="S107" s="23"/>
    </row>
    <row r="108" spans="16:19" s="14" customFormat="1" x14ac:dyDescent="0.25">
      <c r="P108" s="24"/>
      <c r="Q108" s="25"/>
      <c r="R108" s="25"/>
      <c r="S108" s="26"/>
    </row>
    <row r="109" spans="16:19" s="14" customFormat="1" x14ac:dyDescent="0.25"/>
    <row r="110" spans="16:19" s="14" customFormat="1" x14ac:dyDescent="0.25"/>
    <row r="111" spans="16:19" s="14" customFormat="1" x14ac:dyDescent="0.25"/>
    <row r="112" spans="16:19" s="14" customFormat="1" x14ac:dyDescent="0.25"/>
    <row r="113" s="14" customFormat="1" x14ac:dyDescent="0.25"/>
    <row r="114" s="14" customFormat="1" x14ac:dyDescent="0.25"/>
    <row r="115" s="14" customFormat="1" x14ac:dyDescent="0.25"/>
    <row r="116" s="14" customFormat="1" x14ac:dyDescent="0.25"/>
    <row r="117" s="14" customFormat="1" x14ac:dyDescent="0.25"/>
    <row r="118" s="14" customFormat="1" x14ac:dyDescent="0.25"/>
    <row r="119" s="14" customFormat="1" x14ac:dyDescent="0.25"/>
    <row r="120" s="14" customFormat="1" x14ac:dyDescent="0.25"/>
    <row r="121" s="14" customFormat="1" x14ac:dyDescent="0.25"/>
    <row r="122" s="14" customFormat="1" x14ac:dyDescent="0.25"/>
    <row r="123" s="14" customFormat="1" x14ac:dyDescent="0.25"/>
    <row r="124" s="14" customFormat="1" x14ac:dyDescent="0.25"/>
    <row r="125" s="14" customFormat="1" x14ac:dyDescent="0.25"/>
    <row r="126" s="14" customFormat="1" x14ac:dyDescent="0.25"/>
    <row r="127" s="14" customFormat="1" x14ac:dyDescent="0.25"/>
    <row r="128" s="14" customFormat="1" x14ac:dyDescent="0.25"/>
    <row r="129" spans="18:18" s="14" customFormat="1" x14ac:dyDescent="0.25"/>
    <row r="130" spans="18:18" s="14" customFormat="1" x14ac:dyDescent="0.25"/>
    <row r="131" spans="18:18" s="14" customFormat="1" x14ac:dyDescent="0.25">
      <c r="R131" s="19"/>
    </row>
    <row r="132" spans="18:18" s="14" customFormat="1" x14ac:dyDescent="0.25"/>
    <row r="133" spans="18:18" s="14" customFormat="1" x14ac:dyDescent="0.25"/>
    <row r="134" spans="18:18" s="14" customFormat="1" x14ac:dyDescent="0.25"/>
    <row r="135" spans="18:18" s="14" customFormat="1" x14ac:dyDescent="0.25"/>
    <row r="136" spans="18:18" s="14" customFormat="1" x14ac:dyDescent="0.25"/>
    <row r="137" spans="18:18" s="14" customFormat="1" x14ac:dyDescent="0.25"/>
    <row r="138" spans="18:18" s="14" customFormat="1" x14ac:dyDescent="0.25"/>
    <row r="139" spans="18:18" s="14" customFormat="1" x14ac:dyDescent="0.25"/>
    <row r="140" spans="18:18" s="14" customFormat="1" x14ac:dyDescent="0.25"/>
    <row r="141" spans="18:18" s="14" customFormat="1" x14ac:dyDescent="0.25"/>
    <row r="142" spans="18:18" s="14" customFormat="1" x14ac:dyDescent="0.25"/>
    <row r="143" spans="18:18" s="14" customFormat="1" x14ac:dyDescent="0.25"/>
    <row r="144" spans="18:18" s="14" customFormat="1" x14ac:dyDescent="0.25"/>
    <row r="145" s="14" customFormat="1" x14ac:dyDescent="0.25"/>
    <row r="146" s="14" customFormat="1" x14ac:dyDescent="0.25"/>
    <row r="147" s="14" customFormat="1" x14ac:dyDescent="0.25"/>
    <row r="148" s="14" customFormat="1" x14ac:dyDescent="0.25"/>
    <row r="149" s="14" customFormat="1" x14ac:dyDescent="0.25"/>
    <row r="150" s="14" customFormat="1" x14ac:dyDescent="0.25"/>
    <row r="151" s="14" customFormat="1" x14ac:dyDescent="0.25"/>
    <row r="152" s="14" customFormat="1" x14ac:dyDescent="0.25"/>
    <row r="153" s="14" customFormat="1" x14ac:dyDescent="0.25"/>
    <row r="154" s="14" customFormat="1" x14ac:dyDescent="0.25"/>
    <row r="155" s="14" customFormat="1" x14ac:dyDescent="0.25"/>
    <row r="156" s="14" customFormat="1" x14ac:dyDescent="0.25"/>
    <row r="157" s="14" customFormat="1" x14ac:dyDescent="0.25"/>
    <row r="158" s="14" customFormat="1" x14ac:dyDescent="0.25"/>
    <row r="159" s="14" customFormat="1" x14ac:dyDescent="0.25"/>
    <row r="160" s="14" customFormat="1" x14ac:dyDescent="0.25"/>
    <row r="161" s="14" customFormat="1" x14ac:dyDescent="0.25"/>
    <row r="162" s="14" customFormat="1" x14ac:dyDescent="0.25"/>
    <row r="163" s="14" customFormat="1" x14ac:dyDescent="0.25"/>
    <row r="164" s="14" customFormat="1" x14ac:dyDescent="0.25"/>
    <row r="165" s="14" customFormat="1" x14ac:dyDescent="0.25"/>
    <row r="166" s="14" customFormat="1" x14ac:dyDescent="0.25"/>
    <row r="167" s="14" customFormat="1" x14ac:dyDescent="0.25"/>
    <row r="168" s="14" customFormat="1" x14ac:dyDescent="0.25"/>
    <row r="169" s="14" customFormat="1" x14ac:dyDescent="0.25"/>
    <row r="170" s="14" customFormat="1" x14ac:dyDescent="0.25"/>
    <row r="171" s="14" customFormat="1" x14ac:dyDescent="0.25"/>
    <row r="172" s="14" customFormat="1" x14ac:dyDescent="0.25"/>
    <row r="173" s="14" customFormat="1" x14ac:dyDescent="0.25"/>
    <row r="174" s="14" customFormat="1" x14ac:dyDescent="0.25"/>
    <row r="175" s="14" customFormat="1" x14ac:dyDescent="0.25"/>
    <row r="176" s="14" customFormat="1" x14ac:dyDescent="0.25"/>
    <row r="177" s="14" customFormat="1" x14ac:dyDescent="0.25"/>
    <row r="178" s="14" customFormat="1" x14ac:dyDescent="0.25"/>
    <row r="179" s="14" customFormat="1" x14ac:dyDescent="0.25"/>
    <row r="180" s="14" customFormat="1" x14ac:dyDescent="0.25"/>
    <row r="181" s="14" customFormat="1" x14ac:dyDescent="0.25"/>
    <row r="182" s="14" customFormat="1" x14ac:dyDescent="0.25"/>
    <row r="183" s="14" customFormat="1" x14ac:dyDescent="0.25"/>
    <row r="184" s="14" customFormat="1" x14ac:dyDescent="0.25"/>
    <row r="185" s="14" customFormat="1" x14ac:dyDescent="0.25"/>
    <row r="186" s="14" customFormat="1" x14ac:dyDescent="0.25"/>
    <row r="187" s="14" customFormat="1" x14ac:dyDescent="0.25"/>
    <row r="188" s="14" customFormat="1" x14ac:dyDescent="0.25"/>
    <row r="189" s="14" customFormat="1" x14ac:dyDescent="0.25"/>
    <row r="190" s="14" customFormat="1" x14ac:dyDescent="0.25"/>
    <row r="191" s="14" customFormat="1" x14ac:dyDescent="0.25"/>
    <row r="192" s="14" customFormat="1" x14ac:dyDescent="0.25"/>
    <row r="193" s="14" customFormat="1" x14ac:dyDescent="0.25"/>
    <row r="194" s="14" customFormat="1" x14ac:dyDescent="0.25"/>
    <row r="195" s="14" customFormat="1" x14ac:dyDescent="0.25"/>
    <row r="196" s="14" customFormat="1" x14ac:dyDescent="0.25"/>
    <row r="197" s="14" customFormat="1" x14ac:dyDescent="0.25"/>
    <row r="198" s="14" customFormat="1" x14ac:dyDescent="0.25"/>
    <row r="199" s="14" customFormat="1" x14ac:dyDescent="0.25"/>
    <row r="200" s="14" customFormat="1" x14ac:dyDescent="0.25"/>
    <row r="201" s="14" customFormat="1" x14ac:dyDescent="0.25"/>
    <row r="202" s="14" customFormat="1" x14ac:dyDescent="0.25"/>
    <row r="203" s="14" customFormat="1" x14ac:dyDescent="0.25"/>
    <row r="204" s="14" customFormat="1" x14ac:dyDescent="0.25"/>
    <row r="205" s="14" customFormat="1" x14ac:dyDescent="0.25"/>
    <row r="206" s="14" customFormat="1" x14ac:dyDescent="0.25"/>
    <row r="207" s="14" customFormat="1" x14ac:dyDescent="0.25"/>
    <row r="208" s="14" customFormat="1" x14ac:dyDescent="0.25"/>
    <row r="209" spans="2:19" s="14" customFormat="1" x14ac:dyDescent="0.25"/>
    <row r="210" spans="2:19" s="14" customFormat="1" x14ac:dyDescent="0.25"/>
    <row r="211" spans="2:19" s="14" customFormat="1" x14ac:dyDescent="0.25"/>
    <row r="212" spans="2:19" s="14" customFormat="1" x14ac:dyDescent="0.25"/>
    <row r="213" spans="2:19" s="14" customFormat="1" x14ac:dyDescent="0.25"/>
    <row r="214" spans="2:19" s="14" customFormat="1" x14ac:dyDescent="0.25"/>
    <row r="215" spans="2:19" s="14" customFormat="1" x14ac:dyDescent="0.25"/>
    <row r="216" spans="2:19" s="14" customFormat="1" x14ac:dyDescent="0.25"/>
    <row r="217" spans="2:19" s="14" customFormat="1" x14ac:dyDescent="0.25"/>
    <row r="218" spans="2:19" s="14" customFormat="1" x14ac:dyDescent="0.25"/>
    <row r="219" spans="2:19" s="14" customFormat="1" x14ac:dyDescent="0.25"/>
    <row r="220" spans="2:19" s="14" customFormat="1" x14ac:dyDescent="0.25"/>
    <row r="221" spans="2:19" s="14" customFormat="1" x14ac:dyDescent="0.25"/>
    <row r="222" spans="2:19" s="14" customFormat="1" x14ac:dyDescent="0.25"/>
    <row r="223" spans="2:19" x14ac:dyDescent="0.25">
      <c r="B223" s="14"/>
      <c r="C223" s="14"/>
      <c r="D223" s="14"/>
      <c r="E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</row>
    <row r="224" spans="2:19" x14ac:dyDescent="0.25">
      <c r="B224" s="14"/>
      <c r="C224" s="14"/>
      <c r="D224" s="14"/>
      <c r="E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</row>
    <row r="225" spans="2:19" x14ac:dyDescent="0.25">
      <c r="B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</row>
    <row r="226" spans="2:19" x14ac:dyDescent="0.25">
      <c r="B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</row>
    <row r="227" spans="2:19" x14ac:dyDescent="0.25">
      <c r="G227" s="14"/>
      <c r="H227" s="14"/>
      <c r="O227" s="14"/>
      <c r="P227" s="14"/>
      <c r="Q227" s="14"/>
      <c r="R227" s="14"/>
      <c r="S227" s="14"/>
    </row>
    <row r="228" spans="2:19" x14ac:dyDescent="0.25">
      <c r="G228" s="14"/>
      <c r="H228" s="14"/>
      <c r="O228" s="14"/>
      <c r="P228" s="14"/>
      <c r="Q228" s="14"/>
      <c r="R228" s="14"/>
      <c r="S228" s="14"/>
    </row>
    <row r="229" spans="2:19" x14ac:dyDescent="0.25">
      <c r="G229" s="14"/>
      <c r="O229" s="14"/>
      <c r="P229" s="14"/>
      <c r="Q229" s="14"/>
      <c r="R229" s="14"/>
      <c r="S229" s="14"/>
    </row>
    <row r="230" spans="2:19" x14ac:dyDescent="0.25">
      <c r="G230" s="14"/>
      <c r="O230" s="14"/>
      <c r="P230" s="14"/>
      <c r="Q230" s="14"/>
      <c r="R230" s="14"/>
      <c r="S230" s="14"/>
    </row>
    <row r="231" spans="2:19" x14ac:dyDescent="0.25">
      <c r="G231" s="14"/>
      <c r="O231" s="14"/>
      <c r="P231" s="14"/>
      <c r="Q231" s="14"/>
      <c r="R231" s="14"/>
      <c r="S231" s="14"/>
    </row>
    <row r="232" spans="2:19" x14ac:dyDescent="0.25">
      <c r="O232" s="14"/>
      <c r="P232" s="14"/>
      <c r="Q232" s="14"/>
      <c r="R232" s="14"/>
      <c r="S232" s="14"/>
    </row>
    <row r="233" spans="2:19" x14ac:dyDescent="0.25">
      <c r="O233" s="14"/>
      <c r="P233" s="14"/>
      <c r="Q233" s="14"/>
      <c r="R233" s="14"/>
      <c r="S233" s="14"/>
    </row>
    <row r="234" spans="2:19" x14ac:dyDescent="0.25">
      <c r="O234" s="14"/>
      <c r="P234" s="14"/>
      <c r="Q234" s="14"/>
      <c r="R234" s="14"/>
      <c r="S234" s="14"/>
    </row>
    <row r="235" spans="2:19" x14ac:dyDescent="0.25">
      <c r="P235" s="14"/>
      <c r="Q235" s="14"/>
      <c r="R235" s="14"/>
      <c r="S235" s="14"/>
    </row>
    <row r="236" spans="2:19" x14ac:dyDescent="0.25">
      <c r="P236" s="14"/>
      <c r="Q236" s="14"/>
      <c r="R236" s="14"/>
      <c r="S236" s="14"/>
    </row>
    <row r="237" spans="2:19" x14ac:dyDescent="0.25">
      <c r="P237" s="14"/>
      <c r="Q237" s="14"/>
      <c r="R237" s="14"/>
      <c r="S237" s="14"/>
    </row>
    <row r="238" spans="2:19" x14ac:dyDescent="0.25">
      <c r="P238" s="14"/>
      <c r="Q238" s="14"/>
      <c r="R238" s="14"/>
      <c r="S238" s="14"/>
    </row>
    <row r="239" spans="2:19" x14ac:dyDescent="0.25">
      <c r="P239" s="14"/>
      <c r="Q239" s="14"/>
      <c r="R239" s="14"/>
      <c r="S239" s="14"/>
    </row>
    <row r="240" spans="2:19" x14ac:dyDescent="0.25">
      <c r="P240" s="14"/>
      <c r="Q240" s="14"/>
      <c r="R240" s="14"/>
      <c r="S240" s="14"/>
    </row>
    <row r="241" spans="16:19" x14ac:dyDescent="0.25">
      <c r="P241" s="14"/>
      <c r="Q241" s="14"/>
      <c r="R241" s="14"/>
      <c r="S241" s="14"/>
    </row>
    <row r="242" spans="16:19" x14ac:dyDescent="0.25">
      <c r="P242" s="14"/>
      <c r="Q242" s="14"/>
      <c r="R242" s="14"/>
      <c r="S242" s="14"/>
    </row>
    <row r="243" spans="16:19" x14ac:dyDescent="0.25">
      <c r="P243" s="14"/>
      <c r="Q243" s="14"/>
      <c r="R243" s="14"/>
      <c r="S243" s="14"/>
    </row>
    <row r="244" spans="16:19" x14ac:dyDescent="0.25">
      <c r="P244" s="14"/>
      <c r="Q244" s="14"/>
      <c r="R244" s="14"/>
      <c r="S244" s="14"/>
    </row>
    <row r="245" spans="16:19" x14ac:dyDescent="0.25">
      <c r="P245" s="14"/>
      <c r="Q245" s="14"/>
      <c r="R245" s="14"/>
      <c r="S245" s="14"/>
    </row>
    <row r="246" spans="16:19" x14ac:dyDescent="0.25">
      <c r="P246" s="14"/>
      <c r="Q246" s="14"/>
      <c r="R246" s="14"/>
      <c r="S246" s="14"/>
    </row>
    <row r="247" spans="16:19" x14ac:dyDescent="0.25">
      <c r="P247" s="14"/>
      <c r="Q247" s="14"/>
      <c r="R247" s="14"/>
      <c r="S247" s="14"/>
    </row>
    <row r="248" spans="16:19" x14ac:dyDescent="0.25">
      <c r="P248" s="14"/>
      <c r="Q248" s="14"/>
      <c r="R248" s="14"/>
      <c r="S248" s="14"/>
    </row>
    <row r="249" spans="16:19" x14ac:dyDescent="0.25">
      <c r="P249" s="14"/>
      <c r="Q249" s="14"/>
      <c r="R249" s="14"/>
      <c r="S249" s="14"/>
    </row>
    <row r="250" spans="16:19" x14ac:dyDescent="0.25">
      <c r="P250" s="14"/>
      <c r="Q250" s="14"/>
      <c r="R250" s="14"/>
      <c r="S250" s="14"/>
    </row>
    <row r="251" spans="16:19" x14ac:dyDescent="0.25">
      <c r="P251" s="14"/>
      <c r="Q251" s="14"/>
      <c r="R251" s="14"/>
      <c r="S251" s="14"/>
    </row>
    <row r="252" spans="16:19" x14ac:dyDescent="0.25">
      <c r="P252" s="14"/>
      <c r="Q252" s="14"/>
      <c r="R252" s="14"/>
      <c r="S252" s="14"/>
    </row>
    <row r="253" spans="16:19" x14ac:dyDescent="0.25">
      <c r="P253" s="14"/>
      <c r="Q253" s="14"/>
      <c r="R253" s="14"/>
      <c r="S253" s="14"/>
    </row>
    <row r="254" spans="16:19" x14ac:dyDescent="0.25">
      <c r="P254" s="14"/>
      <c r="Q254" s="14"/>
      <c r="R254" s="14"/>
      <c r="S254" s="14"/>
    </row>
    <row r="255" spans="16:19" x14ac:dyDescent="0.25">
      <c r="P255" s="14"/>
      <c r="Q255" s="14"/>
      <c r="R255" s="14"/>
      <c r="S255" s="14"/>
    </row>
    <row r="256" spans="16:19" x14ac:dyDescent="0.25">
      <c r="P256" s="14"/>
      <c r="Q256" s="14"/>
      <c r="R256" s="14"/>
      <c r="S256" s="14"/>
    </row>
    <row r="257" spans="16:19" x14ac:dyDescent="0.25">
      <c r="P257" s="14"/>
      <c r="Q257" s="14"/>
      <c r="R257" s="14"/>
      <c r="S257" s="14"/>
    </row>
    <row r="258" spans="16:19" x14ac:dyDescent="0.25">
      <c r="P258" s="14"/>
      <c r="Q258" s="14"/>
      <c r="R258" s="14"/>
      <c r="S258" s="14"/>
    </row>
    <row r="259" spans="16:19" x14ac:dyDescent="0.25">
      <c r="P259" s="14"/>
      <c r="Q259" s="14"/>
      <c r="R259" s="14"/>
      <c r="S259" s="14"/>
    </row>
    <row r="260" spans="16:19" x14ac:dyDescent="0.25">
      <c r="P260" s="14"/>
      <c r="Q260" s="14"/>
      <c r="R260" s="14"/>
      <c r="S260" s="14"/>
    </row>
    <row r="261" spans="16:19" x14ac:dyDescent="0.25">
      <c r="P261" s="14"/>
      <c r="Q261" s="14"/>
      <c r="R261" s="14"/>
      <c r="S261" s="14"/>
    </row>
    <row r="262" spans="16:19" x14ac:dyDescent="0.25">
      <c r="P262" s="14"/>
      <c r="Q262" s="14"/>
      <c r="R262" s="14"/>
      <c r="S262" s="14"/>
    </row>
    <row r="263" spans="16:19" x14ac:dyDescent="0.25">
      <c r="P263" s="14"/>
      <c r="Q263" s="14"/>
      <c r="R263" s="14"/>
      <c r="S263" s="14"/>
    </row>
    <row r="264" spans="16:19" x14ac:dyDescent="0.25">
      <c r="P264" s="14"/>
      <c r="Q264" s="14"/>
      <c r="R264" s="14"/>
      <c r="S264" s="14"/>
    </row>
    <row r="265" spans="16:19" x14ac:dyDescent="0.25">
      <c r="P265" s="14"/>
      <c r="Q265" s="14"/>
      <c r="R265" s="14"/>
      <c r="S265" s="14"/>
    </row>
    <row r="266" spans="16:19" x14ac:dyDescent="0.25">
      <c r="P266" s="14"/>
      <c r="Q266" s="14"/>
      <c r="R266" s="14"/>
      <c r="S266" s="14"/>
    </row>
    <row r="267" spans="16:19" x14ac:dyDescent="0.25">
      <c r="P267" s="14"/>
      <c r="Q267" s="14"/>
      <c r="R267" s="14"/>
      <c r="S267" s="14"/>
    </row>
    <row r="268" spans="16:19" x14ac:dyDescent="0.25">
      <c r="P268" s="14"/>
      <c r="Q268" s="14"/>
      <c r="R268" s="14"/>
      <c r="S268" s="14"/>
    </row>
    <row r="269" spans="16:19" x14ac:dyDescent="0.25">
      <c r="P269" s="14"/>
      <c r="Q269" s="14"/>
      <c r="R269" s="14"/>
      <c r="S269" s="14"/>
    </row>
    <row r="270" spans="16:19" x14ac:dyDescent="0.25">
      <c r="P270" s="14"/>
      <c r="Q270" s="14"/>
      <c r="R270" s="14"/>
      <c r="S270" s="14"/>
    </row>
    <row r="271" spans="16:19" x14ac:dyDescent="0.25">
      <c r="P271" s="14"/>
      <c r="Q271" s="14"/>
      <c r="R271" s="14"/>
      <c r="S271" s="14"/>
    </row>
    <row r="272" spans="16:19" x14ac:dyDescent="0.25">
      <c r="P272" s="14"/>
      <c r="Q272" s="14"/>
      <c r="R272" s="14"/>
      <c r="S272" s="14"/>
    </row>
    <row r="273" spans="16:19" x14ac:dyDescent="0.25">
      <c r="P273" s="14"/>
      <c r="Q273" s="14"/>
      <c r="R273" s="14"/>
      <c r="S273" s="14"/>
    </row>
    <row r="274" spans="16:19" x14ac:dyDescent="0.25">
      <c r="P274" s="14"/>
      <c r="Q274" s="14"/>
      <c r="R274" s="14"/>
      <c r="S274" s="14"/>
    </row>
    <row r="275" spans="16:19" x14ac:dyDescent="0.25">
      <c r="P275" s="14"/>
      <c r="Q275" s="14"/>
      <c r="R275" s="14"/>
      <c r="S275" s="14"/>
    </row>
    <row r="276" spans="16:19" x14ac:dyDescent="0.25">
      <c r="P276" s="14"/>
      <c r="Q276" s="14"/>
      <c r="R276" s="14"/>
      <c r="S276" s="14"/>
    </row>
    <row r="277" spans="16:19" x14ac:dyDescent="0.25">
      <c r="P277" s="14"/>
      <c r="Q277" s="14"/>
      <c r="R277" s="14"/>
      <c r="S277" s="14"/>
    </row>
    <row r="278" spans="16:19" x14ac:dyDescent="0.25">
      <c r="P278" s="14"/>
      <c r="Q278" s="14"/>
      <c r="R278" s="14"/>
      <c r="S278" s="14"/>
    </row>
    <row r="279" spans="16:19" x14ac:dyDescent="0.25">
      <c r="P279" s="14"/>
      <c r="Q279" s="14"/>
      <c r="R279" s="14"/>
      <c r="S279" s="14"/>
    </row>
    <row r="280" spans="16:19" x14ac:dyDescent="0.25">
      <c r="P280" s="14"/>
      <c r="Q280" s="14"/>
      <c r="R280" s="14"/>
      <c r="S280" s="14"/>
    </row>
    <row r="281" spans="16:19" x14ac:dyDescent="0.25">
      <c r="P281" s="14"/>
      <c r="Q281" s="14"/>
      <c r="R281" s="14"/>
      <c r="S281" s="14"/>
    </row>
    <row r="282" spans="16:19" x14ac:dyDescent="0.25">
      <c r="P282" s="14"/>
      <c r="Q282" s="14"/>
      <c r="R282" s="14"/>
      <c r="S282" s="14"/>
    </row>
    <row r="283" spans="16:19" x14ac:dyDescent="0.25">
      <c r="P283" s="14"/>
      <c r="Q283" s="14"/>
      <c r="R283" s="14"/>
      <c r="S283" s="14"/>
    </row>
    <row r="284" spans="16:19" x14ac:dyDescent="0.25">
      <c r="P284" s="14"/>
      <c r="Q284" s="14"/>
      <c r="R284" s="14"/>
      <c r="S284" s="14"/>
    </row>
    <row r="285" spans="16:19" x14ac:dyDescent="0.25">
      <c r="P285" s="14"/>
      <c r="Q285" s="14"/>
      <c r="R285" s="14"/>
      <c r="S285" s="14"/>
    </row>
    <row r="286" spans="16:19" x14ac:dyDescent="0.25">
      <c r="P286" s="14"/>
      <c r="Q286" s="14"/>
      <c r="R286" s="14"/>
      <c r="S286" s="14"/>
    </row>
    <row r="287" spans="16:19" x14ac:dyDescent="0.25">
      <c r="P287" s="14"/>
      <c r="Q287" s="14"/>
      <c r="R287" s="14"/>
      <c r="S287" s="14"/>
    </row>
    <row r="288" spans="16:19" x14ac:dyDescent="0.25">
      <c r="P288" s="14"/>
      <c r="Q288" s="14"/>
      <c r="R288" s="14"/>
      <c r="S288" s="14"/>
    </row>
    <row r="289" spans="16:19" x14ac:dyDescent="0.25">
      <c r="P289" s="14"/>
      <c r="Q289" s="14"/>
      <c r="R289" s="14"/>
      <c r="S289" s="14"/>
    </row>
    <row r="290" spans="16:19" x14ac:dyDescent="0.25">
      <c r="P290" s="14"/>
      <c r="Q290" s="14"/>
      <c r="R290" s="14"/>
      <c r="S290" s="14"/>
    </row>
    <row r="291" spans="16:19" x14ac:dyDescent="0.25">
      <c r="P291" s="14"/>
      <c r="Q291" s="14"/>
      <c r="R291" s="14"/>
      <c r="S291" s="14"/>
    </row>
    <row r="292" spans="16:19" x14ac:dyDescent="0.25">
      <c r="P292" s="14"/>
      <c r="Q292" s="14"/>
      <c r="R292" s="14"/>
      <c r="S292" s="14"/>
    </row>
    <row r="293" spans="16:19" x14ac:dyDescent="0.25">
      <c r="P293" s="14"/>
      <c r="Q293" s="14"/>
      <c r="R293" s="14"/>
      <c r="S293" s="14"/>
    </row>
    <row r="294" spans="16:19" x14ac:dyDescent="0.25">
      <c r="P294" s="14"/>
      <c r="Q294" s="14"/>
      <c r="R294" s="14"/>
      <c r="S294" s="14"/>
    </row>
    <row r="295" spans="16:19" x14ac:dyDescent="0.25">
      <c r="P295" s="14"/>
      <c r="Q295" s="14"/>
      <c r="R295" s="14"/>
      <c r="S295" s="14"/>
    </row>
    <row r="296" spans="16:19" x14ac:dyDescent="0.25">
      <c r="P296" s="14"/>
      <c r="Q296" s="14"/>
      <c r="R296" s="14"/>
      <c r="S296" s="14"/>
    </row>
    <row r="297" spans="16:19" x14ac:dyDescent="0.25">
      <c r="P297" s="14"/>
      <c r="Q297" s="14"/>
      <c r="R297" s="14"/>
      <c r="S297" s="14"/>
    </row>
    <row r="298" spans="16:19" x14ac:dyDescent="0.25">
      <c r="P298" s="14"/>
      <c r="Q298" s="14"/>
      <c r="R298" s="14"/>
      <c r="S298" s="14"/>
    </row>
    <row r="299" spans="16:19" x14ac:dyDescent="0.25">
      <c r="P299" s="14"/>
      <c r="Q299" s="14"/>
      <c r="R299" s="14"/>
      <c r="S299" s="14"/>
    </row>
    <row r="300" spans="16:19" x14ac:dyDescent="0.25">
      <c r="P300" s="14"/>
      <c r="Q300" s="14"/>
      <c r="R300" s="14"/>
      <c r="S300" s="14"/>
    </row>
    <row r="301" spans="16:19" x14ac:dyDescent="0.25">
      <c r="P301" s="14"/>
      <c r="Q301" s="14"/>
      <c r="R301" s="14"/>
      <c r="S301" s="14"/>
    </row>
    <row r="302" spans="16:19" x14ac:dyDescent="0.25">
      <c r="P302" s="14"/>
      <c r="Q302" s="14"/>
      <c r="R302" s="14"/>
      <c r="S302" s="14"/>
    </row>
    <row r="303" spans="16:19" x14ac:dyDescent="0.25">
      <c r="P303" s="14"/>
      <c r="Q303" s="14"/>
      <c r="R303" s="14"/>
      <c r="S303" s="14"/>
    </row>
    <row r="304" spans="16:19" x14ac:dyDescent="0.25">
      <c r="P304" s="14"/>
      <c r="Q304" s="14"/>
      <c r="R304" s="14"/>
      <c r="S304" s="14"/>
    </row>
    <row r="305" spans="16:19" x14ac:dyDescent="0.25">
      <c r="P305" s="14"/>
      <c r="Q305" s="14"/>
      <c r="R305" s="14"/>
      <c r="S305" s="14"/>
    </row>
    <row r="306" spans="16:19" x14ac:dyDescent="0.25">
      <c r="P306" s="14"/>
      <c r="Q306" s="14"/>
      <c r="R306" s="14"/>
      <c r="S306" s="14"/>
    </row>
    <row r="307" spans="16:19" x14ac:dyDescent="0.25">
      <c r="P307" s="14"/>
      <c r="Q307" s="14"/>
      <c r="R307" s="14"/>
      <c r="S307" s="14"/>
    </row>
    <row r="308" spans="16:19" x14ac:dyDescent="0.25">
      <c r="P308" s="14"/>
      <c r="Q308" s="14"/>
      <c r="R308" s="14"/>
      <c r="S308" s="14"/>
    </row>
    <row r="309" spans="16:19" x14ac:dyDescent="0.25">
      <c r="P309" s="14"/>
      <c r="Q309" s="14"/>
      <c r="R309" s="14"/>
      <c r="S309" s="14"/>
    </row>
    <row r="310" spans="16:19" x14ac:dyDescent="0.25">
      <c r="P310" s="14"/>
      <c r="Q310" s="14"/>
      <c r="R310" s="14"/>
      <c r="S310" s="14"/>
    </row>
    <row r="311" spans="16:19" x14ac:dyDescent="0.25">
      <c r="P311" s="14"/>
      <c r="Q311" s="14"/>
      <c r="R311" s="14"/>
      <c r="S311" s="14"/>
    </row>
    <row r="312" spans="16:19" x14ac:dyDescent="0.25">
      <c r="P312" s="14"/>
      <c r="Q312" s="14"/>
      <c r="R312" s="14"/>
      <c r="S312" s="14"/>
    </row>
    <row r="313" spans="16:19" x14ac:dyDescent="0.25">
      <c r="P313" s="14"/>
      <c r="Q313" s="14"/>
      <c r="R313" s="14"/>
      <c r="S313" s="14"/>
    </row>
    <row r="314" spans="16:19" x14ac:dyDescent="0.25">
      <c r="P314" s="14"/>
      <c r="Q314" s="14"/>
      <c r="R314" s="14"/>
      <c r="S314" s="14"/>
    </row>
    <row r="315" spans="16:19" x14ac:dyDescent="0.25">
      <c r="P315" s="14"/>
      <c r="Q315" s="14"/>
      <c r="R315" s="14"/>
      <c r="S315" s="14"/>
    </row>
    <row r="316" spans="16:19" x14ac:dyDescent="0.25">
      <c r="P316" s="14"/>
      <c r="Q316" s="14"/>
      <c r="R316" s="14"/>
      <c r="S316" s="14"/>
    </row>
    <row r="317" spans="16:19" x14ac:dyDescent="0.25">
      <c r="P317" s="14"/>
      <c r="Q317" s="14"/>
      <c r="R317" s="14"/>
      <c r="S317" s="14"/>
    </row>
    <row r="318" spans="16:19" x14ac:dyDescent="0.25">
      <c r="Q318" s="14"/>
      <c r="R318" s="14"/>
      <c r="S318" s="14"/>
    </row>
    <row r="319" spans="16:19" x14ac:dyDescent="0.25">
      <c r="Q319" s="14"/>
      <c r="R319" s="14"/>
      <c r="S319" s="14"/>
    </row>
    <row r="320" spans="16:19" x14ac:dyDescent="0.25">
      <c r="Q320" s="14"/>
      <c r="R320" s="14"/>
      <c r="S320" s="14"/>
    </row>
  </sheetData>
  <mergeCells count="17">
    <mergeCell ref="H17:I17"/>
    <mergeCell ref="H24:I24"/>
    <mergeCell ref="H32:I32"/>
    <mergeCell ref="D35:E35"/>
    <mergeCell ref="D42:E42"/>
    <mergeCell ref="P6:S6"/>
    <mergeCell ref="H8:I8"/>
    <mergeCell ref="B11:B12"/>
    <mergeCell ref="C11:C12"/>
    <mergeCell ref="D11:D12"/>
    <mergeCell ref="E11:E12"/>
    <mergeCell ref="D1:J1"/>
    <mergeCell ref="K1:L1"/>
    <mergeCell ref="G4:L4"/>
    <mergeCell ref="G5:L5"/>
    <mergeCell ref="B6:E6"/>
    <mergeCell ref="G6:N6"/>
  </mergeCells>
  <hyperlinks>
    <hyperlink ref="C4" location="Summary!A1" display="Return to Summary" xr:uid="{664A9F29-2C3F-4A74-8665-41EC2D21D002}"/>
  </hyperlink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loadAnalysisBtn">
              <controlPr defaultSize="0" print="0" disabled="1" autoFill="0" autoPict="0" macro="[0]!Results.loadAnalysisBtn_click">
                <anchor moveWithCells="1">
                  <from>
                    <xdr:col>10</xdr:col>
                    <xdr:colOff>371475</xdr:colOff>
                    <xdr:row>0</xdr:row>
                    <xdr:rowOff>171450</xdr:rowOff>
                  </from>
                  <to>
                    <xdr:col>11</xdr:col>
                    <xdr:colOff>533400</xdr:colOff>
                    <xdr:row>0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selectUIPath_Btn">
              <controlPr defaultSize="0" print="0" autoFill="0" autoPict="0" macro="[0]!Hidden.changeBMDSUI">
                <anchor moveWithCells="1" sizeWithCells="1">
                  <from>
                    <xdr:col>12</xdr:col>
                    <xdr:colOff>314325</xdr:colOff>
                    <xdr:row>0</xdr:row>
                    <xdr:rowOff>200025</xdr:rowOff>
                  </from>
                  <to>
                    <xdr:col>13</xdr:col>
                    <xdr:colOff>323850</xdr:colOff>
                    <xdr:row>0</xdr:row>
                    <xdr:rowOff>666750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B1D90-7ED0-4908-A0C0-564E57BEE66B}">
  <dimension ref="A1:W320"/>
  <sheetViews>
    <sheetView workbookViewId="0"/>
  </sheetViews>
  <sheetFormatPr defaultRowHeight="15" x14ac:dyDescent="0.25"/>
  <cols>
    <col min="2" max="2" width="3.85546875" customWidth="1"/>
    <col min="3" max="3" width="21.140625" customWidth="1"/>
    <col min="4" max="4" width="45.85546875" customWidth="1"/>
    <col min="5" max="5" width="7.85546875" customWidth="1"/>
    <col min="8" max="8" width="18.5703125" customWidth="1"/>
    <col min="9" max="9" width="15.5703125" customWidth="1"/>
    <col min="10" max="10" width="15" customWidth="1"/>
    <col min="11" max="11" width="11.28515625" customWidth="1"/>
    <col min="13" max="13" width="10.28515625" customWidth="1"/>
    <col min="14" max="14" width="8.28515625" customWidth="1"/>
    <col min="16" max="16" width="5.7109375" customWidth="1"/>
    <col min="17" max="18" width="12.42578125" customWidth="1"/>
    <col min="19" max="19" width="5.7109375" customWidth="1"/>
  </cols>
  <sheetData>
    <row r="1" spans="2:23" s="1" customFormat="1" ht="69" customHeight="1" x14ac:dyDescent="0.25">
      <c r="C1" s="50"/>
      <c r="D1" s="84" t="s">
        <v>67</v>
      </c>
      <c r="E1" s="84"/>
      <c r="F1" s="84"/>
      <c r="G1" s="84"/>
      <c r="H1" s="84"/>
      <c r="I1" s="84"/>
      <c r="J1" s="84"/>
      <c r="K1" s="85"/>
      <c r="L1" s="85"/>
    </row>
    <row r="2" spans="2:23" s="3" customFormat="1" ht="22.5" customHeight="1" x14ac:dyDescent="0.35">
      <c r="E2" s="4"/>
      <c r="F2" s="4" t="str">
        <f>Hidden!D4</f>
        <v>BMDS 3.1.2</v>
      </c>
      <c r="G2" s="4"/>
      <c r="H2" s="53"/>
      <c r="I2" s="5"/>
      <c r="J2" s="5"/>
      <c r="K2" s="5"/>
      <c r="L2" s="4"/>
      <c r="Q2" s="4"/>
      <c r="R2" s="4"/>
      <c r="W2" s="4"/>
    </row>
    <row r="3" spans="2:23" s="14" customFormat="1" x14ac:dyDescent="0.25"/>
    <row r="4" spans="2:23" s="14" customFormat="1" x14ac:dyDescent="0.25">
      <c r="C4" s="62" t="s">
        <v>129</v>
      </c>
      <c r="G4" s="90" t="s">
        <v>139</v>
      </c>
      <c r="H4" s="90"/>
      <c r="I4" s="90"/>
      <c r="J4" s="90"/>
      <c r="K4" s="90"/>
      <c r="L4" s="90"/>
    </row>
    <row r="5" spans="2:23" s="14" customFormat="1" x14ac:dyDescent="0.25">
      <c r="G5" s="89" t="s">
        <v>138</v>
      </c>
      <c r="H5" s="89"/>
      <c r="I5" s="89"/>
      <c r="J5" s="89"/>
      <c r="K5" s="89"/>
      <c r="L5" s="89"/>
    </row>
    <row r="6" spans="2:23" s="14" customFormat="1" ht="22.15" customHeight="1" x14ac:dyDescent="0.4">
      <c r="B6" s="86" t="s">
        <v>64</v>
      </c>
      <c r="C6" s="87"/>
      <c r="D6" s="87"/>
      <c r="E6" s="88"/>
      <c r="G6" s="86" t="s">
        <v>65</v>
      </c>
      <c r="H6" s="87"/>
      <c r="I6" s="87"/>
      <c r="J6" s="87"/>
      <c r="K6" s="87"/>
      <c r="L6" s="87"/>
      <c r="M6" s="87"/>
      <c r="N6" s="88"/>
      <c r="P6" s="91" t="s">
        <v>136</v>
      </c>
      <c r="Q6" s="92"/>
      <c r="R6" s="92"/>
      <c r="S6" s="93"/>
    </row>
    <row r="7" spans="2:23" s="14" customFormat="1" x14ac:dyDescent="0.25">
      <c r="B7" s="31"/>
      <c r="C7" s="32"/>
      <c r="D7" s="32"/>
      <c r="E7" s="33"/>
      <c r="G7" s="31"/>
      <c r="H7" s="32"/>
      <c r="I7" s="32"/>
      <c r="J7" s="32"/>
      <c r="K7" s="32"/>
      <c r="L7" s="32"/>
      <c r="M7" s="32"/>
      <c r="N7" s="33"/>
      <c r="P7" s="31"/>
      <c r="Q7" s="32"/>
      <c r="R7" s="32"/>
      <c r="S7" s="33"/>
    </row>
    <row r="8" spans="2:23" s="14" customFormat="1" ht="14.45" customHeight="1" x14ac:dyDescent="0.25">
      <c r="B8" s="22"/>
      <c r="C8" s="71" t="s">
        <v>50</v>
      </c>
      <c r="D8" s="41"/>
      <c r="E8" s="23"/>
      <c r="F8" s="13"/>
      <c r="G8" s="22"/>
      <c r="H8" s="78" t="s">
        <v>55</v>
      </c>
      <c r="I8" s="79"/>
      <c r="J8" s="21"/>
      <c r="K8" s="21"/>
      <c r="L8" s="21"/>
      <c r="M8" s="21"/>
      <c r="N8" s="23"/>
      <c r="P8" s="22"/>
      <c r="Q8" s="67" t="s">
        <v>135</v>
      </c>
      <c r="R8" s="67" t="s">
        <v>34</v>
      </c>
      <c r="S8" s="23"/>
    </row>
    <row r="9" spans="2:23" s="14" customFormat="1" x14ac:dyDescent="0.25">
      <c r="B9" s="22"/>
      <c r="C9" s="11" t="s">
        <v>31</v>
      </c>
      <c r="D9" s="68" t="s">
        <v>197</v>
      </c>
      <c r="E9" s="23"/>
      <c r="G9" s="22"/>
      <c r="H9" s="104" t="s">
        <v>34</v>
      </c>
      <c r="I9" s="105">
        <v>1381.014999628067</v>
      </c>
      <c r="J9" s="21"/>
      <c r="K9" s="21"/>
      <c r="L9" s="21"/>
      <c r="M9" s="21"/>
      <c r="N9" s="23"/>
      <c r="P9" s="22"/>
      <c r="Q9" s="68">
        <v>0.01</v>
      </c>
      <c r="R9" s="68">
        <v>459.96919189376314</v>
      </c>
      <c r="S9" s="23"/>
    </row>
    <row r="10" spans="2:23" s="14" customFormat="1" x14ac:dyDescent="0.25">
      <c r="B10" s="22"/>
      <c r="C10" s="95" t="s">
        <v>48</v>
      </c>
      <c r="D10" s="96" t="s">
        <v>152</v>
      </c>
      <c r="E10" s="23"/>
      <c r="F10" s="20"/>
      <c r="G10" s="22"/>
      <c r="H10" s="95" t="s">
        <v>35</v>
      </c>
      <c r="I10" s="96">
        <v>607.70022190125621</v>
      </c>
      <c r="J10" s="21"/>
      <c r="K10" s="21"/>
      <c r="L10" s="21"/>
      <c r="M10" s="21"/>
      <c r="N10" s="23"/>
      <c r="P10" s="22"/>
      <c r="Q10" s="96">
        <v>0.02</v>
      </c>
      <c r="R10" s="96">
        <v>512.49879783295376</v>
      </c>
      <c r="S10" s="23"/>
    </row>
    <row r="11" spans="2:23" s="14" customFormat="1" ht="13.9" customHeight="1" x14ac:dyDescent="0.25">
      <c r="B11" s="94"/>
      <c r="C11" s="97" t="s">
        <v>49</v>
      </c>
      <c r="D11" s="98" t="s">
        <v>153</v>
      </c>
      <c r="E11" s="94"/>
      <c r="G11" s="22"/>
      <c r="H11" s="11" t="s">
        <v>36</v>
      </c>
      <c r="I11" s="68" t="s">
        <v>191</v>
      </c>
      <c r="J11" s="21"/>
      <c r="K11" s="21"/>
      <c r="L11" s="21"/>
      <c r="M11" s="21"/>
      <c r="N11" s="23"/>
      <c r="P11" s="22"/>
      <c r="Q11" s="68">
        <v>0.03</v>
      </c>
      <c r="R11" s="68">
        <v>549.89460812728259</v>
      </c>
      <c r="S11" s="23"/>
    </row>
    <row r="12" spans="2:23" s="14" customFormat="1" ht="14.45" customHeight="1" x14ac:dyDescent="0.25">
      <c r="B12" s="94"/>
      <c r="C12" s="99"/>
      <c r="D12" s="100"/>
      <c r="E12" s="94"/>
      <c r="G12" s="22"/>
      <c r="H12" s="102" t="s">
        <v>42</v>
      </c>
      <c r="I12" s="103">
        <v>30.482938253439087</v>
      </c>
      <c r="J12" s="21"/>
      <c r="K12" s="21"/>
      <c r="L12" s="21"/>
      <c r="M12" s="21"/>
      <c r="N12" s="23"/>
      <c r="P12" s="22"/>
      <c r="Q12" s="96">
        <v>0.04</v>
      </c>
      <c r="R12" s="96">
        <v>580.73178628475182</v>
      </c>
      <c r="S12" s="23"/>
    </row>
    <row r="13" spans="2:23" s="14" customFormat="1" x14ac:dyDescent="0.25">
      <c r="B13" s="63"/>
      <c r="C13" s="72" t="s">
        <v>131</v>
      </c>
      <c r="D13" s="56" t="s">
        <v>196</v>
      </c>
      <c r="E13" s="64"/>
      <c r="G13" s="22"/>
      <c r="H13" s="11" t="s">
        <v>108</v>
      </c>
      <c r="I13" s="68">
        <v>0.44410369972976649</v>
      </c>
      <c r="J13" s="21"/>
      <c r="K13" s="21"/>
      <c r="L13" s="21"/>
      <c r="M13" s="21"/>
      <c r="N13" s="23"/>
      <c r="P13" s="22"/>
      <c r="Q13" s="68">
        <v>0.05</v>
      </c>
      <c r="R13" s="68">
        <v>607.7002219012561</v>
      </c>
      <c r="S13" s="23"/>
    </row>
    <row r="14" spans="2:23" s="14" customFormat="1" ht="14.45" customHeight="1" x14ac:dyDescent="0.25">
      <c r="B14" s="22"/>
      <c r="C14" s="44"/>
      <c r="D14" s="39"/>
      <c r="E14" s="23"/>
      <c r="G14" s="22"/>
      <c r="H14" s="95" t="s">
        <v>110</v>
      </c>
      <c r="I14" s="96">
        <v>4</v>
      </c>
      <c r="J14" s="21"/>
      <c r="K14" s="21"/>
      <c r="L14" s="21"/>
      <c r="M14" s="21"/>
      <c r="N14" s="23"/>
      <c r="P14" s="22"/>
      <c r="Q14" s="96">
        <v>0.06</v>
      </c>
      <c r="R14" s="96">
        <v>631.99662897092742</v>
      </c>
      <c r="S14" s="23"/>
    </row>
    <row r="15" spans="2:23" s="14" customFormat="1" ht="14.45" customHeight="1" x14ac:dyDescent="0.25">
      <c r="B15" s="22"/>
      <c r="C15" s="70" t="s">
        <v>57</v>
      </c>
      <c r="D15" s="41"/>
      <c r="E15" s="23"/>
      <c r="G15" s="22"/>
      <c r="H15" s="11" t="s">
        <v>109</v>
      </c>
      <c r="I15" s="68">
        <v>3.7277432047987382</v>
      </c>
      <c r="J15" s="21"/>
      <c r="K15" s="21"/>
      <c r="L15" s="21"/>
      <c r="M15" s="21"/>
      <c r="N15" s="23"/>
      <c r="P15" s="22"/>
      <c r="Q15" s="68">
        <v>7.0000000000000007E-2</v>
      </c>
      <c r="R15" s="68">
        <v>654.3744910202746</v>
      </c>
      <c r="S15" s="23"/>
    </row>
    <row r="16" spans="2:23" s="14" customFormat="1" x14ac:dyDescent="0.25">
      <c r="B16" s="22"/>
      <c r="C16" s="11" t="s">
        <v>32</v>
      </c>
      <c r="D16" s="68" t="s">
        <v>179</v>
      </c>
      <c r="E16" s="23"/>
      <c r="G16" s="22"/>
      <c r="H16" s="95" t="s">
        <v>137</v>
      </c>
      <c r="I16" s="96">
        <v>1.6455481896507975E-4</v>
      </c>
      <c r="J16" s="21"/>
      <c r="K16" s="21"/>
      <c r="L16" s="21"/>
      <c r="M16" s="21"/>
      <c r="N16" s="23"/>
      <c r="P16" s="22"/>
      <c r="Q16" s="96">
        <v>0.08</v>
      </c>
      <c r="R16" s="96">
        <v>675.33854241369647</v>
      </c>
      <c r="S16" s="23"/>
    </row>
    <row r="17" spans="2:19" s="14" customFormat="1" x14ac:dyDescent="0.25">
      <c r="B17" s="22"/>
      <c r="C17" s="95" t="s">
        <v>24</v>
      </c>
      <c r="D17" s="96">
        <v>0.1</v>
      </c>
      <c r="E17" s="23"/>
      <c r="G17" s="22"/>
      <c r="H17" s="21"/>
      <c r="I17" s="21"/>
      <c r="J17" s="21"/>
      <c r="K17" s="21"/>
      <c r="L17" s="21"/>
      <c r="M17" s="21"/>
      <c r="N17" s="23"/>
      <c r="P17" s="22"/>
      <c r="Q17" s="68">
        <v>0.09</v>
      </c>
      <c r="R17" s="68">
        <v>695.16958012708869</v>
      </c>
      <c r="S17" s="23"/>
    </row>
    <row r="18" spans="2:19" s="14" customFormat="1" x14ac:dyDescent="0.25">
      <c r="B18" s="22"/>
      <c r="C18" s="11" t="s">
        <v>33</v>
      </c>
      <c r="D18" s="68">
        <v>0.95</v>
      </c>
      <c r="E18" s="23"/>
      <c r="G18" s="22"/>
      <c r="H18" s="78" t="s">
        <v>54</v>
      </c>
      <c r="I18" s="79"/>
      <c r="J18" s="41"/>
      <c r="K18" s="21"/>
      <c r="L18" s="21"/>
      <c r="M18" s="21"/>
      <c r="N18" s="23"/>
      <c r="P18" s="22"/>
      <c r="Q18" s="96">
        <v>0.1</v>
      </c>
      <c r="R18" s="96">
        <v>714.16922455605243</v>
      </c>
      <c r="S18" s="23"/>
    </row>
    <row r="19" spans="2:19" s="14" customFormat="1" x14ac:dyDescent="0.25">
      <c r="B19" s="22"/>
      <c r="C19" s="95" t="s">
        <v>18</v>
      </c>
      <c r="D19" s="96" t="s">
        <v>178</v>
      </c>
      <c r="E19" s="23"/>
      <c r="G19" s="22"/>
      <c r="H19" s="106" t="s">
        <v>52</v>
      </c>
      <c r="I19" s="106">
        <v>5</v>
      </c>
      <c r="J19" s="107"/>
      <c r="K19" s="21"/>
      <c r="L19" s="21"/>
      <c r="M19" s="21"/>
      <c r="N19" s="23"/>
      <c r="P19" s="22"/>
      <c r="Q19" s="68">
        <v>0.11</v>
      </c>
      <c r="R19" s="68">
        <v>732.69683380227468</v>
      </c>
      <c r="S19" s="23"/>
    </row>
    <row r="20" spans="2:19" s="14" customFormat="1" x14ac:dyDescent="0.25">
      <c r="B20" s="22"/>
      <c r="C20" s="21"/>
      <c r="D20" s="40"/>
      <c r="E20" s="23"/>
      <c r="G20" s="22"/>
      <c r="H20" s="51" t="s">
        <v>37</v>
      </c>
      <c r="I20" s="51" t="s">
        <v>38</v>
      </c>
      <c r="J20" s="21"/>
      <c r="K20" s="21"/>
      <c r="L20" s="21"/>
      <c r="M20" s="21"/>
      <c r="N20" s="23"/>
      <c r="P20" s="22"/>
      <c r="Q20" s="96">
        <v>0.12</v>
      </c>
      <c r="R20" s="96">
        <v>750.59971092213198</v>
      </c>
      <c r="S20" s="23"/>
    </row>
    <row r="21" spans="2:19" s="14" customFormat="1" ht="14.45" customHeight="1" x14ac:dyDescent="0.25">
      <c r="B21" s="22"/>
      <c r="C21" s="70" t="s">
        <v>56</v>
      </c>
      <c r="D21" s="41"/>
      <c r="E21" s="23"/>
      <c r="G21" s="22"/>
      <c r="H21" s="101" t="s">
        <v>186</v>
      </c>
      <c r="I21" s="68" t="s">
        <v>187</v>
      </c>
      <c r="J21" s="21"/>
      <c r="K21" s="21"/>
      <c r="L21" s="21"/>
      <c r="M21" s="21"/>
      <c r="N21" s="23"/>
      <c r="P21" s="22"/>
      <c r="Q21" s="68">
        <v>0.13</v>
      </c>
      <c r="R21" s="68">
        <v>767.82920550795848</v>
      </c>
      <c r="S21" s="23"/>
    </row>
    <row r="22" spans="2:19" s="14" customFormat="1" ht="14.45" customHeight="1" x14ac:dyDescent="0.25">
      <c r="B22" s="22"/>
      <c r="C22" s="11" t="s">
        <v>39</v>
      </c>
      <c r="D22" s="68" t="s">
        <v>41</v>
      </c>
      <c r="E22" s="23"/>
      <c r="F22" s="13"/>
      <c r="G22" s="22"/>
      <c r="H22" s="96" t="s">
        <v>198</v>
      </c>
      <c r="I22" s="96">
        <v>7.6292080497575694E-5</v>
      </c>
      <c r="J22" s="21"/>
      <c r="K22" s="21"/>
      <c r="L22" s="21"/>
      <c r="M22" s="21"/>
      <c r="N22" s="23"/>
      <c r="P22" s="22"/>
      <c r="Q22" s="96">
        <v>0.14000000000000001</v>
      </c>
      <c r="R22" s="96">
        <v>784.5482041373109</v>
      </c>
      <c r="S22" s="23"/>
    </row>
    <row r="23" spans="2:19" s="14" customFormat="1" ht="14.45" customHeight="1" x14ac:dyDescent="0.25">
      <c r="B23" s="22"/>
      <c r="C23" s="95" t="s">
        <v>40</v>
      </c>
      <c r="D23" s="96" t="s">
        <v>155</v>
      </c>
      <c r="E23" s="23"/>
      <c r="F23" s="13"/>
      <c r="G23" s="22"/>
      <c r="H23" s="68" t="s">
        <v>199</v>
      </c>
      <c r="I23" s="68" t="s">
        <v>187</v>
      </c>
      <c r="J23" s="21"/>
      <c r="K23" s="21"/>
      <c r="L23" s="21"/>
      <c r="M23" s="21"/>
      <c r="N23" s="23"/>
      <c r="P23" s="22"/>
      <c r="Q23" s="68">
        <v>0.15</v>
      </c>
      <c r="R23" s="68">
        <v>801.00997500098958</v>
      </c>
      <c r="S23" s="23"/>
    </row>
    <row r="24" spans="2:19" s="14" customFormat="1" x14ac:dyDescent="0.25">
      <c r="B24" s="22"/>
      <c r="C24" s="11" t="s">
        <v>51</v>
      </c>
      <c r="D24" s="68">
        <v>5</v>
      </c>
      <c r="E24" s="23"/>
      <c r="F24" s="13"/>
      <c r="G24" s="22"/>
      <c r="H24" s="96" t="s">
        <v>200</v>
      </c>
      <c r="I24" s="96" t="s">
        <v>187</v>
      </c>
      <c r="J24" s="21"/>
      <c r="K24" s="21"/>
      <c r="L24" s="21"/>
      <c r="M24" s="21"/>
      <c r="N24" s="23"/>
      <c r="P24" s="22"/>
      <c r="Q24" s="96">
        <v>0.16</v>
      </c>
      <c r="R24" s="96">
        <v>817.62652175962933</v>
      </c>
      <c r="S24" s="23"/>
    </row>
    <row r="25" spans="2:19" s="14" customFormat="1" x14ac:dyDescent="0.25">
      <c r="B25" s="24"/>
      <c r="C25" s="36"/>
      <c r="D25" s="36"/>
      <c r="E25" s="26"/>
      <c r="F25" s="13"/>
      <c r="G25" s="22"/>
      <c r="H25" s="68" t="s">
        <v>201</v>
      </c>
      <c r="I25" s="68" t="s">
        <v>187</v>
      </c>
      <c r="J25" s="21"/>
      <c r="K25" s="21"/>
      <c r="L25" s="21"/>
      <c r="M25" s="21"/>
      <c r="N25" s="23"/>
      <c r="P25" s="22"/>
      <c r="Q25" s="68">
        <v>0.17</v>
      </c>
      <c r="R25" s="68">
        <v>833.54013523305559</v>
      </c>
      <c r="S25" s="23"/>
    </row>
    <row r="26" spans="2:19" s="14" customFormat="1" ht="17.45" customHeight="1" x14ac:dyDescent="0.25">
      <c r="B26" s="45"/>
      <c r="C26" s="47"/>
      <c r="D26" s="47"/>
      <c r="E26" s="47"/>
      <c r="F26" s="13"/>
      <c r="G26" s="22"/>
      <c r="H26" s="40"/>
      <c r="I26" s="40"/>
      <c r="J26" s="40"/>
      <c r="K26" s="21"/>
      <c r="L26" s="21"/>
      <c r="M26" s="21"/>
      <c r="N26" s="23"/>
      <c r="P26" s="22"/>
      <c r="Q26" s="96">
        <v>0.18</v>
      </c>
      <c r="R26" s="96">
        <v>848.83649151581028</v>
      </c>
      <c r="S26" s="23"/>
    </row>
    <row r="27" spans="2:19" s="14" customFormat="1" ht="13.5" customHeight="1" x14ac:dyDescent="0.25">
      <c r="B27" s="13"/>
      <c r="C27" s="35"/>
      <c r="D27" s="35"/>
      <c r="E27" s="35"/>
      <c r="F27" s="13"/>
      <c r="G27" s="22"/>
      <c r="H27" s="83" t="s">
        <v>53</v>
      </c>
      <c r="I27" s="83"/>
      <c r="J27" s="41"/>
      <c r="K27" s="41"/>
      <c r="L27" s="41"/>
      <c r="M27" s="41"/>
      <c r="N27" s="23"/>
      <c r="P27" s="22"/>
      <c r="Q27" s="68">
        <v>0.19</v>
      </c>
      <c r="R27" s="68">
        <v>863.74720131348238</v>
      </c>
      <c r="S27" s="23"/>
    </row>
    <row r="28" spans="2:19" s="14" customFormat="1" ht="30" x14ac:dyDescent="0.25">
      <c r="B28" s="13"/>
      <c r="C28" s="35"/>
      <c r="D28" s="35"/>
      <c r="E28" s="35"/>
      <c r="F28" s="13"/>
      <c r="G28" s="22"/>
      <c r="H28" s="42" t="s">
        <v>41</v>
      </c>
      <c r="I28" s="42" t="s">
        <v>47</v>
      </c>
      <c r="J28" s="43" t="s">
        <v>43</v>
      </c>
      <c r="K28" s="43" t="s">
        <v>44</v>
      </c>
      <c r="L28" s="43" t="s">
        <v>45</v>
      </c>
      <c r="M28" s="43" t="s">
        <v>46</v>
      </c>
      <c r="N28" s="23"/>
      <c r="P28" s="22"/>
      <c r="Q28" s="96">
        <v>0.2</v>
      </c>
      <c r="R28" s="96">
        <v>878.21693537183478</v>
      </c>
      <c r="S28" s="23"/>
    </row>
    <row r="29" spans="2:19" s="14" customFormat="1" ht="14.45" customHeight="1" x14ac:dyDescent="0.25">
      <c r="B29" s="13"/>
      <c r="C29" s="35"/>
      <c r="D29" s="35"/>
      <c r="E29" s="35"/>
      <c r="F29" s="13"/>
      <c r="G29" s="22"/>
      <c r="H29" s="68">
        <v>0</v>
      </c>
      <c r="I29" s="68">
        <v>1.5229979512760349E-8</v>
      </c>
      <c r="J29" s="68">
        <v>6.4590343113616635E-7</v>
      </c>
      <c r="K29" s="68">
        <v>0</v>
      </c>
      <c r="L29" s="68">
        <v>42.41</v>
      </c>
      <c r="M29" s="68">
        <v>-8.0368118117401664E-4</v>
      </c>
      <c r="N29" s="34"/>
      <c r="P29" s="22"/>
      <c r="Q29" s="68">
        <v>0.21</v>
      </c>
      <c r="R29" s="68">
        <v>892.1737126500185</v>
      </c>
      <c r="S29" s="23"/>
    </row>
    <row r="30" spans="2:19" s="14" customFormat="1" ht="12" customHeight="1" x14ac:dyDescent="0.25">
      <c r="B30" s="13"/>
      <c r="C30" s="35"/>
      <c r="D30" s="35"/>
      <c r="E30" s="35"/>
      <c r="F30" s="13"/>
      <c r="G30" s="22"/>
      <c r="H30" s="96">
        <v>17.899999999999999</v>
      </c>
      <c r="I30" s="96">
        <v>1.3647114041800224E-3</v>
      </c>
      <c r="J30" s="96">
        <v>5.6403522334760321E-2</v>
      </c>
      <c r="K30" s="96">
        <v>0</v>
      </c>
      <c r="L30" s="96">
        <v>41.33</v>
      </c>
      <c r="M30" s="96">
        <v>-0.23765647909640877</v>
      </c>
      <c r="N30" s="23"/>
      <c r="P30" s="22"/>
      <c r="Q30" s="96">
        <v>0.22</v>
      </c>
      <c r="R30" s="96">
        <v>906.03195723565602</v>
      </c>
      <c r="S30" s="23"/>
    </row>
    <row r="31" spans="2:19" s="14" customFormat="1" ht="13.9" customHeight="1" x14ac:dyDescent="0.25">
      <c r="B31" s="13"/>
      <c r="C31" s="35"/>
      <c r="D31" s="35"/>
      <c r="E31" s="35"/>
      <c r="G31" s="22"/>
      <c r="H31" s="68">
        <v>61.7</v>
      </c>
      <c r="I31" s="68">
        <v>4.6961749219379071E-3</v>
      </c>
      <c r="J31" s="68">
        <v>0.19864819919797347</v>
      </c>
      <c r="K31" s="68">
        <v>0</v>
      </c>
      <c r="L31" s="68">
        <v>42.3</v>
      </c>
      <c r="M31" s="68">
        <v>-0.44674991612694548</v>
      </c>
      <c r="N31" s="23"/>
      <c r="P31" s="22"/>
      <c r="Q31" s="68">
        <v>0.23</v>
      </c>
      <c r="R31" s="68">
        <v>919.88077694567403</v>
      </c>
      <c r="S31" s="23"/>
    </row>
    <row r="32" spans="2:19" s="14" customFormat="1" x14ac:dyDescent="0.25">
      <c r="B32" s="13"/>
      <c r="C32" s="13"/>
      <c r="D32" s="13"/>
      <c r="E32" s="13"/>
      <c r="G32" s="22"/>
      <c r="H32" s="96">
        <v>195.6</v>
      </c>
      <c r="I32" s="96">
        <v>1.4811953792125448E-2</v>
      </c>
      <c r="J32" s="96">
        <v>0.64609742441251194</v>
      </c>
      <c r="K32" s="96">
        <v>2</v>
      </c>
      <c r="L32" s="96">
        <v>43.62</v>
      </c>
      <c r="M32" s="96">
        <v>1.696988279018967</v>
      </c>
      <c r="N32" s="23"/>
      <c r="P32" s="22"/>
      <c r="Q32" s="96">
        <v>0.24</v>
      </c>
      <c r="R32" s="96">
        <v>933.7103321448983</v>
      </c>
      <c r="S32" s="23"/>
    </row>
    <row r="33" spans="1:19" s="14" customFormat="1" x14ac:dyDescent="0.25">
      <c r="A33" s="13"/>
      <c r="B33" s="13"/>
      <c r="C33" s="13"/>
      <c r="D33" s="13"/>
      <c r="E33" s="13"/>
      <c r="F33" s="13"/>
      <c r="G33" s="22"/>
      <c r="H33" s="68">
        <v>772.3</v>
      </c>
      <c r="I33" s="68">
        <v>5.7218178025182732E-2</v>
      </c>
      <c r="J33" s="68">
        <v>2.0764476805338812</v>
      </c>
      <c r="K33" s="68">
        <v>1</v>
      </c>
      <c r="L33" s="68">
        <v>36.29</v>
      </c>
      <c r="M33" s="68">
        <v>-0.76935508716821177</v>
      </c>
      <c r="N33" s="23"/>
      <c r="P33" s="22"/>
      <c r="Q33" s="68">
        <v>0.25</v>
      </c>
      <c r="R33" s="68">
        <v>947.46249387690455</v>
      </c>
      <c r="S33" s="23"/>
    </row>
    <row r="34" spans="1:19" s="14" customFormat="1" ht="15" customHeight="1" x14ac:dyDescent="0.25">
      <c r="A34" s="13"/>
      <c r="B34" s="13"/>
      <c r="C34" s="13"/>
      <c r="D34" s="13"/>
      <c r="E34" s="13"/>
      <c r="F34" s="13"/>
      <c r="G34" s="22"/>
      <c r="H34" s="40"/>
      <c r="I34" s="40"/>
      <c r="J34" s="40"/>
      <c r="K34" s="40"/>
      <c r="L34" s="40"/>
      <c r="M34" s="40"/>
      <c r="N34" s="23"/>
      <c r="P34" s="22"/>
      <c r="Q34" s="96">
        <v>0.26</v>
      </c>
      <c r="R34" s="96">
        <v>961.53379980033696</v>
      </c>
      <c r="S34" s="23"/>
    </row>
    <row r="35" spans="1:19" s="14" customFormat="1" ht="15" customHeight="1" x14ac:dyDescent="0.35">
      <c r="A35" s="13"/>
      <c r="C35" s="13"/>
      <c r="D35" s="82"/>
      <c r="E35" s="82"/>
      <c r="F35" s="13"/>
      <c r="G35" s="22"/>
      <c r="H35" s="83" t="s">
        <v>111</v>
      </c>
      <c r="I35" s="83"/>
      <c r="J35" s="40"/>
      <c r="K35" s="40"/>
      <c r="L35" s="40"/>
      <c r="M35" s="40"/>
      <c r="N35" s="23"/>
      <c r="P35" s="22"/>
      <c r="Q35" s="68">
        <v>0.27</v>
      </c>
      <c r="R35" s="68">
        <v>976.08318569534617</v>
      </c>
      <c r="S35" s="23"/>
    </row>
    <row r="36" spans="1:19" s="14" customFormat="1" x14ac:dyDescent="0.25">
      <c r="A36" s="13"/>
      <c r="C36" s="13"/>
      <c r="D36" s="13"/>
      <c r="E36" s="27"/>
      <c r="F36" s="13"/>
      <c r="G36" s="22"/>
      <c r="H36" s="108" t="s">
        <v>31</v>
      </c>
      <c r="I36" s="108" t="s">
        <v>90</v>
      </c>
      <c r="J36" s="108" t="s">
        <v>52</v>
      </c>
      <c r="K36" s="108" t="s">
        <v>91</v>
      </c>
      <c r="L36" s="108" t="s">
        <v>92</v>
      </c>
      <c r="M36" s="108" t="s">
        <v>93</v>
      </c>
      <c r="N36" s="23"/>
      <c r="P36" s="22"/>
      <c r="Q36" s="96">
        <v>0.28000000000000003</v>
      </c>
      <c r="R36" s="96">
        <v>990.85378315456353</v>
      </c>
      <c r="S36" s="23"/>
    </row>
    <row r="37" spans="1:19" s="14" customFormat="1" x14ac:dyDescent="0.25">
      <c r="A37" s="13"/>
      <c r="B37" s="13"/>
      <c r="C37" s="13"/>
      <c r="D37" s="13"/>
      <c r="E37" s="27"/>
      <c r="F37" s="13"/>
      <c r="G37" s="22"/>
      <c r="H37" s="68" t="s">
        <v>182</v>
      </c>
      <c r="I37" s="68">
        <v>-12.695805349600038</v>
      </c>
      <c r="J37" s="68">
        <v>5</v>
      </c>
      <c r="K37" s="68" t="s">
        <v>183</v>
      </c>
      <c r="L37" s="68" t="s">
        <v>183</v>
      </c>
      <c r="M37" s="68" t="s">
        <v>183</v>
      </c>
      <c r="N37" s="23"/>
      <c r="P37" s="22"/>
      <c r="Q37" s="68">
        <v>0.28999999999999998</v>
      </c>
      <c r="R37" s="68">
        <v>1005.7406222825122</v>
      </c>
      <c r="S37" s="23"/>
    </row>
    <row r="38" spans="1:19" s="14" customFormat="1" x14ac:dyDescent="0.25">
      <c r="A38" s="13"/>
      <c r="B38" s="13"/>
      <c r="C38" s="13"/>
      <c r="D38" s="13"/>
      <c r="E38" s="27"/>
      <c r="F38" s="13"/>
      <c r="G38" s="22"/>
      <c r="H38" s="96" t="s">
        <v>184</v>
      </c>
      <c r="I38" s="96">
        <v>-14.241469126719544</v>
      </c>
      <c r="J38" s="96">
        <v>1</v>
      </c>
      <c r="K38" s="96">
        <v>3.0913275542390117</v>
      </c>
      <c r="L38" s="96">
        <v>4</v>
      </c>
      <c r="M38" s="96">
        <v>0.54265997894959184</v>
      </c>
      <c r="N38" s="23"/>
      <c r="P38" s="22"/>
      <c r="Q38" s="96">
        <v>0.3</v>
      </c>
      <c r="R38" s="96">
        <v>1020.9267750669286</v>
      </c>
      <c r="S38" s="23"/>
    </row>
    <row r="39" spans="1:19" s="14" customFormat="1" x14ac:dyDescent="0.25">
      <c r="A39" s="13"/>
      <c r="B39" s="13"/>
      <c r="C39" s="13"/>
      <c r="D39" s="13"/>
      <c r="E39" s="27"/>
      <c r="F39" s="13"/>
      <c r="G39" s="22"/>
      <c r="H39" s="68" t="s">
        <v>185</v>
      </c>
      <c r="I39" s="68">
        <v>-15.665106559990226</v>
      </c>
      <c r="J39" s="68">
        <v>1</v>
      </c>
      <c r="K39" s="68">
        <v>5.9386024207803771</v>
      </c>
      <c r="L39" s="68">
        <v>4</v>
      </c>
      <c r="M39" s="68">
        <v>0.20378064185055422</v>
      </c>
      <c r="N39" s="23"/>
      <c r="P39" s="22"/>
      <c r="Q39" s="68">
        <v>0.31</v>
      </c>
      <c r="R39" s="68">
        <v>1036.4823331606005</v>
      </c>
      <c r="S39" s="23"/>
    </row>
    <row r="40" spans="1:19" s="14" customFormat="1" x14ac:dyDescent="0.25">
      <c r="A40" s="13"/>
      <c r="B40" s="13"/>
      <c r="C40" s="13"/>
      <c r="D40" s="13"/>
      <c r="E40" s="13"/>
      <c r="F40" s="13"/>
      <c r="G40" s="22"/>
      <c r="H40" s="40"/>
      <c r="I40" s="40"/>
      <c r="J40" s="40"/>
      <c r="K40" s="40"/>
      <c r="L40" s="40"/>
      <c r="M40" s="40"/>
      <c r="N40" s="23"/>
      <c r="P40" s="22"/>
      <c r="Q40" s="96">
        <v>0.32</v>
      </c>
      <c r="R40" s="96">
        <v>1052.3581432574724</v>
      </c>
      <c r="S40" s="23"/>
    </row>
    <row r="41" spans="1:19" s="14" customFormat="1" ht="15" customHeight="1" x14ac:dyDescent="0.25">
      <c r="A41" s="13"/>
      <c r="B41" s="13"/>
      <c r="C41" s="13"/>
      <c r="D41" s="13"/>
      <c r="E41" s="13"/>
      <c r="F41" s="13"/>
      <c r="G41" s="45"/>
      <c r="H41" s="46"/>
      <c r="I41" s="45"/>
      <c r="J41" s="45"/>
      <c r="K41" s="45"/>
      <c r="L41" s="45"/>
      <c r="M41" s="45"/>
      <c r="N41" s="45"/>
      <c r="P41" s="22"/>
      <c r="Q41" s="68">
        <v>0.33</v>
      </c>
      <c r="R41" s="68">
        <v>1068.503566939462</v>
      </c>
      <c r="S41" s="23"/>
    </row>
    <row r="42" spans="1:19" s="14" customFormat="1" ht="23.25" x14ac:dyDescent="0.35">
      <c r="A42" s="13"/>
      <c r="B42" s="13"/>
      <c r="C42" s="13"/>
      <c r="D42" s="82"/>
      <c r="E42" s="82"/>
      <c r="F42" s="13"/>
      <c r="H42" s="29"/>
      <c r="M42" s="13"/>
      <c r="N42" s="13"/>
      <c r="P42" s="22"/>
      <c r="Q42" s="96">
        <v>0.34</v>
      </c>
      <c r="R42" s="96">
        <v>1085.0909377322391</v>
      </c>
      <c r="S42" s="23"/>
    </row>
    <row r="43" spans="1:19" s="14" customFormat="1" x14ac:dyDescent="0.25">
      <c r="A43" s="13"/>
      <c r="B43" s="13"/>
      <c r="C43" s="13"/>
      <c r="D43" s="13"/>
      <c r="E43" s="27"/>
      <c r="F43" s="13"/>
      <c r="H43" s="28"/>
      <c r="M43" s="13"/>
      <c r="N43" s="13"/>
      <c r="P43" s="22"/>
      <c r="Q43" s="68">
        <v>0.35000000000000003</v>
      </c>
      <c r="R43" s="68">
        <v>1102.218848479313</v>
      </c>
      <c r="S43" s="23"/>
    </row>
    <row r="44" spans="1:19" s="14" customFormat="1" x14ac:dyDescent="0.25">
      <c r="A44" s="13"/>
      <c r="B44" s="13"/>
      <c r="C44" s="13"/>
      <c r="D44" s="13"/>
      <c r="E44" s="27"/>
      <c r="F44" s="13"/>
      <c r="H44" s="28"/>
      <c r="I44" s="13"/>
      <c r="J44" s="13"/>
      <c r="K44" s="13"/>
      <c r="L44" s="13"/>
      <c r="M44" s="13"/>
      <c r="N44" s="13"/>
      <c r="P44" s="22"/>
      <c r="Q44" s="96">
        <v>0.36</v>
      </c>
      <c r="R44" s="96">
        <v>1119.7859509158404</v>
      </c>
      <c r="S44" s="23"/>
    </row>
    <row r="45" spans="1:19" s="14" customFormat="1" x14ac:dyDescent="0.25">
      <c r="A45" s="13"/>
      <c r="B45" s="13"/>
      <c r="C45" s="13"/>
      <c r="D45" s="13"/>
      <c r="E45" s="27"/>
      <c r="F45" s="13"/>
      <c r="H45" s="30"/>
      <c r="I45" s="13"/>
      <c r="J45" s="13"/>
      <c r="K45" s="13"/>
      <c r="L45" s="13"/>
      <c r="M45" s="13"/>
      <c r="N45" s="13"/>
      <c r="P45" s="22"/>
      <c r="Q45" s="68">
        <v>0.37</v>
      </c>
      <c r="R45" s="68">
        <v>1137.8159914686282</v>
      </c>
      <c r="S45" s="23"/>
    </row>
    <row r="46" spans="1:19" s="14" customFormat="1" x14ac:dyDescent="0.25">
      <c r="A46" s="13"/>
      <c r="B46" s="13"/>
      <c r="C46" s="13"/>
      <c r="D46" s="13"/>
      <c r="E46" s="13"/>
      <c r="F46" s="13"/>
      <c r="H46" s="28"/>
      <c r="O46" s="13"/>
      <c r="P46" s="22"/>
      <c r="Q46" s="96">
        <v>0.38</v>
      </c>
      <c r="R46" s="96">
        <v>1156.0290925480354</v>
      </c>
      <c r="S46" s="23"/>
    </row>
    <row r="47" spans="1:19" s="14" customFormat="1" x14ac:dyDescent="0.25">
      <c r="A47" s="13"/>
      <c r="B47" s="13"/>
      <c r="C47" s="13"/>
      <c r="D47" s="13"/>
      <c r="E47" s="13"/>
      <c r="F47" s="13"/>
      <c r="H47" s="28"/>
      <c r="O47" s="13"/>
      <c r="P47" s="22"/>
      <c r="Q47" s="68">
        <v>0.39</v>
      </c>
      <c r="R47" s="68">
        <v>1174.315003345218</v>
      </c>
      <c r="S47" s="23"/>
    </row>
    <row r="48" spans="1:19" s="14" customFormat="1" x14ac:dyDescent="0.25">
      <c r="A48" s="13"/>
      <c r="B48" s="13"/>
      <c r="C48" s="13"/>
      <c r="D48" s="13"/>
      <c r="E48" s="13"/>
      <c r="F48" s="13"/>
      <c r="H48" s="28"/>
      <c r="O48" s="13"/>
      <c r="P48" s="22"/>
      <c r="Q48" s="96">
        <v>0.4</v>
      </c>
      <c r="R48" s="96">
        <v>1193.0358439459246</v>
      </c>
      <c r="S48" s="23"/>
    </row>
    <row r="49" spans="1:19" s="14" customFormat="1" x14ac:dyDescent="0.25">
      <c r="A49" s="13"/>
      <c r="B49" s="13"/>
      <c r="C49" s="13"/>
      <c r="D49" s="13"/>
      <c r="E49" s="13"/>
      <c r="F49" s="13"/>
      <c r="H49" s="28"/>
      <c r="O49" s="13"/>
      <c r="P49" s="22"/>
      <c r="Q49" s="68">
        <v>0.41000000000000003</v>
      </c>
      <c r="R49" s="68">
        <v>1212.3442499928506</v>
      </c>
      <c r="S49" s="23"/>
    </row>
    <row r="50" spans="1:19" s="14" customFormat="1" x14ac:dyDescent="0.25">
      <c r="B50" s="13"/>
      <c r="C50" s="13"/>
      <c r="D50" s="13"/>
      <c r="E50" s="13"/>
      <c r="H50" s="28"/>
      <c r="O50" s="13"/>
      <c r="P50" s="22"/>
      <c r="Q50" s="96">
        <v>0.42</v>
      </c>
      <c r="R50" s="96">
        <v>1230.7918738699548</v>
      </c>
      <c r="S50" s="23"/>
    </row>
    <row r="51" spans="1:19" s="14" customFormat="1" x14ac:dyDescent="0.25">
      <c r="B51" s="13"/>
      <c r="C51" s="13"/>
      <c r="D51" s="13"/>
      <c r="E51" s="13"/>
      <c r="P51" s="22"/>
      <c r="Q51" s="68">
        <v>0.43</v>
      </c>
      <c r="R51" s="68">
        <v>1248.1631999050549</v>
      </c>
      <c r="S51" s="23"/>
    </row>
    <row r="52" spans="1:19" s="14" customFormat="1" x14ac:dyDescent="0.25">
      <c r="B52" s="13"/>
      <c r="P52" s="22"/>
      <c r="Q52" s="96">
        <v>0.44</v>
      </c>
      <c r="R52" s="96">
        <v>1266.0160354451057</v>
      </c>
      <c r="S52" s="23"/>
    </row>
    <row r="53" spans="1:19" s="14" customFormat="1" x14ac:dyDescent="0.25">
      <c r="B53" s="13"/>
      <c r="P53" s="22"/>
      <c r="Q53" s="68">
        <v>0.45</v>
      </c>
      <c r="R53" s="68">
        <v>1284.6929050988374</v>
      </c>
      <c r="S53" s="23"/>
    </row>
    <row r="54" spans="1:19" s="14" customFormat="1" x14ac:dyDescent="0.25">
      <c r="P54" s="22"/>
      <c r="Q54" s="96">
        <v>0.46</v>
      </c>
      <c r="R54" s="96">
        <v>1303.342052122596</v>
      </c>
      <c r="S54" s="23"/>
    </row>
    <row r="55" spans="1:19" s="14" customFormat="1" x14ac:dyDescent="0.25">
      <c r="P55" s="22"/>
      <c r="Q55" s="68">
        <v>0.47000000000000003</v>
      </c>
      <c r="R55" s="68">
        <v>1321.4936356379187</v>
      </c>
      <c r="S55" s="23"/>
    </row>
    <row r="56" spans="1:19" s="14" customFormat="1" x14ac:dyDescent="0.25">
      <c r="P56" s="22"/>
      <c r="Q56" s="96">
        <v>0.48</v>
      </c>
      <c r="R56" s="96">
        <v>1340.2332006480483</v>
      </c>
      <c r="S56" s="23"/>
    </row>
    <row r="57" spans="1:19" s="14" customFormat="1" x14ac:dyDescent="0.25">
      <c r="P57" s="22"/>
      <c r="Q57" s="68">
        <v>0.49</v>
      </c>
      <c r="R57" s="68">
        <v>1360.2949841971695</v>
      </c>
      <c r="S57" s="23"/>
    </row>
    <row r="58" spans="1:19" s="14" customFormat="1" x14ac:dyDescent="0.25">
      <c r="P58" s="22"/>
      <c r="Q58" s="96">
        <v>0.5</v>
      </c>
      <c r="R58" s="96">
        <v>1381.0149996280675</v>
      </c>
      <c r="S58" s="23"/>
    </row>
    <row r="59" spans="1:19" s="14" customFormat="1" x14ac:dyDescent="0.25">
      <c r="P59" s="22"/>
      <c r="Q59" s="68">
        <v>0.51</v>
      </c>
      <c r="R59" s="68">
        <v>1402.1950504086635</v>
      </c>
      <c r="S59" s="23"/>
    </row>
    <row r="60" spans="1:19" s="14" customFormat="1" x14ac:dyDescent="0.25">
      <c r="P60" s="22"/>
      <c r="Q60" s="96">
        <v>0.52</v>
      </c>
      <c r="R60" s="96">
        <v>1423.4142244171401</v>
      </c>
      <c r="S60" s="23"/>
    </row>
    <row r="61" spans="1:19" s="14" customFormat="1" x14ac:dyDescent="0.25">
      <c r="P61" s="22"/>
      <c r="Q61" s="68">
        <v>0.53</v>
      </c>
      <c r="R61" s="68">
        <v>1443.8534687378678</v>
      </c>
      <c r="S61" s="23"/>
    </row>
    <row r="62" spans="1:19" s="14" customFormat="1" x14ac:dyDescent="0.25">
      <c r="P62" s="22"/>
      <c r="Q62" s="96">
        <v>0.54</v>
      </c>
      <c r="R62" s="96">
        <v>1464.6381663528114</v>
      </c>
      <c r="S62" s="23"/>
    </row>
    <row r="63" spans="1:19" s="14" customFormat="1" x14ac:dyDescent="0.25">
      <c r="P63" s="22"/>
      <c r="Q63" s="68">
        <v>0.55000000000000004</v>
      </c>
      <c r="R63" s="68">
        <v>1486.7904748590377</v>
      </c>
      <c r="S63" s="23"/>
    </row>
    <row r="64" spans="1:19" s="14" customFormat="1" x14ac:dyDescent="0.25">
      <c r="P64" s="22"/>
      <c r="Q64" s="96">
        <v>0.56000000000000005</v>
      </c>
      <c r="R64" s="96">
        <v>1509.6491254195271</v>
      </c>
      <c r="S64" s="23"/>
    </row>
    <row r="65" spans="16:19" s="14" customFormat="1" x14ac:dyDescent="0.25">
      <c r="P65" s="22"/>
      <c r="Q65" s="68">
        <v>0.57000000000000006</v>
      </c>
      <c r="R65" s="68">
        <v>1532.8437132884912</v>
      </c>
      <c r="S65" s="23"/>
    </row>
    <row r="66" spans="16:19" s="14" customFormat="1" x14ac:dyDescent="0.25">
      <c r="P66" s="22"/>
      <c r="Q66" s="96">
        <v>0.57999999999999996</v>
      </c>
      <c r="R66" s="96">
        <v>1556.5983828985457</v>
      </c>
      <c r="S66" s="23"/>
    </row>
    <row r="67" spans="16:19" s="14" customFormat="1" x14ac:dyDescent="0.25">
      <c r="P67" s="22"/>
      <c r="Q67" s="68">
        <v>0.59</v>
      </c>
      <c r="R67" s="68">
        <v>1581.0862760690766</v>
      </c>
      <c r="S67" s="23"/>
    </row>
    <row r="68" spans="16:19" s="14" customFormat="1" x14ac:dyDescent="0.25">
      <c r="P68" s="22"/>
      <c r="Q68" s="96">
        <v>0.6</v>
      </c>
      <c r="R68" s="96">
        <v>1605.915213951165</v>
      </c>
      <c r="S68" s="23"/>
    </row>
    <row r="69" spans="16:19" s="14" customFormat="1" x14ac:dyDescent="0.25">
      <c r="P69" s="22"/>
      <c r="Q69" s="68">
        <v>0.61</v>
      </c>
      <c r="R69" s="68">
        <v>1630.7125958660067</v>
      </c>
      <c r="S69" s="23"/>
    </row>
    <row r="70" spans="16:19" s="14" customFormat="1" x14ac:dyDescent="0.25">
      <c r="P70" s="22"/>
      <c r="Q70" s="96">
        <v>0.62</v>
      </c>
      <c r="R70" s="96">
        <v>1656.551906312041</v>
      </c>
      <c r="S70" s="23"/>
    </row>
    <row r="71" spans="16:19" s="14" customFormat="1" x14ac:dyDescent="0.25">
      <c r="P71" s="22"/>
      <c r="Q71" s="68">
        <v>0.63</v>
      </c>
      <c r="R71" s="68">
        <v>1683.7913081167032</v>
      </c>
      <c r="S71" s="23"/>
    </row>
    <row r="72" spans="16:19" s="14" customFormat="1" x14ac:dyDescent="0.25">
      <c r="P72" s="22"/>
      <c r="Q72" s="96">
        <v>0.64</v>
      </c>
      <c r="R72" s="96">
        <v>1711.8091634316349</v>
      </c>
      <c r="S72" s="23"/>
    </row>
    <row r="73" spans="16:19" s="14" customFormat="1" x14ac:dyDescent="0.25">
      <c r="P73" s="22"/>
      <c r="Q73" s="68">
        <v>0.65</v>
      </c>
      <c r="R73" s="68">
        <v>1740.5769555828454</v>
      </c>
      <c r="S73" s="23"/>
    </row>
    <row r="74" spans="16:19" s="14" customFormat="1" x14ac:dyDescent="0.25">
      <c r="P74" s="22"/>
      <c r="Q74" s="96">
        <v>0.66</v>
      </c>
      <c r="R74" s="96">
        <v>1770.4173961508197</v>
      </c>
      <c r="S74" s="23"/>
    </row>
    <row r="75" spans="16:19" s="14" customFormat="1" x14ac:dyDescent="0.25">
      <c r="P75" s="22"/>
      <c r="Q75" s="68">
        <v>0.67</v>
      </c>
      <c r="R75" s="68">
        <v>1801.296169682847</v>
      </c>
      <c r="S75" s="23"/>
    </row>
    <row r="76" spans="16:19" s="14" customFormat="1" x14ac:dyDescent="0.25">
      <c r="P76" s="22"/>
      <c r="Q76" s="96">
        <v>0.68</v>
      </c>
      <c r="R76" s="96">
        <v>1833.0991456409752</v>
      </c>
      <c r="S76" s="23"/>
    </row>
    <row r="77" spans="16:19" s="14" customFormat="1" x14ac:dyDescent="0.25">
      <c r="P77" s="22"/>
      <c r="Q77" s="68">
        <v>0.69000000000000006</v>
      </c>
      <c r="R77" s="68">
        <v>1866.2878329488076</v>
      </c>
      <c r="S77" s="23"/>
    </row>
    <row r="78" spans="16:19" s="14" customFormat="1" x14ac:dyDescent="0.25">
      <c r="P78" s="22"/>
      <c r="Q78" s="96">
        <v>0.70000000000000007</v>
      </c>
      <c r="R78" s="96">
        <v>1901.1288457431247</v>
      </c>
      <c r="S78" s="23"/>
    </row>
    <row r="79" spans="16:19" s="14" customFormat="1" x14ac:dyDescent="0.25">
      <c r="P79" s="22"/>
      <c r="Q79" s="68">
        <v>0.71</v>
      </c>
      <c r="R79" s="68">
        <v>65535</v>
      </c>
      <c r="S79" s="23"/>
    </row>
    <row r="80" spans="16:19" s="14" customFormat="1" x14ac:dyDescent="0.25">
      <c r="P80" s="22"/>
      <c r="Q80" s="96">
        <v>0.72</v>
      </c>
      <c r="R80" s="96">
        <v>65535</v>
      </c>
      <c r="S80" s="23"/>
    </row>
    <row r="81" spans="16:19" s="14" customFormat="1" x14ac:dyDescent="0.25">
      <c r="P81" s="22"/>
      <c r="Q81" s="68">
        <v>0.73</v>
      </c>
      <c r="R81" s="68">
        <v>65535</v>
      </c>
      <c r="S81" s="23"/>
    </row>
    <row r="82" spans="16:19" s="14" customFormat="1" x14ac:dyDescent="0.25">
      <c r="P82" s="22"/>
      <c r="Q82" s="96">
        <v>0.74</v>
      </c>
      <c r="R82" s="96">
        <v>65535</v>
      </c>
      <c r="S82" s="23"/>
    </row>
    <row r="83" spans="16:19" s="14" customFormat="1" x14ac:dyDescent="0.25">
      <c r="P83" s="22"/>
      <c r="Q83" s="68">
        <v>0.75</v>
      </c>
      <c r="R83" s="68">
        <v>65535</v>
      </c>
      <c r="S83" s="23"/>
    </row>
    <row r="84" spans="16:19" s="14" customFormat="1" x14ac:dyDescent="0.25">
      <c r="P84" s="22"/>
      <c r="Q84" s="96">
        <v>0.76</v>
      </c>
      <c r="R84" s="96">
        <v>65535</v>
      </c>
      <c r="S84" s="23"/>
    </row>
    <row r="85" spans="16:19" s="14" customFormat="1" x14ac:dyDescent="0.25">
      <c r="P85" s="22"/>
      <c r="Q85" s="68">
        <v>0.77</v>
      </c>
      <c r="R85" s="68">
        <v>65535</v>
      </c>
      <c r="S85" s="23"/>
    </row>
    <row r="86" spans="16:19" s="14" customFormat="1" x14ac:dyDescent="0.25">
      <c r="P86" s="22"/>
      <c r="Q86" s="96">
        <v>0.78</v>
      </c>
      <c r="R86" s="96">
        <v>65535</v>
      </c>
      <c r="S86" s="23"/>
    </row>
    <row r="87" spans="16:19" s="14" customFormat="1" x14ac:dyDescent="0.25">
      <c r="P87" s="22"/>
      <c r="Q87" s="68">
        <v>0.79</v>
      </c>
      <c r="R87" s="68">
        <v>65535</v>
      </c>
      <c r="S87" s="23"/>
    </row>
    <row r="88" spans="16:19" s="14" customFormat="1" x14ac:dyDescent="0.25">
      <c r="P88" s="22"/>
      <c r="Q88" s="96">
        <v>0.8</v>
      </c>
      <c r="R88" s="96">
        <v>65535</v>
      </c>
      <c r="S88" s="23"/>
    </row>
    <row r="89" spans="16:19" s="14" customFormat="1" x14ac:dyDescent="0.25">
      <c r="P89" s="22"/>
      <c r="Q89" s="68">
        <v>0.81</v>
      </c>
      <c r="R89" s="68">
        <v>65535</v>
      </c>
      <c r="S89" s="23"/>
    </row>
    <row r="90" spans="16:19" s="14" customFormat="1" x14ac:dyDescent="0.25">
      <c r="P90" s="22"/>
      <c r="Q90" s="96">
        <v>0.82000000000000006</v>
      </c>
      <c r="R90" s="96">
        <v>65535</v>
      </c>
      <c r="S90" s="23"/>
    </row>
    <row r="91" spans="16:19" s="14" customFormat="1" x14ac:dyDescent="0.25">
      <c r="P91" s="22"/>
      <c r="Q91" s="68">
        <v>0.83000000000000007</v>
      </c>
      <c r="R91" s="68">
        <v>65535</v>
      </c>
      <c r="S91" s="23"/>
    </row>
    <row r="92" spans="16:19" s="14" customFormat="1" x14ac:dyDescent="0.25">
      <c r="P92" s="22"/>
      <c r="Q92" s="96">
        <v>0.84</v>
      </c>
      <c r="R92" s="96">
        <v>65535</v>
      </c>
      <c r="S92" s="23"/>
    </row>
    <row r="93" spans="16:19" s="14" customFormat="1" x14ac:dyDescent="0.25">
      <c r="P93" s="22"/>
      <c r="Q93" s="68">
        <v>0.85</v>
      </c>
      <c r="R93" s="68">
        <v>65535</v>
      </c>
      <c r="S93" s="23"/>
    </row>
    <row r="94" spans="16:19" s="14" customFormat="1" x14ac:dyDescent="0.25">
      <c r="P94" s="22"/>
      <c r="Q94" s="96">
        <v>0.86</v>
      </c>
      <c r="R94" s="96">
        <v>65535</v>
      </c>
      <c r="S94" s="23"/>
    </row>
    <row r="95" spans="16:19" s="14" customFormat="1" x14ac:dyDescent="0.25">
      <c r="P95" s="22"/>
      <c r="Q95" s="68">
        <v>0.87</v>
      </c>
      <c r="R95" s="68">
        <v>65535</v>
      </c>
      <c r="S95" s="23"/>
    </row>
    <row r="96" spans="16:19" s="14" customFormat="1" x14ac:dyDescent="0.25">
      <c r="P96" s="22"/>
      <c r="Q96" s="96">
        <v>0.88</v>
      </c>
      <c r="R96" s="96">
        <v>65535</v>
      </c>
      <c r="S96" s="23"/>
    </row>
    <row r="97" spans="16:19" s="14" customFormat="1" x14ac:dyDescent="0.25">
      <c r="P97" s="22"/>
      <c r="Q97" s="68">
        <v>0.89</v>
      </c>
      <c r="R97" s="68">
        <v>65535</v>
      </c>
      <c r="S97" s="23"/>
    </row>
    <row r="98" spans="16:19" s="14" customFormat="1" x14ac:dyDescent="0.25">
      <c r="P98" s="22"/>
      <c r="Q98" s="96">
        <v>0.9</v>
      </c>
      <c r="R98" s="96">
        <v>65535</v>
      </c>
      <c r="S98" s="23"/>
    </row>
    <row r="99" spans="16:19" s="14" customFormat="1" x14ac:dyDescent="0.25">
      <c r="P99" s="22"/>
      <c r="Q99" s="68">
        <v>0.91</v>
      </c>
      <c r="R99" s="68">
        <v>65535</v>
      </c>
      <c r="S99" s="23"/>
    </row>
    <row r="100" spans="16:19" s="14" customFormat="1" x14ac:dyDescent="0.25">
      <c r="P100" s="22"/>
      <c r="Q100" s="96">
        <v>0.92</v>
      </c>
      <c r="R100" s="96">
        <v>65535</v>
      </c>
      <c r="S100" s="23"/>
    </row>
    <row r="101" spans="16:19" s="14" customFormat="1" x14ac:dyDescent="0.25">
      <c r="P101" s="22"/>
      <c r="Q101" s="68">
        <v>0.93</v>
      </c>
      <c r="R101" s="68">
        <v>65535</v>
      </c>
      <c r="S101" s="23"/>
    </row>
    <row r="102" spans="16:19" s="14" customFormat="1" x14ac:dyDescent="0.25">
      <c r="P102" s="22"/>
      <c r="Q102" s="96">
        <v>0.94000000000000006</v>
      </c>
      <c r="R102" s="96">
        <v>65535</v>
      </c>
      <c r="S102" s="23"/>
    </row>
    <row r="103" spans="16:19" s="14" customFormat="1" x14ac:dyDescent="0.25">
      <c r="P103" s="22"/>
      <c r="Q103" s="68">
        <v>0.95000000000000007</v>
      </c>
      <c r="R103" s="68">
        <v>65535</v>
      </c>
      <c r="S103" s="23"/>
    </row>
    <row r="104" spans="16:19" s="14" customFormat="1" x14ac:dyDescent="0.25">
      <c r="P104" s="22"/>
      <c r="Q104" s="96">
        <v>0.96</v>
      </c>
      <c r="R104" s="96">
        <v>65535</v>
      </c>
      <c r="S104" s="23"/>
    </row>
    <row r="105" spans="16:19" s="14" customFormat="1" x14ac:dyDescent="0.25">
      <c r="P105" s="22"/>
      <c r="Q105" s="68">
        <v>0.97</v>
      </c>
      <c r="R105" s="68">
        <v>65535</v>
      </c>
      <c r="S105" s="23"/>
    </row>
    <row r="106" spans="16:19" s="14" customFormat="1" x14ac:dyDescent="0.25">
      <c r="P106" s="22"/>
      <c r="Q106" s="96">
        <v>0.98</v>
      </c>
      <c r="R106" s="96">
        <v>65535</v>
      </c>
      <c r="S106" s="23"/>
    </row>
    <row r="107" spans="16:19" s="14" customFormat="1" x14ac:dyDescent="0.25">
      <c r="P107" s="22"/>
      <c r="Q107" s="68">
        <v>0.99</v>
      </c>
      <c r="R107" s="68">
        <v>65535</v>
      </c>
      <c r="S107" s="23"/>
    </row>
    <row r="108" spans="16:19" s="14" customFormat="1" x14ac:dyDescent="0.25">
      <c r="P108" s="24"/>
      <c r="Q108" s="25"/>
      <c r="R108" s="25"/>
      <c r="S108" s="26"/>
    </row>
    <row r="109" spans="16:19" s="14" customFormat="1" x14ac:dyDescent="0.25"/>
    <row r="110" spans="16:19" s="14" customFormat="1" x14ac:dyDescent="0.25"/>
    <row r="111" spans="16:19" s="14" customFormat="1" x14ac:dyDescent="0.25"/>
    <row r="112" spans="16:19" s="14" customFormat="1" x14ac:dyDescent="0.25"/>
    <row r="113" s="14" customFormat="1" x14ac:dyDescent="0.25"/>
    <row r="114" s="14" customFormat="1" x14ac:dyDescent="0.25"/>
    <row r="115" s="14" customFormat="1" x14ac:dyDescent="0.25"/>
    <row r="116" s="14" customFormat="1" x14ac:dyDescent="0.25"/>
    <row r="117" s="14" customFormat="1" x14ac:dyDescent="0.25"/>
    <row r="118" s="14" customFormat="1" x14ac:dyDescent="0.25"/>
    <row r="119" s="14" customFormat="1" x14ac:dyDescent="0.25"/>
    <row r="120" s="14" customFormat="1" x14ac:dyDescent="0.25"/>
    <row r="121" s="14" customFormat="1" x14ac:dyDescent="0.25"/>
    <row r="122" s="14" customFormat="1" x14ac:dyDescent="0.25"/>
    <row r="123" s="14" customFormat="1" x14ac:dyDescent="0.25"/>
    <row r="124" s="14" customFormat="1" x14ac:dyDescent="0.25"/>
    <row r="125" s="14" customFormat="1" x14ac:dyDescent="0.25"/>
    <row r="126" s="14" customFormat="1" x14ac:dyDescent="0.25"/>
    <row r="127" s="14" customFormat="1" x14ac:dyDescent="0.25"/>
    <row r="128" s="14" customFormat="1" x14ac:dyDescent="0.25"/>
    <row r="129" spans="18:18" s="14" customFormat="1" x14ac:dyDescent="0.25"/>
    <row r="130" spans="18:18" s="14" customFormat="1" x14ac:dyDescent="0.25"/>
    <row r="131" spans="18:18" s="14" customFormat="1" x14ac:dyDescent="0.25">
      <c r="R131" s="19"/>
    </row>
    <row r="132" spans="18:18" s="14" customFormat="1" x14ac:dyDescent="0.25"/>
    <row r="133" spans="18:18" s="14" customFormat="1" x14ac:dyDescent="0.25"/>
    <row r="134" spans="18:18" s="14" customFormat="1" x14ac:dyDescent="0.25"/>
    <row r="135" spans="18:18" s="14" customFormat="1" x14ac:dyDescent="0.25"/>
    <row r="136" spans="18:18" s="14" customFormat="1" x14ac:dyDescent="0.25"/>
    <row r="137" spans="18:18" s="14" customFormat="1" x14ac:dyDescent="0.25"/>
    <row r="138" spans="18:18" s="14" customFormat="1" x14ac:dyDescent="0.25"/>
    <row r="139" spans="18:18" s="14" customFormat="1" x14ac:dyDescent="0.25"/>
    <row r="140" spans="18:18" s="14" customFormat="1" x14ac:dyDescent="0.25"/>
    <row r="141" spans="18:18" s="14" customFormat="1" x14ac:dyDescent="0.25"/>
    <row r="142" spans="18:18" s="14" customFormat="1" x14ac:dyDescent="0.25"/>
    <row r="143" spans="18:18" s="14" customFormat="1" x14ac:dyDescent="0.25"/>
    <row r="144" spans="18:18" s="14" customFormat="1" x14ac:dyDescent="0.25"/>
    <row r="145" s="14" customFormat="1" x14ac:dyDescent="0.25"/>
    <row r="146" s="14" customFormat="1" x14ac:dyDescent="0.25"/>
    <row r="147" s="14" customFormat="1" x14ac:dyDescent="0.25"/>
    <row r="148" s="14" customFormat="1" x14ac:dyDescent="0.25"/>
    <row r="149" s="14" customFormat="1" x14ac:dyDescent="0.25"/>
    <row r="150" s="14" customFormat="1" x14ac:dyDescent="0.25"/>
    <row r="151" s="14" customFormat="1" x14ac:dyDescent="0.25"/>
    <row r="152" s="14" customFormat="1" x14ac:dyDescent="0.25"/>
    <row r="153" s="14" customFormat="1" x14ac:dyDescent="0.25"/>
    <row r="154" s="14" customFormat="1" x14ac:dyDescent="0.25"/>
    <row r="155" s="14" customFormat="1" x14ac:dyDescent="0.25"/>
    <row r="156" s="14" customFormat="1" x14ac:dyDescent="0.25"/>
    <row r="157" s="14" customFormat="1" x14ac:dyDescent="0.25"/>
    <row r="158" s="14" customFormat="1" x14ac:dyDescent="0.25"/>
    <row r="159" s="14" customFormat="1" x14ac:dyDescent="0.25"/>
    <row r="160" s="14" customFormat="1" x14ac:dyDescent="0.25"/>
    <row r="161" s="14" customFormat="1" x14ac:dyDescent="0.25"/>
    <row r="162" s="14" customFormat="1" x14ac:dyDescent="0.25"/>
    <row r="163" s="14" customFormat="1" x14ac:dyDescent="0.25"/>
    <row r="164" s="14" customFormat="1" x14ac:dyDescent="0.25"/>
    <row r="165" s="14" customFormat="1" x14ac:dyDescent="0.25"/>
    <row r="166" s="14" customFormat="1" x14ac:dyDescent="0.25"/>
    <row r="167" s="14" customFormat="1" x14ac:dyDescent="0.25"/>
    <row r="168" s="14" customFormat="1" x14ac:dyDescent="0.25"/>
    <row r="169" s="14" customFormat="1" x14ac:dyDescent="0.25"/>
    <row r="170" s="14" customFormat="1" x14ac:dyDescent="0.25"/>
    <row r="171" s="14" customFormat="1" x14ac:dyDescent="0.25"/>
    <row r="172" s="14" customFormat="1" x14ac:dyDescent="0.25"/>
    <row r="173" s="14" customFormat="1" x14ac:dyDescent="0.25"/>
    <row r="174" s="14" customFormat="1" x14ac:dyDescent="0.25"/>
    <row r="175" s="14" customFormat="1" x14ac:dyDescent="0.25"/>
    <row r="176" s="14" customFormat="1" x14ac:dyDescent="0.25"/>
    <row r="177" s="14" customFormat="1" x14ac:dyDescent="0.25"/>
    <row r="178" s="14" customFormat="1" x14ac:dyDescent="0.25"/>
    <row r="179" s="14" customFormat="1" x14ac:dyDescent="0.25"/>
    <row r="180" s="14" customFormat="1" x14ac:dyDescent="0.25"/>
    <row r="181" s="14" customFormat="1" x14ac:dyDescent="0.25"/>
    <row r="182" s="14" customFormat="1" x14ac:dyDescent="0.25"/>
    <row r="183" s="14" customFormat="1" x14ac:dyDescent="0.25"/>
    <row r="184" s="14" customFormat="1" x14ac:dyDescent="0.25"/>
    <row r="185" s="14" customFormat="1" x14ac:dyDescent="0.25"/>
    <row r="186" s="14" customFormat="1" x14ac:dyDescent="0.25"/>
    <row r="187" s="14" customFormat="1" x14ac:dyDescent="0.25"/>
    <row r="188" s="14" customFormat="1" x14ac:dyDescent="0.25"/>
    <row r="189" s="14" customFormat="1" x14ac:dyDescent="0.25"/>
    <row r="190" s="14" customFormat="1" x14ac:dyDescent="0.25"/>
    <row r="191" s="14" customFormat="1" x14ac:dyDescent="0.25"/>
    <row r="192" s="14" customFormat="1" x14ac:dyDescent="0.25"/>
    <row r="193" s="14" customFormat="1" x14ac:dyDescent="0.25"/>
    <row r="194" s="14" customFormat="1" x14ac:dyDescent="0.25"/>
    <row r="195" s="14" customFormat="1" x14ac:dyDescent="0.25"/>
    <row r="196" s="14" customFormat="1" x14ac:dyDescent="0.25"/>
    <row r="197" s="14" customFormat="1" x14ac:dyDescent="0.25"/>
    <row r="198" s="14" customFormat="1" x14ac:dyDescent="0.25"/>
    <row r="199" s="14" customFormat="1" x14ac:dyDescent="0.25"/>
    <row r="200" s="14" customFormat="1" x14ac:dyDescent="0.25"/>
    <row r="201" s="14" customFormat="1" x14ac:dyDescent="0.25"/>
    <row r="202" s="14" customFormat="1" x14ac:dyDescent="0.25"/>
    <row r="203" s="14" customFormat="1" x14ac:dyDescent="0.25"/>
    <row r="204" s="14" customFormat="1" x14ac:dyDescent="0.25"/>
    <row r="205" s="14" customFormat="1" x14ac:dyDescent="0.25"/>
    <row r="206" s="14" customFormat="1" x14ac:dyDescent="0.25"/>
    <row r="207" s="14" customFormat="1" x14ac:dyDescent="0.25"/>
    <row r="208" s="14" customFormat="1" x14ac:dyDescent="0.25"/>
    <row r="209" spans="2:19" s="14" customFormat="1" x14ac:dyDescent="0.25"/>
    <row r="210" spans="2:19" s="14" customFormat="1" x14ac:dyDescent="0.25"/>
    <row r="211" spans="2:19" s="14" customFormat="1" x14ac:dyDescent="0.25"/>
    <row r="212" spans="2:19" s="14" customFormat="1" x14ac:dyDescent="0.25"/>
    <row r="213" spans="2:19" s="14" customFormat="1" x14ac:dyDescent="0.25"/>
    <row r="214" spans="2:19" s="14" customFormat="1" x14ac:dyDescent="0.25"/>
    <row r="215" spans="2:19" s="14" customFormat="1" x14ac:dyDescent="0.25"/>
    <row r="216" spans="2:19" s="14" customFormat="1" x14ac:dyDescent="0.25"/>
    <row r="217" spans="2:19" s="14" customFormat="1" x14ac:dyDescent="0.25"/>
    <row r="218" spans="2:19" s="14" customFormat="1" x14ac:dyDescent="0.25"/>
    <row r="219" spans="2:19" s="14" customFormat="1" x14ac:dyDescent="0.25"/>
    <row r="220" spans="2:19" s="14" customFormat="1" x14ac:dyDescent="0.25"/>
    <row r="221" spans="2:19" s="14" customFormat="1" x14ac:dyDescent="0.25"/>
    <row r="222" spans="2:19" s="14" customFormat="1" x14ac:dyDescent="0.25"/>
    <row r="223" spans="2:19" x14ac:dyDescent="0.25">
      <c r="B223" s="14"/>
      <c r="C223" s="14"/>
      <c r="D223" s="14"/>
      <c r="E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</row>
    <row r="224" spans="2:19" x14ac:dyDescent="0.25">
      <c r="B224" s="14"/>
      <c r="C224" s="14"/>
      <c r="D224" s="14"/>
      <c r="E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</row>
    <row r="225" spans="2:19" x14ac:dyDescent="0.25">
      <c r="B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</row>
    <row r="226" spans="2:19" x14ac:dyDescent="0.25">
      <c r="B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</row>
    <row r="227" spans="2:19" x14ac:dyDescent="0.25"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</row>
    <row r="228" spans="2:19" x14ac:dyDescent="0.25"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</row>
    <row r="229" spans="2:19" x14ac:dyDescent="0.25"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</row>
    <row r="230" spans="2:19" x14ac:dyDescent="0.25">
      <c r="G230" s="14"/>
      <c r="H230" s="14"/>
      <c r="O230" s="14"/>
      <c r="P230" s="14"/>
      <c r="Q230" s="14"/>
      <c r="R230" s="14"/>
      <c r="S230" s="14"/>
    </row>
    <row r="231" spans="2:19" x14ac:dyDescent="0.25">
      <c r="G231" s="14"/>
      <c r="H231" s="14"/>
      <c r="O231" s="14"/>
      <c r="P231" s="14"/>
      <c r="Q231" s="14"/>
      <c r="R231" s="14"/>
      <c r="S231" s="14"/>
    </row>
    <row r="232" spans="2:19" x14ac:dyDescent="0.25">
      <c r="G232" s="14"/>
      <c r="O232" s="14"/>
      <c r="P232" s="14"/>
      <c r="Q232" s="14"/>
      <c r="R232" s="14"/>
      <c r="S232" s="14"/>
    </row>
    <row r="233" spans="2:19" x14ac:dyDescent="0.25">
      <c r="G233" s="14"/>
      <c r="O233" s="14"/>
      <c r="P233" s="14"/>
      <c r="Q233" s="14"/>
      <c r="R233" s="14"/>
      <c r="S233" s="14"/>
    </row>
    <row r="234" spans="2:19" x14ac:dyDescent="0.25">
      <c r="G234" s="14"/>
      <c r="O234" s="14"/>
      <c r="P234" s="14"/>
      <c r="Q234" s="14"/>
      <c r="R234" s="14"/>
      <c r="S234" s="14"/>
    </row>
    <row r="235" spans="2:19" x14ac:dyDescent="0.25">
      <c r="P235" s="14"/>
      <c r="Q235" s="14"/>
      <c r="R235" s="14"/>
      <c r="S235" s="14"/>
    </row>
    <row r="236" spans="2:19" x14ac:dyDescent="0.25">
      <c r="P236" s="14"/>
      <c r="Q236" s="14"/>
      <c r="R236" s="14"/>
      <c r="S236" s="14"/>
    </row>
    <row r="237" spans="2:19" x14ac:dyDescent="0.25">
      <c r="P237" s="14"/>
      <c r="Q237" s="14"/>
      <c r="R237" s="14"/>
      <c r="S237" s="14"/>
    </row>
    <row r="238" spans="2:19" x14ac:dyDescent="0.25">
      <c r="P238" s="14"/>
      <c r="Q238" s="14"/>
      <c r="R238" s="14"/>
      <c r="S238" s="14"/>
    </row>
    <row r="239" spans="2:19" x14ac:dyDescent="0.25">
      <c r="P239" s="14"/>
      <c r="Q239" s="14"/>
      <c r="R239" s="14"/>
      <c r="S239" s="14"/>
    </row>
    <row r="240" spans="2:19" x14ac:dyDescent="0.25">
      <c r="P240" s="14"/>
      <c r="Q240" s="14"/>
      <c r="R240" s="14"/>
      <c r="S240" s="14"/>
    </row>
    <row r="241" spans="16:19" x14ac:dyDescent="0.25">
      <c r="P241" s="14"/>
      <c r="Q241" s="14"/>
      <c r="R241" s="14"/>
      <c r="S241" s="14"/>
    </row>
    <row r="242" spans="16:19" x14ac:dyDescent="0.25">
      <c r="P242" s="14"/>
      <c r="Q242" s="14"/>
      <c r="R242" s="14"/>
      <c r="S242" s="14"/>
    </row>
    <row r="243" spans="16:19" x14ac:dyDescent="0.25">
      <c r="P243" s="14"/>
      <c r="Q243" s="14"/>
      <c r="R243" s="14"/>
      <c r="S243" s="14"/>
    </row>
    <row r="244" spans="16:19" x14ac:dyDescent="0.25">
      <c r="P244" s="14"/>
      <c r="Q244" s="14"/>
      <c r="R244" s="14"/>
      <c r="S244" s="14"/>
    </row>
    <row r="245" spans="16:19" x14ac:dyDescent="0.25">
      <c r="P245" s="14"/>
      <c r="Q245" s="14"/>
      <c r="R245" s="14"/>
      <c r="S245" s="14"/>
    </row>
    <row r="246" spans="16:19" x14ac:dyDescent="0.25">
      <c r="P246" s="14"/>
      <c r="Q246" s="14"/>
      <c r="R246" s="14"/>
      <c r="S246" s="14"/>
    </row>
    <row r="247" spans="16:19" x14ac:dyDescent="0.25">
      <c r="P247" s="14"/>
      <c r="Q247" s="14"/>
      <c r="R247" s="14"/>
      <c r="S247" s="14"/>
    </row>
    <row r="248" spans="16:19" x14ac:dyDescent="0.25">
      <c r="P248" s="14"/>
      <c r="Q248" s="14"/>
      <c r="R248" s="14"/>
      <c r="S248" s="14"/>
    </row>
    <row r="249" spans="16:19" x14ac:dyDescent="0.25">
      <c r="P249" s="14"/>
      <c r="Q249" s="14"/>
      <c r="R249" s="14"/>
      <c r="S249" s="14"/>
    </row>
    <row r="250" spans="16:19" x14ac:dyDescent="0.25">
      <c r="P250" s="14"/>
      <c r="Q250" s="14"/>
      <c r="R250" s="14"/>
      <c r="S250" s="14"/>
    </row>
    <row r="251" spans="16:19" x14ac:dyDescent="0.25">
      <c r="P251" s="14"/>
      <c r="Q251" s="14"/>
      <c r="R251" s="14"/>
      <c r="S251" s="14"/>
    </row>
    <row r="252" spans="16:19" x14ac:dyDescent="0.25">
      <c r="P252" s="14"/>
      <c r="Q252" s="14"/>
      <c r="R252" s="14"/>
      <c r="S252" s="14"/>
    </row>
    <row r="253" spans="16:19" x14ac:dyDescent="0.25">
      <c r="P253" s="14"/>
      <c r="Q253" s="14"/>
      <c r="R253" s="14"/>
      <c r="S253" s="14"/>
    </row>
    <row r="254" spans="16:19" x14ac:dyDescent="0.25">
      <c r="P254" s="14"/>
      <c r="Q254" s="14"/>
      <c r="R254" s="14"/>
      <c r="S254" s="14"/>
    </row>
    <row r="255" spans="16:19" x14ac:dyDescent="0.25">
      <c r="P255" s="14"/>
      <c r="Q255" s="14"/>
      <c r="R255" s="14"/>
      <c r="S255" s="14"/>
    </row>
    <row r="256" spans="16:19" x14ac:dyDescent="0.25">
      <c r="P256" s="14"/>
      <c r="Q256" s="14"/>
      <c r="R256" s="14"/>
      <c r="S256" s="14"/>
    </row>
    <row r="257" spans="16:19" x14ac:dyDescent="0.25">
      <c r="P257" s="14"/>
      <c r="Q257" s="14"/>
      <c r="R257" s="14"/>
      <c r="S257" s="14"/>
    </row>
    <row r="258" spans="16:19" x14ac:dyDescent="0.25">
      <c r="P258" s="14"/>
      <c r="Q258" s="14"/>
      <c r="R258" s="14"/>
      <c r="S258" s="14"/>
    </row>
    <row r="259" spans="16:19" x14ac:dyDescent="0.25">
      <c r="P259" s="14"/>
      <c r="Q259" s="14"/>
      <c r="R259" s="14"/>
      <c r="S259" s="14"/>
    </row>
    <row r="260" spans="16:19" x14ac:dyDescent="0.25">
      <c r="P260" s="14"/>
      <c r="Q260" s="14"/>
      <c r="R260" s="14"/>
      <c r="S260" s="14"/>
    </row>
    <row r="261" spans="16:19" x14ac:dyDescent="0.25">
      <c r="P261" s="14"/>
      <c r="Q261" s="14"/>
      <c r="R261" s="14"/>
      <c r="S261" s="14"/>
    </row>
    <row r="262" spans="16:19" x14ac:dyDescent="0.25">
      <c r="P262" s="14"/>
      <c r="Q262" s="14"/>
      <c r="R262" s="14"/>
      <c r="S262" s="14"/>
    </row>
    <row r="263" spans="16:19" x14ac:dyDescent="0.25">
      <c r="P263" s="14"/>
      <c r="Q263" s="14"/>
      <c r="R263" s="14"/>
      <c r="S263" s="14"/>
    </row>
    <row r="264" spans="16:19" x14ac:dyDescent="0.25">
      <c r="P264" s="14"/>
      <c r="Q264" s="14"/>
      <c r="R264" s="14"/>
      <c r="S264" s="14"/>
    </row>
    <row r="265" spans="16:19" x14ac:dyDescent="0.25">
      <c r="P265" s="14"/>
      <c r="Q265" s="14"/>
      <c r="R265" s="14"/>
      <c r="S265" s="14"/>
    </row>
    <row r="266" spans="16:19" x14ac:dyDescent="0.25">
      <c r="P266" s="14"/>
      <c r="Q266" s="14"/>
      <c r="R266" s="14"/>
      <c r="S266" s="14"/>
    </row>
    <row r="267" spans="16:19" x14ac:dyDescent="0.25">
      <c r="P267" s="14"/>
      <c r="Q267" s="14"/>
      <c r="R267" s="14"/>
      <c r="S267" s="14"/>
    </row>
    <row r="268" spans="16:19" x14ac:dyDescent="0.25">
      <c r="P268" s="14"/>
      <c r="Q268" s="14"/>
      <c r="R268" s="14"/>
      <c r="S268" s="14"/>
    </row>
    <row r="269" spans="16:19" x14ac:dyDescent="0.25">
      <c r="P269" s="14"/>
      <c r="Q269" s="14"/>
      <c r="R269" s="14"/>
      <c r="S269" s="14"/>
    </row>
    <row r="270" spans="16:19" x14ac:dyDescent="0.25">
      <c r="P270" s="14"/>
      <c r="Q270" s="14"/>
      <c r="R270" s="14"/>
      <c r="S270" s="14"/>
    </row>
    <row r="271" spans="16:19" x14ac:dyDescent="0.25">
      <c r="P271" s="14"/>
      <c r="Q271" s="14"/>
      <c r="R271" s="14"/>
      <c r="S271" s="14"/>
    </row>
    <row r="272" spans="16:19" x14ac:dyDescent="0.25">
      <c r="P272" s="14"/>
      <c r="Q272" s="14"/>
      <c r="R272" s="14"/>
      <c r="S272" s="14"/>
    </row>
    <row r="273" spans="16:19" x14ac:dyDescent="0.25">
      <c r="P273" s="14"/>
      <c r="Q273" s="14"/>
      <c r="R273" s="14"/>
      <c r="S273" s="14"/>
    </row>
    <row r="274" spans="16:19" x14ac:dyDescent="0.25">
      <c r="P274" s="14"/>
      <c r="Q274" s="14"/>
      <c r="R274" s="14"/>
      <c r="S274" s="14"/>
    </row>
    <row r="275" spans="16:19" x14ac:dyDescent="0.25">
      <c r="P275" s="14"/>
      <c r="Q275" s="14"/>
      <c r="R275" s="14"/>
      <c r="S275" s="14"/>
    </row>
    <row r="276" spans="16:19" x14ac:dyDescent="0.25">
      <c r="P276" s="14"/>
      <c r="Q276" s="14"/>
      <c r="R276" s="14"/>
      <c r="S276" s="14"/>
    </row>
    <row r="277" spans="16:19" x14ac:dyDescent="0.25">
      <c r="P277" s="14"/>
      <c r="Q277" s="14"/>
      <c r="R277" s="14"/>
      <c r="S277" s="14"/>
    </row>
    <row r="278" spans="16:19" x14ac:dyDescent="0.25">
      <c r="P278" s="14"/>
      <c r="Q278" s="14"/>
      <c r="R278" s="14"/>
      <c r="S278" s="14"/>
    </row>
    <row r="279" spans="16:19" x14ac:dyDescent="0.25">
      <c r="P279" s="14"/>
      <c r="Q279" s="14"/>
      <c r="R279" s="14"/>
      <c r="S279" s="14"/>
    </row>
    <row r="280" spans="16:19" x14ac:dyDescent="0.25">
      <c r="P280" s="14"/>
      <c r="Q280" s="14"/>
      <c r="R280" s="14"/>
      <c r="S280" s="14"/>
    </row>
    <row r="281" spans="16:19" x14ac:dyDescent="0.25">
      <c r="P281" s="14"/>
      <c r="Q281" s="14"/>
      <c r="R281" s="14"/>
      <c r="S281" s="14"/>
    </row>
    <row r="282" spans="16:19" x14ac:dyDescent="0.25">
      <c r="P282" s="14"/>
      <c r="Q282" s="14"/>
      <c r="R282" s="14"/>
      <c r="S282" s="14"/>
    </row>
    <row r="283" spans="16:19" x14ac:dyDescent="0.25">
      <c r="P283" s="14"/>
      <c r="Q283" s="14"/>
      <c r="R283" s="14"/>
      <c r="S283" s="14"/>
    </row>
    <row r="284" spans="16:19" x14ac:dyDescent="0.25">
      <c r="P284" s="14"/>
      <c r="Q284" s="14"/>
      <c r="R284" s="14"/>
      <c r="S284" s="14"/>
    </row>
    <row r="285" spans="16:19" x14ac:dyDescent="0.25">
      <c r="P285" s="14"/>
      <c r="Q285" s="14"/>
      <c r="R285" s="14"/>
      <c r="S285" s="14"/>
    </row>
    <row r="286" spans="16:19" x14ac:dyDescent="0.25">
      <c r="P286" s="14"/>
      <c r="Q286" s="14"/>
      <c r="R286" s="14"/>
      <c r="S286" s="14"/>
    </row>
    <row r="287" spans="16:19" x14ac:dyDescent="0.25">
      <c r="P287" s="14"/>
      <c r="Q287" s="14"/>
      <c r="R287" s="14"/>
      <c r="S287" s="14"/>
    </row>
    <row r="288" spans="16:19" x14ac:dyDescent="0.25">
      <c r="P288" s="14"/>
      <c r="Q288" s="14"/>
      <c r="R288" s="14"/>
      <c r="S288" s="14"/>
    </row>
    <row r="289" spans="16:19" x14ac:dyDescent="0.25">
      <c r="P289" s="14"/>
      <c r="Q289" s="14"/>
      <c r="R289" s="14"/>
      <c r="S289" s="14"/>
    </row>
    <row r="290" spans="16:19" x14ac:dyDescent="0.25">
      <c r="P290" s="14"/>
      <c r="Q290" s="14"/>
      <c r="R290" s="14"/>
      <c r="S290" s="14"/>
    </row>
    <row r="291" spans="16:19" x14ac:dyDescent="0.25">
      <c r="P291" s="14"/>
      <c r="Q291" s="14"/>
      <c r="R291" s="14"/>
      <c r="S291" s="14"/>
    </row>
    <row r="292" spans="16:19" x14ac:dyDescent="0.25">
      <c r="P292" s="14"/>
      <c r="Q292" s="14"/>
      <c r="R292" s="14"/>
      <c r="S292" s="14"/>
    </row>
    <row r="293" spans="16:19" x14ac:dyDescent="0.25">
      <c r="P293" s="14"/>
      <c r="Q293" s="14"/>
      <c r="R293" s="14"/>
      <c r="S293" s="14"/>
    </row>
    <row r="294" spans="16:19" x14ac:dyDescent="0.25">
      <c r="P294" s="14"/>
      <c r="Q294" s="14"/>
      <c r="R294" s="14"/>
      <c r="S294" s="14"/>
    </row>
    <row r="295" spans="16:19" x14ac:dyDescent="0.25">
      <c r="P295" s="14"/>
      <c r="Q295" s="14"/>
      <c r="R295" s="14"/>
      <c r="S295" s="14"/>
    </row>
    <row r="296" spans="16:19" x14ac:dyDescent="0.25">
      <c r="P296" s="14"/>
      <c r="Q296" s="14"/>
      <c r="R296" s="14"/>
      <c r="S296" s="14"/>
    </row>
    <row r="297" spans="16:19" x14ac:dyDescent="0.25">
      <c r="P297" s="14"/>
      <c r="Q297" s="14"/>
      <c r="R297" s="14"/>
      <c r="S297" s="14"/>
    </row>
    <row r="298" spans="16:19" x14ac:dyDescent="0.25">
      <c r="P298" s="14"/>
      <c r="Q298" s="14"/>
      <c r="R298" s="14"/>
      <c r="S298" s="14"/>
    </row>
    <row r="299" spans="16:19" x14ac:dyDescent="0.25">
      <c r="P299" s="14"/>
      <c r="Q299" s="14"/>
      <c r="R299" s="14"/>
      <c r="S299" s="14"/>
    </row>
    <row r="300" spans="16:19" x14ac:dyDescent="0.25">
      <c r="P300" s="14"/>
      <c r="Q300" s="14"/>
      <c r="R300" s="14"/>
      <c r="S300" s="14"/>
    </row>
    <row r="301" spans="16:19" x14ac:dyDescent="0.25">
      <c r="P301" s="14"/>
      <c r="Q301" s="14"/>
      <c r="R301" s="14"/>
      <c r="S301" s="14"/>
    </row>
    <row r="302" spans="16:19" x14ac:dyDescent="0.25">
      <c r="P302" s="14"/>
      <c r="Q302" s="14"/>
      <c r="R302" s="14"/>
      <c r="S302" s="14"/>
    </row>
    <row r="303" spans="16:19" x14ac:dyDescent="0.25">
      <c r="P303" s="14"/>
      <c r="Q303" s="14"/>
      <c r="R303" s="14"/>
      <c r="S303" s="14"/>
    </row>
    <row r="304" spans="16:19" x14ac:dyDescent="0.25">
      <c r="P304" s="14"/>
      <c r="Q304" s="14"/>
      <c r="R304" s="14"/>
      <c r="S304" s="14"/>
    </row>
    <row r="305" spans="16:19" x14ac:dyDescent="0.25">
      <c r="P305" s="14"/>
      <c r="Q305" s="14"/>
      <c r="R305" s="14"/>
      <c r="S305" s="14"/>
    </row>
    <row r="306" spans="16:19" x14ac:dyDescent="0.25">
      <c r="P306" s="14"/>
      <c r="Q306" s="14"/>
      <c r="R306" s="14"/>
      <c r="S306" s="14"/>
    </row>
    <row r="307" spans="16:19" x14ac:dyDescent="0.25">
      <c r="P307" s="14"/>
      <c r="Q307" s="14"/>
      <c r="R307" s="14"/>
      <c r="S307" s="14"/>
    </row>
    <row r="308" spans="16:19" x14ac:dyDescent="0.25">
      <c r="P308" s="14"/>
      <c r="Q308" s="14"/>
      <c r="R308" s="14"/>
      <c r="S308" s="14"/>
    </row>
    <row r="309" spans="16:19" x14ac:dyDescent="0.25">
      <c r="P309" s="14"/>
      <c r="Q309" s="14"/>
      <c r="R309" s="14"/>
      <c r="S309" s="14"/>
    </row>
    <row r="310" spans="16:19" x14ac:dyDescent="0.25">
      <c r="P310" s="14"/>
      <c r="Q310" s="14"/>
      <c r="R310" s="14"/>
      <c r="S310" s="14"/>
    </row>
    <row r="311" spans="16:19" x14ac:dyDescent="0.25">
      <c r="P311" s="14"/>
      <c r="Q311" s="14"/>
      <c r="R311" s="14"/>
      <c r="S311" s="14"/>
    </row>
    <row r="312" spans="16:19" x14ac:dyDescent="0.25">
      <c r="P312" s="14"/>
      <c r="Q312" s="14"/>
      <c r="R312" s="14"/>
      <c r="S312" s="14"/>
    </row>
    <row r="313" spans="16:19" x14ac:dyDescent="0.25">
      <c r="P313" s="14"/>
      <c r="Q313" s="14"/>
      <c r="R313" s="14"/>
      <c r="S313" s="14"/>
    </row>
    <row r="314" spans="16:19" x14ac:dyDescent="0.25">
      <c r="P314" s="14"/>
      <c r="Q314" s="14"/>
      <c r="R314" s="14"/>
      <c r="S314" s="14"/>
    </row>
    <row r="315" spans="16:19" x14ac:dyDescent="0.25">
      <c r="P315" s="14"/>
      <c r="Q315" s="14"/>
      <c r="R315" s="14"/>
      <c r="S315" s="14"/>
    </row>
    <row r="316" spans="16:19" x14ac:dyDescent="0.25">
      <c r="P316" s="14"/>
      <c r="Q316" s="14"/>
      <c r="R316" s="14"/>
      <c r="S316" s="14"/>
    </row>
    <row r="317" spans="16:19" x14ac:dyDescent="0.25">
      <c r="P317" s="14"/>
      <c r="Q317" s="14"/>
      <c r="R317" s="14"/>
      <c r="S317" s="14"/>
    </row>
    <row r="318" spans="16:19" x14ac:dyDescent="0.25">
      <c r="Q318" s="14"/>
      <c r="R318" s="14"/>
      <c r="S318" s="14"/>
    </row>
    <row r="319" spans="16:19" x14ac:dyDescent="0.25">
      <c r="Q319" s="14"/>
      <c r="R319" s="14"/>
      <c r="S319" s="14"/>
    </row>
    <row r="320" spans="16:19" x14ac:dyDescent="0.25">
      <c r="Q320" s="14"/>
      <c r="R320" s="14"/>
      <c r="S320" s="14"/>
    </row>
  </sheetData>
  <mergeCells count="17">
    <mergeCell ref="H18:I18"/>
    <mergeCell ref="H27:I27"/>
    <mergeCell ref="H35:I35"/>
    <mergeCell ref="D35:E35"/>
    <mergeCell ref="D42:E42"/>
    <mergeCell ref="P6:S6"/>
    <mergeCell ref="H8:I8"/>
    <mergeCell ref="B11:B12"/>
    <mergeCell ref="C11:C12"/>
    <mergeCell ref="D11:D12"/>
    <mergeCell ref="E11:E12"/>
    <mergeCell ref="D1:J1"/>
    <mergeCell ref="K1:L1"/>
    <mergeCell ref="G4:L4"/>
    <mergeCell ref="G5:L5"/>
    <mergeCell ref="B6:E6"/>
    <mergeCell ref="G6:N6"/>
  </mergeCells>
  <hyperlinks>
    <hyperlink ref="C4" location="Summary!A1" display="Return to Summary" xr:uid="{384774A8-2C5D-4931-ACDC-C5E5FFF9AA1D}"/>
  </hyperlink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loadAnalysisBtn">
              <controlPr defaultSize="0" print="0" disabled="1" autoFill="0" autoPict="0" macro="[0]!Results.loadAnalysisBtn_click">
                <anchor moveWithCells="1">
                  <from>
                    <xdr:col>10</xdr:col>
                    <xdr:colOff>371475</xdr:colOff>
                    <xdr:row>0</xdr:row>
                    <xdr:rowOff>171450</xdr:rowOff>
                  </from>
                  <to>
                    <xdr:col>11</xdr:col>
                    <xdr:colOff>533400</xdr:colOff>
                    <xdr:row>0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selectUIPath_Btn">
              <controlPr defaultSize="0" print="0" autoFill="0" autoPict="0" macro="[0]!Hidden.changeBMDSUI">
                <anchor moveWithCells="1" sizeWithCells="1">
                  <from>
                    <xdr:col>12</xdr:col>
                    <xdr:colOff>314325</xdr:colOff>
                    <xdr:row>0</xdr:row>
                    <xdr:rowOff>200025</xdr:rowOff>
                  </from>
                  <to>
                    <xdr:col>13</xdr:col>
                    <xdr:colOff>323850</xdr:colOff>
                    <xdr:row>0</xdr:row>
                    <xdr:rowOff>666750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D8C48-4D2D-4D69-B944-24A6150475D4}">
  <dimension ref="A1:W320"/>
  <sheetViews>
    <sheetView workbookViewId="0"/>
  </sheetViews>
  <sheetFormatPr defaultRowHeight="15" x14ac:dyDescent="0.25"/>
  <cols>
    <col min="2" max="2" width="3.85546875" customWidth="1"/>
    <col min="3" max="3" width="21.140625" customWidth="1"/>
    <col min="4" max="4" width="45.85546875" customWidth="1"/>
    <col min="5" max="5" width="7.85546875" customWidth="1"/>
    <col min="8" max="8" width="18.5703125" customWidth="1"/>
    <col min="9" max="9" width="15.5703125" customWidth="1"/>
    <col min="10" max="10" width="15" customWidth="1"/>
    <col min="11" max="11" width="11.28515625" customWidth="1"/>
    <col min="13" max="13" width="10.28515625" customWidth="1"/>
    <col min="14" max="14" width="8.28515625" customWidth="1"/>
    <col min="16" max="16" width="5.7109375" customWidth="1"/>
    <col min="17" max="18" width="12.42578125" customWidth="1"/>
    <col min="19" max="19" width="5.7109375" customWidth="1"/>
  </cols>
  <sheetData>
    <row r="1" spans="2:23" s="1" customFormat="1" ht="69" customHeight="1" x14ac:dyDescent="0.25">
      <c r="C1" s="50"/>
      <c r="D1" s="84" t="s">
        <v>67</v>
      </c>
      <c r="E1" s="84"/>
      <c r="F1" s="84"/>
      <c r="G1" s="84"/>
      <c r="H1" s="84"/>
      <c r="I1" s="84"/>
      <c r="J1" s="84"/>
      <c r="K1" s="85"/>
      <c r="L1" s="85"/>
    </row>
    <row r="2" spans="2:23" s="3" customFormat="1" ht="22.5" customHeight="1" x14ac:dyDescent="0.35">
      <c r="E2" s="4"/>
      <c r="F2" s="4" t="str">
        <f>Hidden!D4</f>
        <v>BMDS 3.1.2</v>
      </c>
      <c r="G2" s="4"/>
      <c r="H2" s="53"/>
      <c r="I2" s="5"/>
      <c r="J2" s="5"/>
      <c r="K2" s="5"/>
      <c r="L2" s="4"/>
      <c r="Q2" s="4"/>
      <c r="R2" s="4"/>
      <c r="W2" s="4"/>
    </row>
    <row r="3" spans="2:23" s="14" customFormat="1" x14ac:dyDescent="0.25"/>
    <row r="4" spans="2:23" s="14" customFormat="1" x14ac:dyDescent="0.25">
      <c r="C4" s="62" t="s">
        <v>129</v>
      </c>
      <c r="G4" s="90" t="s">
        <v>139</v>
      </c>
      <c r="H4" s="90"/>
      <c r="I4" s="90"/>
      <c r="J4" s="90"/>
      <c r="K4" s="90"/>
      <c r="L4" s="90"/>
    </row>
    <row r="5" spans="2:23" s="14" customFormat="1" x14ac:dyDescent="0.25">
      <c r="G5" s="89" t="s">
        <v>138</v>
      </c>
      <c r="H5" s="89"/>
      <c r="I5" s="89"/>
      <c r="J5" s="89"/>
      <c r="K5" s="89"/>
      <c r="L5" s="89"/>
    </row>
    <row r="6" spans="2:23" s="14" customFormat="1" ht="22.15" customHeight="1" x14ac:dyDescent="0.4">
      <c r="B6" s="86" t="s">
        <v>64</v>
      </c>
      <c r="C6" s="87"/>
      <c r="D6" s="87"/>
      <c r="E6" s="88"/>
      <c r="G6" s="86" t="s">
        <v>65</v>
      </c>
      <c r="H6" s="87"/>
      <c r="I6" s="87"/>
      <c r="J6" s="87"/>
      <c r="K6" s="87"/>
      <c r="L6" s="87"/>
      <c r="M6" s="87"/>
      <c r="N6" s="88"/>
      <c r="P6" s="91" t="s">
        <v>136</v>
      </c>
      <c r="Q6" s="92"/>
      <c r="R6" s="92"/>
      <c r="S6" s="93"/>
    </row>
    <row r="7" spans="2:23" s="14" customFormat="1" x14ac:dyDescent="0.25">
      <c r="B7" s="31"/>
      <c r="C7" s="32"/>
      <c r="D7" s="32"/>
      <c r="E7" s="33"/>
      <c r="G7" s="31"/>
      <c r="H7" s="32"/>
      <c r="I7" s="32"/>
      <c r="J7" s="32"/>
      <c r="K7" s="32"/>
      <c r="L7" s="32"/>
      <c r="M7" s="32"/>
      <c r="N7" s="33"/>
      <c r="P7" s="31"/>
      <c r="Q7" s="32"/>
      <c r="R7" s="32"/>
      <c r="S7" s="33"/>
    </row>
    <row r="8" spans="2:23" s="14" customFormat="1" ht="14.45" customHeight="1" x14ac:dyDescent="0.25">
      <c r="B8" s="22"/>
      <c r="C8" s="71" t="s">
        <v>50</v>
      </c>
      <c r="D8" s="41"/>
      <c r="E8" s="23"/>
      <c r="F8" s="13"/>
      <c r="G8" s="22"/>
      <c r="H8" s="78" t="s">
        <v>55</v>
      </c>
      <c r="I8" s="79"/>
      <c r="J8" s="21"/>
      <c r="K8" s="21"/>
      <c r="L8" s="21"/>
      <c r="M8" s="21"/>
      <c r="N8" s="23"/>
      <c r="P8" s="22"/>
      <c r="Q8" s="67" t="s">
        <v>135</v>
      </c>
      <c r="R8" s="67" t="s">
        <v>34</v>
      </c>
      <c r="S8" s="23"/>
    </row>
    <row r="9" spans="2:23" s="14" customFormat="1" x14ac:dyDescent="0.25">
      <c r="B9" s="22"/>
      <c r="C9" s="11" t="s">
        <v>31</v>
      </c>
      <c r="D9" s="68" t="s">
        <v>202</v>
      </c>
      <c r="E9" s="23"/>
      <c r="G9" s="22"/>
      <c r="H9" s="104" t="s">
        <v>34</v>
      </c>
      <c r="I9" s="105">
        <v>1381.014999628067</v>
      </c>
      <c r="J9" s="21"/>
      <c r="K9" s="21"/>
      <c r="L9" s="21"/>
      <c r="M9" s="21"/>
      <c r="N9" s="23"/>
      <c r="P9" s="22"/>
      <c r="Q9" s="68">
        <v>0.01</v>
      </c>
      <c r="R9" s="68">
        <v>459.99429835963474</v>
      </c>
      <c r="S9" s="23"/>
    </row>
    <row r="10" spans="2:23" s="14" customFormat="1" x14ac:dyDescent="0.25">
      <c r="B10" s="22"/>
      <c r="C10" s="95" t="s">
        <v>48</v>
      </c>
      <c r="D10" s="96" t="s">
        <v>152</v>
      </c>
      <c r="E10" s="23"/>
      <c r="F10" s="20"/>
      <c r="G10" s="22"/>
      <c r="H10" s="95" t="s">
        <v>35</v>
      </c>
      <c r="I10" s="96">
        <v>607.61975741406309</v>
      </c>
      <c r="J10" s="21"/>
      <c r="K10" s="21"/>
      <c r="L10" s="21"/>
      <c r="M10" s="21"/>
      <c r="N10" s="23"/>
      <c r="P10" s="22"/>
      <c r="Q10" s="96">
        <v>0.02</v>
      </c>
      <c r="R10" s="96">
        <v>512.54651228997761</v>
      </c>
      <c r="S10" s="23"/>
    </row>
    <row r="11" spans="2:23" s="14" customFormat="1" ht="13.9" customHeight="1" x14ac:dyDescent="0.25">
      <c r="B11" s="94"/>
      <c r="C11" s="97" t="s">
        <v>49</v>
      </c>
      <c r="D11" s="98" t="s">
        <v>153</v>
      </c>
      <c r="E11" s="94"/>
      <c r="G11" s="22"/>
      <c r="H11" s="11" t="s">
        <v>36</v>
      </c>
      <c r="I11" s="68" t="s">
        <v>191</v>
      </c>
      <c r="J11" s="21"/>
      <c r="K11" s="21"/>
      <c r="L11" s="21"/>
      <c r="M11" s="21"/>
      <c r="N11" s="23"/>
      <c r="P11" s="22"/>
      <c r="Q11" s="68">
        <v>0.03</v>
      </c>
      <c r="R11" s="68">
        <v>549.89665663678204</v>
      </c>
      <c r="S11" s="23"/>
    </row>
    <row r="12" spans="2:23" s="14" customFormat="1" ht="14.45" customHeight="1" x14ac:dyDescent="0.25">
      <c r="B12" s="94"/>
      <c r="C12" s="99"/>
      <c r="D12" s="100"/>
      <c r="E12" s="94"/>
      <c r="G12" s="22"/>
      <c r="H12" s="102" t="s">
        <v>42</v>
      </c>
      <c r="I12" s="103">
        <v>30.48293825343908</v>
      </c>
      <c r="J12" s="21"/>
      <c r="K12" s="21"/>
      <c r="L12" s="21"/>
      <c r="M12" s="21"/>
      <c r="N12" s="23"/>
      <c r="P12" s="22"/>
      <c r="Q12" s="96">
        <v>0.04</v>
      </c>
      <c r="R12" s="96">
        <v>580.73432481597126</v>
      </c>
      <c r="S12" s="23"/>
    </row>
    <row r="13" spans="2:23" s="14" customFormat="1" x14ac:dyDescent="0.25">
      <c r="B13" s="63"/>
      <c r="C13" s="72" t="s">
        <v>131</v>
      </c>
      <c r="D13" s="56" t="s">
        <v>196</v>
      </c>
      <c r="E13" s="64"/>
      <c r="G13" s="22"/>
      <c r="H13" s="11" t="s">
        <v>108</v>
      </c>
      <c r="I13" s="68">
        <v>0.44410372365146256</v>
      </c>
      <c r="J13" s="21"/>
      <c r="K13" s="21"/>
      <c r="L13" s="21"/>
      <c r="M13" s="21"/>
      <c r="N13" s="23"/>
      <c r="P13" s="22"/>
      <c r="Q13" s="68">
        <v>0.05</v>
      </c>
      <c r="R13" s="68">
        <v>607.61975741406309</v>
      </c>
      <c r="S13" s="23"/>
    </row>
    <row r="14" spans="2:23" s="14" customFormat="1" ht="14.45" customHeight="1" x14ac:dyDescent="0.25">
      <c r="B14" s="22"/>
      <c r="C14" s="44"/>
      <c r="D14" s="39"/>
      <c r="E14" s="23"/>
      <c r="G14" s="22"/>
      <c r="H14" s="95" t="s">
        <v>110</v>
      </c>
      <c r="I14" s="96">
        <v>4</v>
      </c>
      <c r="J14" s="21"/>
      <c r="K14" s="21"/>
      <c r="L14" s="21"/>
      <c r="M14" s="21"/>
      <c r="N14" s="23"/>
      <c r="P14" s="22"/>
      <c r="Q14" s="96">
        <v>0.06</v>
      </c>
      <c r="R14" s="96">
        <v>631.93238628091501</v>
      </c>
      <c r="S14" s="23"/>
    </row>
    <row r="15" spans="2:23" s="14" customFormat="1" ht="14.45" customHeight="1" x14ac:dyDescent="0.25">
      <c r="B15" s="22"/>
      <c r="C15" s="70" t="s">
        <v>57</v>
      </c>
      <c r="D15" s="41"/>
      <c r="E15" s="23"/>
      <c r="G15" s="22"/>
      <c r="H15" s="11" t="s">
        <v>109</v>
      </c>
      <c r="I15" s="68">
        <v>3.7277430392693498</v>
      </c>
      <c r="J15" s="21"/>
      <c r="K15" s="21"/>
      <c r="L15" s="21"/>
      <c r="M15" s="21"/>
      <c r="N15" s="23"/>
      <c r="P15" s="22"/>
      <c r="Q15" s="68">
        <v>7.0000000000000007E-2</v>
      </c>
      <c r="R15" s="68">
        <v>654.32195308115388</v>
      </c>
      <c r="S15" s="23"/>
    </row>
    <row r="16" spans="2:23" s="14" customFormat="1" x14ac:dyDescent="0.25">
      <c r="B16" s="22"/>
      <c r="C16" s="11" t="s">
        <v>32</v>
      </c>
      <c r="D16" s="68" t="s">
        <v>179</v>
      </c>
      <c r="E16" s="23"/>
      <c r="G16" s="22"/>
      <c r="H16" s="95" t="s">
        <v>137</v>
      </c>
      <c r="I16" s="96">
        <v>1.6457661025636285E-4</v>
      </c>
      <c r="J16" s="21"/>
      <c r="K16" s="21"/>
      <c r="L16" s="21"/>
      <c r="M16" s="21"/>
      <c r="N16" s="23"/>
      <c r="P16" s="22"/>
      <c r="Q16" s="96">
        <v>0.08</v>
      </c>
      <c r="R16" s="96">
        <v>675.31483684815623</v>
      </c>
      <c r="S16" s="23"/>
    </row>
    <row r="17" spans="2:19" s="14" customFormat="1" x14ac:dyDescent="0.25">
      <c r="B17" s="22"/>
      <c r="C17" s="95" t="s">
        <v>24</v>
      </c>
      <c r="D17" s="96">
        <v>0.1</v>
      </c>
      <c r="E17" s="23"/>
      <c r="G17" s="22"/>
      <c r="H17" s="21"/>
      <c r="I17" s="21"/>
      <c r="J17" s="21"/>
      <c r="K17" s="21"/>
      <c r="L17" s="21"/>
      <c r="M17" s="21"/>
      <c r="N17" s="23"/>
      <c r="P17" s="22"/>
      <c r="Q17" s="68">
        <v>0.09</v>
      </c>
      <c r="R17" s="68">
        <v>695.19480876423631</v>
      </c>
      <c r="S17" s="23"/>
    </row>
    <row r="18" spans="2:19" s="14" customFormat="1" x14ac:dyDescent="0.25">
      <c r="B18" s="22"/>
      <c r="C18" s="11" t="s">
        <v>33</v>
      </c>
      <c r="D18" s="68">
        <v>0.95</v>
      </c>
      <c r="E18" s="23"/>
      <c r="G18" s="22"/>
      <c r="H18" s="78" t="s">
        <v>54</v>
      </c>
      <c r="I18" s="79"/>
      <c r="J18" s="41"/>
      <c r="K18" s="21"/>
      <c r="L18" s="21"/>
      <c r="M18" s="21"/>
      <c r="N18" s="23"/>
      <c r="P18" s="22"/>
      <c r="Q18" s="96">
        <v>0.1</v>
      </c>
      <c r="R18" s="96">
        <v>714.2171157250018</v>
      </c>
      <c r="S18" s="23"/>
    </row>
    <row r="19" spans="2:19" s="14" customFormat="1" x14ac:dyDescent="0.25">
      <c r="B19" s="22"/>
      <c r="C19" s="95" t="s">
        <v>18</v>
      </c>
      <c r="D19" s="96" t="s">
        <v>178</v>
      </c>
      <c r="E19" s="23"/>
      <c r="G19" s="22"/>
      <c r="H19" s="106" t="s">
        <v>52</v>
      </c>
      <c r="I19" s="106">
        <v>4</v>
      </c>
      <c r="J19" s="107"/>
      <c r="K19" s="21"/>
      <c r="L19" s="21"/>
      <c r="M19" s="21"/>
      <c r="N19" s="23"/>
      <c r="P19" s="22"/>
      <c r="Q19" s="68">
        <v>0.11</v>
      </c>
      <c r="R19" s="68">
        <v>732.57118471368119</v>
      </c>
      <c r="S19" s="23"/>
    </row>
    <row r="20" spans="2:19" s="14" customFormat="1" x14ac:dyDescent="0.25">
      <c r="B20" s="22"/>
      <c r="C20" s="21"/>
      <c r="D20" s="40"/>
      <c r="E20" s="23"/>
      <c r="G20" s="22"/>
      <c r="H20" s="51" t="s">
        <v>37</v>
      </c>
      <c r="I20" s="51" t="s">
        <v>38</v>
      </c>
      <c r="J20" s="21"/>
      <c r="K20" s="21"/>
      <c r="L20" s="21"/>
      <c r="M20" s="21"/>
      <c r="N20" s="23"/>
      <c r="P20" s="22"/>
      <c r="Q20" s="96">
        <v>0.12</v>
      </c>
      <c r="R20" s="96">
        <v>750.47932894196254</v>
      </c>
      <c r="S20" s="23"/>
    </row>
    <row r="21" spans="2:19" s="14" customFormat="1" ht="14.45" customHeight="1" x14ac:dyDescent="0.25">
      <c r="B21" s="22"/>
      <c r="C21" s="70" t="s">
        <v>56</v>
      </c>
      <c r="D21" s="41"/>
      <c r="E21" s="23"/>
      <c r="G21" s="22"/>
      <c r="H21" s="101" t="s">
        <v>186</v>
      </c>
      <c r="I21" s="68" t="s">
        <v>187</v>
      </c>
      <c r="J21" s="21"/>
      <c r="K21" s="21"/>
      <c r="L21" s="21"/>
      <c r="M21" s="21"/>
      <c r="N21" s="23"/>
      <c r="P21" s="22"/>
      <c r="Q21" s="68">
        <v>0.13</v>
      </c>
      <c r="R21" s="68">
        <v>767.73427703575408</v>
      </c>
      <c r="S21" s="23"/>
    </row>
    <row r="22" spans="2:19" s="14" customFormat="1" ht="14.45" customHeight="1" x14ac:dyDescent="0.25">
      <c r="B22" s="22"/>
      <c r="C22" s="11" t="s">
        <v>39</v>
      </c>
      <c r="D22" s="68" t="s">
        <v>41</v>
      </c>
      <c r="E22" s="23"/>
      <c r="F22" s="13"/>
      <c r="G22" s="22"/>
      <c r="H22" s="96" t="s">
        <v>198</v>
      </c>
      <c r="I22" s="96">
        <v>7.6292083996123202E-5</v>
      </c>
      <c r="J22" s="21"/>
      <c r="K22" s="21"/>
      <c r="L22" s="21"/>
      <c r="M22" s="21"/>
      <c r="N22" s="23"/>
      <c r="P22" s="22"/>
      <c r="Q22" s="96">
        <v>0.14000000000000001</v>
      </c>
      <c r="R22" s="96">
        <v>784.60708229680472</v>
      </c>
      <c r="S22" s="23"/>
    </row>
    <row r="23" spans="2:19" s="14" customFormat="1" ht="14.45" customHeight="1" x14ac:dyDescent="0.25">
      <c r="B23" s="22"/>
      <c r="C23" s="95" t="s">
        <v>40</v>
      </c>
      <c r="D23" s="96" t="s">
        <v>155</v>
      </c>
      <c r="E23" s="23"/>
      <c r="F23" s="13"/>
      <c r="G23" s="22"/>
      <c r="H23" s="68" t="s">
        <v>199</v>
      </c>
      <c r="I23" s="68" t="s">
        <v>187</v>
      </c>
      <c r="J23" s="21"/>
      <c r="K23" s="21"/>
      <c r="L23" s="21"/>
      <c r="M23" s="21"/>
      <c r="N23" s="23"/>
      <c r="P23" s="22"/>
      <c r="Q23" s="68">
        <v>0.15</v>
      </c>
      <c r="R23" s="68">
        <v>801.17100082335708</v>
      </c>
      <c r="S23" s="23"/>
    </row>
    <row r="24" spans="2:19" s="14" customFormat="1" x14ac:dyDescent="0.25">
      <c r="B24" s="22"/>
      <c r="C24" s="11" t="s">
        <v>51</v>
      </c>
      <c r="D24" s="68">
        <v>5</v>
      </c>
      <c r="E24" s="23"/>
      <c r="F24" s="13"/>
      <c r="G24" s="22"/>
      <c r="H24" s="96" t="s">
        <v>200</v>
      </c>
      <c r="I24" s="96" t="s">
        <v>187</v>
      </c>
      <c r="J24" s="21"/>
      <c r="K24" s="21"/>
      <c r="L24" s="21"/>
      <c r="M24" s="21"/>
      <c r="N24" s="23"/>
      <c r="P24" s="22"/>
      <c r="Q24" s="96">
        <v>0.16</v>
      </c>
      <c r="R24" s="96">
        <v>817.44630198564141</v>
      </c>
      <c r="S24" s="23"/>
    </row>
    <row r="25" spans="2:19" s="14" customFormat="1" x14ac:dyDescent="0.25">
      <c r="B25" s="24"/>
      <c r="C25" s="36"/>
      <c r="D25" s="36"/>
      <c r="E25" s="26"/>
      <c r="F25" s="13"/>
      <c r="G25" s="22"/>
      <c r="H25" s="40"/>
      <c r="I25" s="40"/>
      <c r="J25" s="40"/>
      <c r="K25" s="21"/>
      <c r="L25" s="21"/>
      <c r="M25" s="21"/>
      <c r="N25" s="23"/>
      <c r="P25" s="22"/>
      <c r="Q25" s="68">
        <v>0.17</v>
      </c>
      <c r="R25" s="68">
        <v>833.55889886904674</v>
      </c>
      <c r="S25" s="23"/>
    </row>
    <row r="26" spans="2:19" s="14" customFormat="1" ht="17.45" customHeight="1" x14ac:dyDescent="0.25">
      <c r="B26" s="45"/>
      <c r="C26" s="47"/>
      <c r="D26" s="47"/>
      <c r="E26" s="47"/>
      <c r="F26" s="13"/>
      <c r="G26" s="22"/>
      <c r="H26" s="83" t="s">
        <v>53</v>
      </c>
      <c r="I26" s="83"/>
      <c r="J26" s="41"/>
      <c r="K26" s="41"/>
      <c r="L26" s="41"/>
      <c r="M26" s="41"/>
      <c r="N26" s="23"/>
      <c r="P26" s="22"/>
      <c r="Q26" s="96">
        <v>0.18</v>
      </c>
      <c r="R26" s="96">
        <v>849.49387973892522</v>
      </c>
      <c r="S26" s="23"/>
    </row>
    <row r="27" spans="2:19" s="14" customFormat="1" ht="30" x14ac:dyDescent="0.25">
      <c r="B27" s="13"/>
      <c r="C27" s="35"/>
      <c r="D27" s="35"/>
      <c r="E27" s="35"/>
      <c r="F27" s="13"/>
      <c r="G27" s="22"/>
      <c r="H27" s="42" t="s">
        <v>41</v>
      </c>
      <c r="I27" s="42" t="s">
        <v>47</v>
      </c>
      <c r="J27" s="43" t="s">
        <v>43</v>
      </c>
      <c r="K27" s="43" t="s">
        <v>44</v>
      </c>
      <c r="L27" s="43" t="s">
        <v>45</v>
      </c>
      <c r="M27" s="43" t="s">
        <v>46</v>
      </c>
      <c r="N27" s="23"/>
      <c r="P27" s="22"/>
      <c r="Q27" s="68">
        <v>0.19</v>
      </c>
      <c r="R27" s="68">
        <v>865.18597139107624</v>
      </c>
      <c r="S27" s="23"/>
    </row>
    <row r="28" spans="2:19" s="14" customFormat="1" ht="14.45" customHeight="1" x14ac:dyDescent="0.25">
      <c r="B28" s="13"/>
      <c r="C28" s="35"/>
      <c r="D28" s="35"/>
      <c r="E28" s="35"/>
      <c r="F28" s="13"/>
      <c r="G28" s="22"/>
      <c r="H28" s="68">
        <v>0</v>
      </c>
      <c r="I28" s="68">
        <v>1.5229979512760349E-8</v>
      </c>
      <c r="J28" s="68">
        <v>6.4590343113616635E-7</v>
      </c>
      <c r="K28" s="68">
        <v>0</v>
      </c>
      <c r="L28" s="68">
        <v>42.41</v>
      </c>
      <c r="M28" s="68">
        <v>-8.0368118117401664E-4</v>
      </c>
      <c r="N28" s="34"/>
      <c r="P28" s="22"/>
      <c r="Q28" s="96">
        <v>0.2</v>
      </c>
      <c r="R28" s="96">
        <v>880.79467468411644</v>
      </c>
      <c r="S28" s="23"/>
    </row>
    <row r="29" spans="2:19" s="14" customFormat="1" ht="14.45" customHeight="1" x14ac:dyDescent="0.25">
      <c r="B29" s="13"/>
      <c r="C29" s="35"/>
      <c r="D29" s="35"/>
      <c r="E29" s="35"/>
      <c r="F29" s="13"/>
      <c r="G29" s="22"/>
      <c r="H29" s="96">
        <v>17.899999999999999</v>
      </c>
      <c r="I29" s="96">
        <v>1.3647114667185514E-3</v>
      </c>
      <c r="J29" s="96">
        <v>5.6403524919477727E-2</v>
      </c>
      <c r="K29" s="96">
        <v>0</v>
      </c>
      <c r="L29" s="96">
        <v>41.33</v>
      </c>
      <c r="M29" s="96">
        <v>-0.23765648454920907</v>
      </c>
      <c r="N29" s="23"/>
      <c r="P29" s="22"/>
      <c r="Q29" s="68">
        <v>0.21</v>
      </c>
      <c r="R29" s="68">
        <v>896.36078857889595</v>
      </c>
      <c r="S29" s="23"/>
    </row>
    <row r="30" spans="2:19" s="14" customFormat="1" ht="12" customHeight="1" x14ac:dyDescent="0.25">
      <c r="B30" s="13"/>
      <c r="C30" s="35"/>
      <c r="D30" s="35"/>
      <c r="E30" s="35"/>
      <c r="F30" s="13"/>
      <c r="G30" s="22"/>
      <c r="H30" s="68">
        <v>61.7</v>
      </c>
      <c r="I30" s="68">
        <v>4.6961751367846005E-3</v>
      </c>
      <c r="J30" s="68">
        <v>0.19864820828598859</v>
      </c>
      <c r="K30" s="68">
        <v>0</v>
      </c>
      <c r="L30" s="68">
        <v>42.3</v>
      </c>
      <c r="M30" s="68">
        <v>-0.44674992639441014</v>
      </c>
      <c r="N30" s="23"/>
      <c r="P30" s="22"/>
      <c r="Q30" s="96">
        <v>0.22</v>
      </c>
      <c r="R30" s="96">
        <v>911.61933248954983</v>
      </c>
      <c r="S30" s="23"/>
    </row>
    <row r="31" spans="2:19" s="14" customFormat="1" ht="13.9" customHeight="1" x14ac:dyDescent="0.25">
      <c r="B31" s="13"/>
      <c r="C31" s="35"/>
      <c r="D31" s="35"/>
      <c r="E31" s="35"/>
      <c r="G31" s="22"/>
      <c r="H31" s="96">
        <v>195.6</v>
      </c>
      <c r="I31" s="96">
        <v>1.481195446630526E-2</v>
      </c>
      <c r="J31" s="96">
        <v>0.64609745382023542</v>
      </c>
      <c r="K31" s="96">
        <v>2</v>
      </c>
      <c r="L31" s="96">
        <v>43.62</v>
      </c>
      <c r="M31" s="96">
        <v>1.6969882041198217</v>
      </c>
      <c r="N31" s="23"/>
      <c r="P31" s="22"/>
      <c r="Q31" s="68">
        <v>0.23</v>
      </c>
      <c r="R31" s="68">
        <v>926.71072804164271</v>
      </c>
      <c r="S31" s="23"/>
    </row>
    <row r="32" spans="2:19" s="14" customFormat="1" x14ac:dyDescent="0.25">
      <c r="B32" s="13"/>
      <c r="C32" s="13"/>
      <c r="D32" s="13"/>
      <c r="E32" s="13"/>
      <c r="G32" s="22"/>
      <c r="H32" s="68">
        <v>772.3</v>
      </c>
      <c r="I32" s="68">
        <v>5.7218180572511601E-2</v>
      </c>
      <c r="J32" s="68">
        <v>2.0764477729764459</v>
      </c>
      <c r="K32" s="68">
        <v>1</v>
      </c>
      <c r="L32" s="68">
        <v>36.29</v>
      </c>
      <c r="M32" s="68">
        <v>-0.76935513715214265</v>
      </c>
      <c r="N32" s="23"/>
      <c r="P32" s="22"/>
      <c r="Q32" s="96">
        <v>0.24</v>
      </c>
      <c r="R32" s="96">
        <v>942.20886818973679</v>
      </c>
      <c r="S32" s="23"/>
    </row>
    <row r="33" spans="1:19" s="14" customFormat="1" x14ac:dyDescent="0.25">
      <c r="A33" s="13"/>
      <c r="B33" s="13"/>
      <c r="C33" s="13"/>
      <c r="D33" s="13"/>
      <c r="E33" s="13"/>
      <c r="F33" s="13"/>
      <c r="G33" s="22"/>
      <c r="H33" s="40"/>
      <c r="I33" s="40"/>
      <c r="J33" s="40"/>
      <c r="K33" s="40"/>
      <c r="L33" s="40"/>
      <c r="M33" s="40"/>
      <c r="N33" s="23"/>
      <c r="P33" s="22"/>
      <c r="Q33" s="68">
        <v>0.25</v>
      </c>
      <c r="R33" s="68">
        <v>957.79423871397898</v>
      </c>
      <c r="S33" s="23"/>
    </row>
    <row r="34" spans="1:19" s="14" customFormat="1" ht="15" customHeight="1" x14ac:dyDescent="0.25">
      <c r="A34" s="13"/>
      <c r="B34" s="13"/>
      <c r="C34" s="13"/>
      <c r="D34" s="13"/>
      <c r="E34" s="13"/>
      <c r="F34" s="13"/>
      <c r="G34" s="22"/>
      <c r="H34" s="83" t="s">
        <v>111</v>
      </c>
      <c r="I34" s="83"/>
      <c r="J34" s="40"/>
      <c r="K34" s="40"/>
      <c r="L34" s="40"/>
      <c r="M34" s="40"/>
      <c r="N34" s="23"/>
      <c r="P34" s="22"/>
      <c r="Q34" s="96">
        <v>0.26</v>
      </c>
      <c r="R34" s="96">
        <v>973.00985555044247</v>
      </c>
      <c r="S34" s="23"/>
    </row>
    <row r="35" spans="1:19" s="14" customFormat="1" ht="23.25" x14ac:dyDescent="0.35">
      <c r="A35" s="13"/>
      <c r="C35" s="13"/>
      <c r="D35" s="82"/>
      <c r="E35" s="82"/>
      <c r="F35" s="13"/>
      <c r="G35" s="22"/>
      <c r="H35" s="108" t="s">
        <v>31</v>
      </c>
      <c r="I35" s="108" t="s">
        <v>90</v>
      </c>
      <c r="J35" s="108" t="s">
        <v>52</v>
      </c>
      <c r="K35" s="108" t="s">
        <v>91</v>
      </c>
      <c r="L35" s="108" t="s">
        <v>92</v>
      </c>
      <c r="M35" s="108" t="s">
        <v>93</v>
      </c>
      <c r="N35" s="23"/>
      <c r="P35" s="22"/>
      <c r="Q35" s="68">
        <v>0.27</v>
      </c>
      <c r="R35" s="68">
        <v>988.19757788983043</v>
      </c>
      <c r="S35" s="23"/>
    </row>
    <row r="36" spans="1:19" s="14" customFormat="1" x14ac:dyDescent="0.25">
      <c r="A36" s="13"/>
      <c r="C36" s="13"/>
      <c r="D36" s="13"/>
      <c r="E36" s="27"/>
      <c r="F36" s="13"/>
      <c r="G36" s="22"/>
      <c r="H36" s="68" t="s">
        <v>182</v>
      </c>
      <c r="I36" s="68">
        <v>-12.695805349600038</v>
      </c>
      <c r="J36" s="68">
        <v>5</v>
      </c>
      <c r="K36" s="68" t="s">
        <v>183</v>
      </c>
      <c r="L36" s="68" t="s">
        <v>183</v>
      </c>
      <c r="M36" s="68" t="s">
        <v>183</v>
      </c>
      <c r="N36" s="23"/>
      <c r="P36" s="22"/>
      <c r="Q36" s="96">
        <v>0.28000000000000003</v>
      </c>
      <c r="R36" s="96">
        <v>1003.6183520728783</v>
      </c>
      <c r="S36" s="23"/>
    </row>
    <row r="37" spans="1:19" s="14" customFormat="1" x14ac:dyDescent="0.25">
      <c r="A37" s="13"/>
      <c r="B37" s="13"/>
      <c r="C37" s="13"/>
      <c r="D37" s="13"/>
      <c r="E37" s="27"/>
      <c r="F37" s="13"/>
      <c r="G37" s="22"/>
      <c r="H37" s="96" t="s">
        <v>184</v>
      </c>
      <c r="I37" s="96">
        <v>-14.24146912671954</v>
      </c>
      <c r="J37" s="96">
        <v>1</v>
      </c>
      <c r="K37" s="96">
        <v>3.0913275542390046</v>
      </c>
      <c r="L37" s="96">
        <v>4</v>
      </c>
      <c r="M37" s="96">
        <v>0.54265997894959295</v>
      </c>
      <c r="N37" s="23"/>
      <c r="P37" s="22"/>
      <c r="Q37" s="68">
        <v>0.28999999999999998</v>
      </c>
      <c r="R37" s="68">
        <v>1019.1454400844167</v>
      </c>
      <c r="S37" s="23"/>
    </row>
    <row r="38" spans="1:19" s="14" customFormat="1" x14ac:dyDescent="0.25">
      <c r="A38" s="13"/>
      <c r="B38" s="13"/>
      <c r="C38" s="13"/>
      <c r="D38" s="13"/>
      <c r="E38" s="27"/>
      <c r="F38" s="13"/>
      <c r="G38" s="22"/>
      <c r="H38" s="68" t="s">
        <v>185</v>
      </c>
      <c r="I38" s="68">
        <v>-15.665106559990226</v>
      </c>
      <c r="J38" s="68">
        <v>1</v>
      </c>
      <c r="K38" s="68">
        <v>5.9386024207803771</v>
      </c>
      <c r="L38" s="68">
        <v>4</v>
      </c>
      <c r="M38" s="68">
        <v>0.20378064185055422</v>
      </c>
      <c r="N38" s="23"/>
      <c r="P38" s="22"/>
      <c r="Q38" s="96">
        <v>0.3</v>
      </c>
      <c r="R38" s="96">
        <v>1034.7450878683701</v>
      </c>
      <c r="S38" s="23"/>
    </row>
    <row r="39" spans="1:19" s="14" customFormat="1" x14ac:dyDescent="0.25">
      <c r="A39" s="13"/>
      <c r="B39" s="13"/>
      <c r="C39" s="13"/>
      <c r="D39" s="13"/>
      <c r="E39" s="27"/>
      <c r="F39" s="13"/>
      <c r="G39" s="22"/>
      <c r="H39" s="40"/>
      <c r="I39" s="40"/>
      <c r="J39" s="40"/>
      <c r="K39" s="40"/>
      <c r="L39" s="40"/>
      <c r="M39" s="40"/>
      <c r="N39" s="23"/>
      <c r="P39" s="22"/>
      <c r="Q39" s="68">
        <v>0.31</v>
      </c>
      <c r="R39" s="68">
        <v>1050.4101253714853</v>
      </c>
      <c r="S39" s="23"/>
    </row>
    <row r="40" spans="1:19" s="14" customFormat="1" x14ac:dyDescent="0.25">
      <c r="A40" s="13"/>
      <c r="B40" s="13"/>
      <c r="C40" s="13"/>
      <c r="D40" s="13"/>
      <c r="E40" s="13"/>
      <c r="F40" s="13"/>
      <c r="G40" s="45"/>
      <c r="H40" s="46"/>
      <c r="I40" s="45"/>
      <c r="J40" s="45"/>
      <c r="K40" s="45"/>
      <c r="L40" s="45"/>
      <c r="M40" s="45"/>
      <c r="N40" s="45"/>
      <c r="P40" s="22"/>
      <c r="Q40" s="96">
        <v>0.32</v>
      </c>
      <c r="R40" s="96">
        <v>1066.1016705117288</v>
      </c>
      <c r="S40" s="23"/>
    </row>
    <row r="41" spans="1:19" s="14" customFormat="1" ht="15" customHeight="1" x14ac:dyDescent="0.35">
      <c r="A41" s="13"/>
      <c r="B41" s="13"/>
      <c r="C41" s="13"/>
      <c r="D41" s="13"/>
      <c r="E41" s="13"/>
      <c r="F41" s="13"/>
      <c r="H41" s="29"/>
      <c r="M41" s="13"/>
      <c r="N41" s="13"/>
      <c r="P41" s="22"/>
      <c r="Q41" s="68">
        <v>0.33</v>
      </c>
      <c r="R41" s="68">
        <v>1081.8879548247328</v>
      </c>
      <c r="S41" s="23"/>
    </row>
    <row r="42" spans="1:19" s="14" customFormat="1" ht="23.25" x14ac:dyDescent="0.35">
      <c r="A42" s="13"/>
      <c r="B42" s="13"/>
      <c r="C42" s="13"/>
      <c r="D42" s="82"/>
      <c r="E42" s="82"/>
      <c r="F42" s="13"/>
      <c r="H42" s="28"/>
      <c r="M42" s="13"/>
      <c r="N42" s="13"/>
      <c r="P42" s="22"/>
      <c r="Q42" s="96">
        <v>0.34</v>
      </c>
      <c r="R42" s="96">
        <v>1097.8096786082872</v>
      </c>
      <c r="S42" s="23"/>
    </row>
    <row r="43" spans="1:19" s="14" customFormat="1" x14ac:dyDescent="0.25">
      <c r="A43" s="13"/>
      <c r="B43" s="13"/>
      <c r="C43" s="13"/>
      <c r="D43" s="13"/>
      <c r="E43" s="27"/>
      <c r="F43" s="13"/>
      <c r="H43" s="28"/>
      <c r="I43" s="13"/>
      <c r="J43" s="13"/>
      <c r="K43" s="13"/>
      <c r="L43" s="13"/>
      <c r="M43" s="13"/>
      <c r="N43" s="13"/>
      <c r="P43" s="22"/>
      <c r="Q43" s="68">
        <v>0.35000000000000003</v>
      </c>
      <c r="R43" s="68">
        <v>1113.8989093493476</v>
      </c>
      <c r="S43" s="23"/>
    </row>
    <row r="44" spans="1:19" s="14" customFormat="1" x14ac:dyDescent="0.25">
      <c r="A44" s="13"/>
      <c r="B44" s="13"/>
      <c r="C44" s="13"/>
      <c r="D44" s="13"/>
      <c r="E44" s="27"/>
      <c r="F44" s="13"/>
      <c r="H44" s="30"/>
      <c r="I44" s="13"/>
      <c r="J44" s="13"/>
      <c r="K44" s="13"/>
      <c r="L44" s="13"/>
      <c r="M44" s="13"/>
      <c r="N44" s="13"/>
      <c r="P44" s="22"/>
      <c r="Q44" s="96">
        <v>0.36</v>
      </c>
      <c r="R44" s="96">
        <v>1130.2709393618331</v>
      </c>
      <c r="S44" s="23"/>
    </row>
    <row r="45" spans="1:19" s="14" customFormat="1" x14ac:dyDescent="0.25">
      <c r="A45" s="13"/>
      <c r="B45" s="13"/>
      <c r="C45" s="13"/>
      <c r="D45" s="13"/>
      <c r="E45" s="27"/>
      <c r="F45" s="13"/>
      <c r="H45" s="28"/>
      <c r="P45" s="22"/>
      <c r="Q45" s="68">
        <v>0.37</v>
      </c>
      <c r="R45" s="68">
        <v>1146.8107527972393</v>
      </c>
      <c r="S45" s="23"/>
    </row>
    <row r="46" spans="1:19" s="14" customFormat="1" x14ac:dyDescent="0.25">
      <c r="A46" s="13"/>
      <c r="B46" s="13"/>
      <c r="C46" s="13"/>
      <c r="D46" s="13"/>
      <c r="E46" s="13"/>
      <c r="F46" s="13"/>
      <c r="H46" s="28"/>
      <c r="O46" s="13"/>
      <c r="P46" s="22"/>
      <c r="Q46" s="96">
        <v>0.38</v>
      </c>
      <c r="R46" s="96">
        <v>1163.297225972964</v>
      </c>
      <c r="S46" s="23"/>
    </row>
    <row r="47" spans="1:19" s="14" customFormat="1" x14ac:dyDescent="0.25">
      <c r="A47" s="13"/>
      <c r="B47" s="13"/>
      <c r="C47" s="13"/>
      <c r="D47" s="13"/>
      <c r="E47" s="13"/>
      <c r="F47" s="13"/>
      <c r="H47" s="28"/>
      <c r="O47" s="13"/>
      <c r="P47" s="22"/>
      <c r="Q47" s="68">
        <v>0.39</v>
      </c>
      <c r="R47" s="68">
        <v>1179.8302160378594</v>
      </c>
      <c r="S47" s="23"/>
    </row>
    <row r="48" spans="1:19" s="14" customFormat="1" x14ac:dyDescent="0.25">
      <c r="A48" s="13"/>
      <c r="B48" s="13"/>
      <c r="C48" s="13"/>
      <c r="D48" s="13"/>
      <c r="E48" s="13"/>
      <c r="F48" s="13"/>
      <c r="H48" s="28"/>
      <c r="O48" s="13"/>
      <c r="P48" s="22"/>
      <c r="Q48" s="96">
        <v>0.4</v>
      </c>
      <c r="R48" s="96">
        <v>1196.5823208741313</v>
      </c>
      <c r="S48" s="23"/>
    </row>
    <row r="49" spans="1:19" s="14" customFormat="1" x14ac:dyDescent="0.25">
      <c r="A49" s="13"/>
      <c r="B49" s="13"/>
      <c r="C49" s="13"/>
      <c r="D49" s="13"/>
      <c r="E49" s="13"/>
      <c r="F49" s="13"/>
      <c r="H49" s="28"/>
      <c r="O49" s="13"/>
      <c r="P49" s="22"/>
      <c r="Q49" s="68">
        <v>0.41000000000000003</v>
      </c>
      <c r="R49" s="68">
        <v>1213.5366316814573</v>
      </c>
      <c r="S49" s="23"/>
    </row>
    <row r="50" spans="1:19" s="14" customFormat="1" x14ac:dyDescent="0.25">
      <c r="B50" s="13"/>
      <c r="C50" s="13"/>
      <c r="D50" s="13"/>
      <c r="E50" s="13"/>
      <c r="O50" s="13"/>
      <c r="P50" s="22"/>
      <c r="Q50" s="96">
        <v>0.42</v>
      </c>
      <c r="R50" s="96">
        <v>1230.8375678294722</v>
      </c>
      <c r="S50" s="23"/>
    </row>
    <row r="51" spans="1:19" s="14" customFormat="1" x14ac:dyDescent="0.25">
      <c r="B51" s="13"/>
      <c r="C51" s="13"/>
      <c r="D51" s="13"/>
      <c r="E51" s="13"/>
      <c r="P51" s="22"/>
      <c r="Q51" s="68">
        <v>0.43</v>
      </c>
      <c r="R51" s="68">
        <v>1248.4908553218843</v>
      </c>
      <c r="S51" s="23"/>
    </row>
    <row r="52" spans="1:19" s="14" customFormat="1" x14ac:dyDescent="0.25">
      <c r="B52" s="13"/>
      <c r="P52" s="22"/>
      <c r="Q52" s="96">
        <v>0.44</v>
      </c>
      <c r="R52" s="96">
        <v>1266.3265221507841</v>
      </c>
      <c r="S52" s="23"/>
    </row>
    <row r="53" spans="1:19" s="14" customFormat="1" x14ac:dyDescent="0.25">
      <c r="B53" s="13"/>
      <c r="P53" s="22"/>
      <c r="Q53" s="68">
        <v>0.45</v>
      </c>
      <c r="R53" s="68">
        <v>1284.2387892488175</v>
      </c>
      <c r="S53" s="23"/>
    </row>
    <row r="54" spans="1:19" s="14" customFormat="1" x14ac:dyDescent="0.25">
      <c r="P54" s="22"/>
      <c r="Q54" s="96">
        <v>0.46</v>
      </c>
      <c r="R54" s="96">
        <v>1302.7298485280999</v>
      </c>
      <c r="S54" s="23"/>
    </row>
    <row r="55" spans="1:19" s="14" customFormat="1" x14ac:dyDescent="0.25">
      <c r="P55" s="22"/>
      <c r="Q55" s="68">
        <v>0.47000000000000003</v>
      </c>
      <c r="R55" s="68">
        <v>1322.1049517361485</v>
      </c>
      <c r="S55" s="23"/>
    </row>
    <row r="56" spans="1:19" s="14" customFormat="1" x14ac:dyDescent="0.25">
      <c r="P56" s="22"/>
      <c r="Q56" s="96">
        <v>0.48</v>
      </c>
      <c r="R56" s="96">
        <v>1341.7309849642743</v>
      </c>
      <c r="S56" s="23"/>
    </row>
    <row r="57" spans="1:19" s="14" customFormat="1" x14ac:dyDescent="0.25">
      <c r="P57" s="22"/>
      <c r="Q57" s="68">
        <v>0.49</v>
      </c>
      <c r="R57" s="68">
        <v>1361.1303922220457</v>
      </c>
      <c r="S57" s="23"/>
    </row>
    <row r="58" spans="1:19" s="14" customFormat="1" x14ac:dyDescent="0.25">
      <c r="P58" s="22"/>
      <c r="Q58" s="96">
        <v>0.5</v>
      </c>
      <c r="R58" s="96">
        <v>1381.0149996280675</v>
      </c>
      <c r="S58" s="23"/>
    </row>
    <row r="59" spans="1:19" s="14" customFormat="1" x14ac:dyDescent="0.25">
      <c r="P59" s="22"/>
      <c r="Q59" s="68">
        <v>0.51</v>
      </c>
      <c r="R59" s="68">
        <v>1402.063538094854</v>
      </c>
      <c r="S59" s="23"/>
    </row>
    <row r="60" spans="1:19" s="14" customFormat="1" x14ac:dyDescent="0.25">
      <c r="P60" s="22"/>
      <c r="Q60" s="96">
        <v>0.52</v>
      </c>
      <c r="R60" s="96">
        <v>1423.4240945402623</v>
      </c>
      <c r="S60" s="23"/>
    </row>
    <row r="61" spans="1:19" s="14" customFormat="1" x14ac:dyDescent="0.25">
      <c r="P61" s="22"/>
      <c r="Q61" s="68">
        <v>0.53</v>
      </c>
      <c r="R61" s="68">
        <v>1444.3365681425767</v>
      </c>
      <c r="S61" s="23"/>
    </row>
    <row r="62" spans="1:19" s="14" customFormat="1" x14ac:dyDescent="0.25">
      <c r="P62" s="22"/>
      <c r="Q62" s="96">
        <v>0.54</v>
      </c>
      <c r="R62" s="96">
        <v>1465.4899013014428</v>
      </c>
      <c r="S62" s="23"/>
    </row>
    <row r="63" spans="1:19" s="14" customFormat="1" x14ac:dyDescent="0.25">
      <c r="P63" s="22"/>
      <c r="Q63" s="68">
        <v>0.55000000000000004</v>
      </c>
      <c r="R63" s="68">
        <v>1487.2601494543605</v>
      </c>
      <c r="S63" s="23"/>
    </row>
    <row r="64" spans="1:19" s="14" customFormat="1" x14ac:dyDescent="0.25">
      <c r="P64" s="22"/>
      <c r="Q64" s="96">
        <v>0.56000000000000005</v>
      </c>
      <c r="R64" s="96">
        <v>1509.6438678144827</v>
      </c>
      <c r="S64" s="23"/>
    </row>
    <row r="65" spans="16:19" s="14" customFormat="1" x14ac:dyDescent="0.25">
      <c r="P65" s="22"/>
      <c r="Q65" s="68">
        <v>0.57000000000000006</v>
      </c>
      <c r="R65" s="68">
        <v>1532.7951676377709</v>
      </c>
      <c r="S65" s="23"/>
    </row>
    <row r="66" spans="16:19" s="14" customFormat="1" x14ac:dyDescent="0.25">
      <c r="P66" s="22"/>
      <c r="Q66" s="96">
        <v>0.57999999999999996</v>
      </c>
      <c r="R66" s="96">
        <v>1556.5983828985457</v>
      </c>
      <c r="S66" s="23"/>
    </row>
    <row r="67" spans="16:19" s="14" customFormat="1" x14ac:dyDescent="0.25">
      <c r="P67" s="22"/>
      <c r="Q67" s="68">
        <v>0.59</v>
      </c>
      <c r="R67" s="68">
        <v>1581.0862760690766</v>
      </c>
      <c r="S67" s="23"/>
    </row>
    <row r="68" spans="16:19" s="14" customFormat="1" x14ac:dyDescent="0.25">
      <c r="P68" s="22"/>
      <c r="Q68" s="96">
        <v>0.6</v>
      </c>
      <c r="R68" s="96">
        <v>1605.915213951165</v>
      </c>
      <c r="S68" s="23"/>
    </row>
    <row r="69" spans="16:19" s="14" customFormat="1" x14ac:dyDescent="0.25">
      <c r="P69" s="22"/>
      <c r="Q69" s="68">
        <v>0.61</v>
      </c>
      <c r="R69" s="68">
        <v>1630.7125958660067</v>
      </c>
      <c r="S69" s="23"/>
    </row>
    <row r="70" spans="16:19" s="14" customFormat="1" x14ac:dyDescent="0.25">
      <c r="P70" s="22"/>
      <c r="Q70" s="96">
        <v>0.62</v>
      </c>
      <c r="R70" s="96">
        <v>1656.551906312041</v>
      </c>
      <c r="S70" s="23"/>
    </row>
    <row r="71" spans="16:19" s="14" customFormat="1" x14ac:dyDescent="0.25">
      <c r="P71" s="22"/>
      <c r="Q71" s="68">
        <v>0.63</v>
      </c>
      <c r="R71" s="68">
        <v>1683.7913081167032</v>
      </c>
      <c r="S71" s="23"/>
    </row>
    <row r="72" spans="16:19" s="14" customFormat="1" x14ac:dyDescent="0.25">
      <c r="P72" s="22"/>
      <c r="Q72" s="96">
        <v>0.64</v>
      </c>
      <c r="R72" s="96">
        <v>1711.8091634316349</v>
      </c>
      <c r="S72" s="23"/>
    </row>
    <row r="73" spans="16:19" s="14" customFormat="1" x14ac:dyDescent="0.25">
      <c r="P73" s="22"/>
      <c r="Q73" s="68">
        <v>0.65</v>
      </c>
      <c r="R73" s="68">
        <v>1740.5769555828454</v>
      </c>
      <c r="S73" s="23"/>
    </row>
    <row r="74" spans="16:19" s="14" customFormat="1" x14ac:dyDescent="0.25">
      <c r="P74" s="22"/>
      <c r="Q74" s="96">
        <v>0.66</v>
      </c>
      <c r="R74" s="96">
        <v>1770.4173961508197</v>
      </c>
      <c r="S74" s="23"/>
    </row>
    <row r="75" spans="16:19" s="14" customFormat="1" x14ac:dyDescent="0.25">
      <c r="P75" s="22"/>
      <c r="Q75" s="68">
        <v>0.67</v>
      </c>
      <c r="R75" s="68">
        <v>1801.296169682847</v>
      </c>
      <c r="S75" s="23"/>
    </row>
    <row r="76" spans="16:19" s="14" customFormat="1" x14ac:dyDescent="0.25">
      <c r="P76" s="22"/>
      <c r="Q76" s="96">
        <v>0.68</v>
      </c>
      <c r="R76" s="96">
        <v>1833.0991456409752</v>
      </c>
      <c r="S76" s="23"/>
    </row>
    <row r="77" spans="16:19" s="14" customFormat="1" x14ac:dyDescent="0.25">
      <c r="P77" s="22"/>
      <c r="Q77" s="68">
        <v>0.69000000000000006</v>
      </c>
      <c r="R77" s="68">
        <v>1866.2878329488076</v>
      </c>
      <c r="S77" s="23"/>
    </row>
    <row r="78" spans="16:19" s="14" customFormat="1" x14ac:dyDescent="0.25">
      <c r="P78" s="22"/>
      <c r="Q78" s="96">
        <v>0.70000000000000007</v>
      </c>
      <c r="R78" s="96">
        <v>1901.1288457431247</v>
      </c>
      <c r="S78" s="23"/>
    </row>
    <row r="79" spans="16:19" s="14" customFormat="1" x14ac:dyDescent="0.25">
      <c r="P79" s="22"/>
      <c r="Q79" s="68">
        <v>0.71</v>
      </c>
      <c r="R79" s="68">
        <v>65535</v>
      </c>
      <c r="S79" s="23"/>
    </row>
    <row r="80" spans="16:19" s="14" customFormat="1" x14ac:dyDescent="0.25">
      <c r="P80" s="22"/>
      <c r="Q80" s="96">
        <v>0.72</v>
      </c>
      <c r="R80" s="96">
        <v>65535</v>
      </c>
      <c r="S80" s="23"/>
    </row>
    <row r="81" spans="16:19" s="14" customFormat="1" x14ac:dyDescent="0.25">
      <c r="P81" s="22"/>
      <c r="Q81" s="68">
        <v>0.73</v>
      </c>
      <c r="R81" s="68">
        <v>65535</v>
      </c>
      <c r="S81" s="23"/>
    </row>
    <row r="82" spans="16:19" s="14" customFormat="1" x14ac:dyDescent="0.25">
      <c r="P82" s="22"/>
      <c r="Q82" s="96">
        <v>0.74</v>
      </c>
      <c r="R82" s="96">
        <v>65535</v>
      </c>
      <c r="S82" s="23"/>
    </row>
    <row r="83" spans="16:19" s="14" customFormat="1" x14ac:dyDescent="0.25">
      <c r="P83" s="22"/>
      <c r="Q83" s="68">
        <v>0.75</v>
      </c>
      <c r="R83" s="68">
        <v>65535</v>
      </c>
      <c r="S83" s="23"/>
    </row>
    <row r="84" spans="16:19" s="14" customFormat="1" x14ac:dyDescent="0.25">
      <c r="P84" s="22"/>
      <c r="Q84" s="96">
        <v>0.76</v>
      </c>
      <c r="R84" s="96">
        <v>65535</v>
      </c>
      <c r="S84" s="23"/>
    </row>
    <row r="85" spans="16:19" s="14" customFormat="1" x14ac:dyDescent="0.25">
      <c r="P85" s="22"/>
      <c r="Q85" s="68">
        <v>0.77</v>
      </c>
      <c r="R85" s="68">
        <v>65535</v>
      </c>
      <c r="S85" s="23"/>
    </row>
    <row r="86" spans="16:19" s="14" customFormat="1" x14ac:dyDescent="0.25">
      <c r="P86" s="22"/>
      <c r="Q86" s="96">
        <v>0.78</v>
      </c>
      <c r="R86" s="96">
        <v>65535</v>
      </c>
      <c r="S86" s="23"/>
    </row>
    <row r="87" spans="16:19" s="14" customFormat="1" x14ac:dyDescent="0.25">
      <c r="P87" s="22"/>
      <c r="Q87" s="68">
        <v>0.79</v>
      </c>
      <c r="R87" s="68">
        <v>65535</v>
      </c>
      <c r="S87" s="23"/>
    </row>
    <row r="88" spans="16:19" s="14" customFormat="1" x14ac:dyDescent="0.25">
      <c r="P88" s="22"/>
      <c r="Q88" s="96">
        <v>0.8</v>
      </c>
      <c r="R88" s="96">
        <v>65535</v>
      </c>
      <c r="S88" s="23"/>
    </row>
    <row r="89" spans="16:19" s="14" customFormat="1" x14ac:dyDescent="0.25">
      <c r="P89" s="22"/>
      <c r="Q89" s="68">
        <v>0.81</v>
      </c>
      <c r="R89" s="68">
        <v>65535</v>
      </c>
      <c r="S89" s="23"/>
    </row>
    <row r="90" spans="16:19" s="14" customFormat="1" x14ac:dyDescent="0.25">
      <c r="P90" s="22"/>
      <c r="Q90" s="96">
        <v>0.82000000000000006</v>
      </c>
      <c r="R90" s="96">
        <v>65535</v>
      </c>
      <c r="S90" s="23"/>
    </row>
    <row r="91" spans="16:19" s="14" customFormat="1" x14ac:dyDescent="0.25">
      <c r="P91" s="22"/>
      <c r="Q91" s="68">
        <v>0.83000000000000007</v>
      </c>
      <c r="R91" s="68">
        <v>65535</v>
      </c>
      <c r="S91" s="23"/>
    </row>
    <row r="92" spans="16:19" s="14" customFormat="1" x14ac:dyDescent="0.25">
      <c r="P92" s="22"/>
      <c r="Q92" s="96">
        <v>0.84</v>
      </c>
      <c r="R92" s="96">
        <v>65535</v>
      </c>
      <c r="S92" s="23"/>
    </row>
    <row r="93" spans="16:19" s="14" customFormat="1" x14ac:dyDescent="0.25">
      <c r="P93" s="22"/>
      <c r="Q93" s="68">
        <v>0.85</v>
      </c>
      <c r="R93" s="68">
        <v>65535</v>
      </c>
      <c r="S93" s="23"/>
    </row>
    <row r="94" spans="16:19" s="14" customFormat="1" x14ac:dyDescent="0.25">
      <c r="P94" s="22"/>
      <c r="Q94" s="96">
        <v>0.86</v>
      </c>
      <c r="R94" s="96">
        <v>65535</v>
      </c>
      <c r="S94" s="23"/>
    </row>
    <row r="95" spans="16:19" s="14" customFormat="1" x14ac:dyDescent="0.25">
      <c r="P95" s="22"/>
      <c r="Q95" s="68">
        <v>0.87</v>
      </c>
      <c r="R95" s="68">
        <v>65535</v>
      </c>
      <c r="S95" s="23"/>
    </row>
    <row r="96" spans="16:19" s="14" customFormat="1" x14ac:dyDescent="0.25">
      <c r="P96" s="22"/>
      <c r="Q96" s="96">
        <v>0.88</v>
      </c>
      <c r="R96" s="96">
        <v>65535</v>
      </c>
      <c r="S96" s="23"/>
    </row>
    <row r="97" spans="16:19" s="14" customFormat="1" x14ac:dyDescent="0.25">
      <c r="P97" s="22"/>
      <c r="Q97" s="68">
        <v>0.89</v>
      </c>
      <c r="R97" s="68">
        <v>65535</v>
      </c>
      <c r="S97" s="23"/>
    </row>
    <row r="98" spans="16:19" s="14" customFormat="1" x14ac:dyDescent="0.25">
      <c r="P98" s="22"/>
      <c r="Q98" s="96">
        <v>0.9</v>
      </c>
      <c r="R98" s="96">
        <v>65535</v>
      </c>
      <c r="S98" s="23"/>
    </row>
    <row r="99" spans="16:19" s="14" customFormat="1" x14ac:dyDescent="0.25">
      <c r="P99" s="22"/>
      <c r="Q99" s="68">
        <v>0.91</v>
      </c>
      <c r="R99" s="68">
        <v>65535</v>
      </c>
      <c r="S99" s="23"/>
    </row>
    <row r="100" spans="16:19" s="14" customFormat="1" x14ac:dyDescent="0.25">
      <c r="P100" s="22"/>
      <c r="Q100" s="96">
        <v>0.92</v>
      </c>
      <c r="R100" s="96">
        <v>65535</v>
      </c>
      <c r="S100" s="23"/>
    </row>
    <row r="101" spans="16:19" s="14" customFormat="1" x14ac:dyDescent="0.25">
      <c r="P101" s="22"/>
      <c r="Q101" s="68">
        <v>0.93</v>
      </c>
      <c r="R101" s="68">
        <v>65535</v>
      </c>
      <c r="S101" s="23"/>
    </row>
    <row r="102" spans="16:19" s="14" customFormat="1" x14ac:dyDescent="0.25">
      <c r="P102" s="22"/>
      <c r="Q102" s="96">
        <v>0.94000000000000006</v>
      </c>
      <c r="R102" s="96">
        <v>65535</v>
      </c>
      <c r="S102" s="23"/>
    </row>
    <row r="103" spans="16:19" s="14" customFormat="1" x14ac:dyDescent="0.25">
      <c r="P103" s="22"/>
      <c r="Q103" s="68">
        <v>0.95000000000000007</v>
      </c>
      <c r="R103" s="68">
        <v>65535</v>
      </c>
      <c r="S103" s="23"/>
    </row>
    <row r="104" spans="16:19" s="14" customFormat="1" x14ac:dyDescent="0.25">
      <c r="P104" s="22"/>
      <c r="Q104" s="96">
        <v>0.96</v>
      </c>
      <c r="R104" s="96">
        <v>65535</v>
      </c>
      <c r="S104" s="23"/>
    </row>
    <row r="105" spans="16:19" s="14" customFormat="1" x14ac:dyDescent="0.25">
      <c r="P105" s="22"/>
      <c r="Q105" s="68">
        <v>0.97</v>
      </c>
      <c r="R105" s="68">
        <v>65535</v>
      </c>
      <c r="S105" s="23"/>
    </row>
    <row r="106" spans="16:19" s="14" customFormat="1" x14ac:dyDescent="0.25">
      <c r="P106" s="22"/>
      <c r="Q106" s="96">
        <v>0.98</v>
      </c>
      <c r="R106" s="96">
        <v>65535</v>
      </c>
      <c r="S106" s="23"/>
    </row>
    <row r="107" spans="16:19" s="14" customFormat="1" x14ac:dyDescent="0.25">
      <c r="P107" s="22"/>
      <c r="Q107" s="68">
        <v>0.99</v>
      </c>
      <c r="R107" s="68">
        <v>65535</v>
      </c>
      <c r="S107" s="23"/>
    </row>
    <row r="108" spans="16:19" s="14" customFormat="1" x14ac:dyDescent="0.25">
      <c r="P108" s="24"/>
      <c r="Q108" s="25"/>
      <c r="R108" s="25"/>
      <c r="S108" s="26"/>
    </row>
    <row r="109" spans="16:19" s="14" customFormat="1" x14ac:dyDescent="0.25"/>
    <row r="110" spans="16:19" s="14" customFormat="1" x14ac:dyDescent="0.25"/>
    <row r="111" spans="16:19" s="14" customFormat="1" x14ac:dyDescent="0.25"/>
    <row r="112" spans="16:19" s="14" customFormat="1" x14ac:dyDescent="0.25"/>
    <row r="113" s="14" customFormat="1" x14ac:dyDescent="0.25"/>
    <row r="114" s="14" customFormat="1" x14ac:dyDescent="0.25"/>
    <row r="115" s="14" customFormat="1" x14ac:dyDescent="0.25"/>
    <row r="116" s="14" customFormat="1" x14ac:dyDescent="0.25"/>
    <row r="117" s="14" customFormat="1" x14ac:dyDescent="0.25"/>
    <row r="118" s="14" customFormat="1" x14ac:dyDescent="0.25"/>
    <row r="119" s="14" customFormat="1" x14ac:dyDescent="0.25"/>
    <row r="120" s="14" customFormat="1" x14ac:dyDescent="0.25"/>
    <row r="121" s="14" customFormat="1" x14ac:dyDescent="0.25"/>
    <row r="122" s="14" customFormat="1" x14ac:dyDescent="0.25"/>
    <row r="123" s="14" customFormat="1" x14ac:dyDescent="0.25"/>
    <row r="124" s="14" customFormat="1" x14ac:dyDescent="0.25"/>
    <row r="125" s="14" customFormat="1" x14ac:dyDescent="0.25"/>
    <row r="126" s="14" customFormat="1" x14ac:dyDescent="0.25"/>
    <row r="127" s="14" customFormat="1" x14ac:dyDescent="0.25"/>
    <row r="128" s="14" customFormat="1" x14ac:dyDescent="0.25"/>
    <row r="129" spans="18:18" s="14" customFormat="1" x14ac:dyDescent="0.25"/>
    <row r="130" spans="18:18" s="14" customFormat="1" x14ac:dyDescent="0.25"/>
    <row r="131" spans="18:18" s="14" customFormat="1" x14ac:dyDescent="0.25">
      <c r="R131" s="19"/>
    </row>
    <row r="132" spans="18:18" s="14" customFormat="1" x14ac:dyDescent="0.25"/>
    <row r="133" spans="18:18" s="14" customFormat="1" x14ac:dyDescent="0.25"/>
    <row r="134" spans="18:18" s="14" customFormat="1" x14ac:dyDescent="0.25"/>
    <row r="135" spans="18:18" s="14" customFormat="1" x14ac:dyDescent="0.25"/>
    <row r="136" spans="18:18" s="14" customFormat="1" x14ac:dyDescent="0.25"/>
    <row r="137" spans="18:18" s="14" customFormat="1" x14ac:dyDescent="0.25"/>
    <row r="138" spans="18:18" s="14" customFormat="1" x14ac:dyDescent="0.25"/>
    <row r="139" spans="18:18" s="14" customFormat="1" x14ac:dyDescent="0.25"/>
    <row r="140" spans="18:18" s="14" customFormat="1" x14ac:dyDescent="0.25"/>
    <row r="141" spans="18:18" s="14" customFormat="1" x14ac:dyDescent="0.25"/>
    <row r="142" spans="18:18" s="14" customFormat="1" x14ac:dyDescent="0.25"/>
    <row r="143" spans="18:18" s="14" customFormat="1" x14ac:dyDescent="0.25"/>
    <row r="144" spans="18:18" s="14" customFormat="1" x14ac:dyDescent="0.25"/>
    <row r="145" s="14" customFormat="1" x14ac:dyDescent="0.25"/>
    <row r="146" s="14" customFormat="1" x14ac:dyDescent="0.25"/>
    <row r="147" s="14" customFormat="1" x14ac:dyDescent="0.25"/>
    <row r="148" s="14" customFormat="1" x14ac:dyDescent="0.25"/>
    <row r="149" s="14" customFormat="1" x14ac:dyDescent="0.25"/>
    <row r="150" s="14" customFormat="1" x14ac:dyDescent="0.25"/>
    <row r="151" s="14" customFormat="1" x14ac:dyDescent="0.25"/>
    <row r="152" s="14" customFormat="1" x14ac:dyDescent="0.25"/>
    <row r="153" s="14" customFormat="1" x14ac:dyDescent="0.25"/>
    <row r="154" s="14" customFormat="1" x14ac:dyDescent="0.25"/>
    <row r="155" s="14" customFormat="1" x14ac:dyDescent="0.25"/>
    <row r="156" s="14" customFormat="1" x14ac:dyDescent="0.25"/>
    <row r="157" s="14" customFormat="1" x14ac:dyDescent="0.25"/>
    <row r="158" s="14" customFormat="1" x14ac:dyDescent="0.25"/>
    <row r="159" s="14" customFormat="1" x14ac:dyDescent="0.25"/>
    <row r="160" s="14" customFormat="1" x14ac:dyDescent="0.25"/>
    <row r="161" s="14" customFormat="1" x14ac:dyDescent="0.25"/>
    <row r="162" s="14" customFormat="1" x14ac:dyDescent="0.25"/>
    <row r="163" s="14" customFormat="1" x14ac:dyDescent="0.25"/>
    <row r="164" s="14" customFormat="1" x14ac:dyDescent="0.25"/>
    <row r="165" s="14" customFormat="1" x14ac:dyDescent="0.25"/>
    <row r="166" s="14" customFormat="1" x14ac:dyDescent="0.25"/>
    <row r="167" s="14" customFormat="1" x14ac:dyDescent="0.25"/>
    <row r="168" s="14" customFormat="1" x14ac:dyDescent="0.25"/>
    <row r="169" s="14" customFormat="1" x14ac:dyDescent="0.25"/>
    <row r="170" s="14" customFormat="1" x14ac:dyDescent="0.25"/>
    <row r="171" s="14" customFormat="1" x14ac:dyDescent="0.25"/>
    <row r="172" s="14" customFormat="1" x14ac:dyDescent="0.25"/>
    <row r="173" s="14" customFormat="1" x14ac:dyDescent="0.25"/>
    <row r="174" s="14" customFormat="1" x14ac:dyDescent="0.25"/>
    <row r="175" s="14" customFormat="1" x14ac:dyDescent="0.25"/>
    <row r="176" s="14" customFormat="1" x14ac:dyDescent="0.25"/>
    <row r="177" s="14" customFormat="1" x14ac:dyDescent="0.25"/>
    <row r="178" s="14" customFormat="1" x14ac:dyDescent="0.25"/>
    <row r="179" s="14" customFormat="1" x14ac:dyDescent="0.25"/>
    <row r="180" s="14" customFormat="1" x14ac:dyDescent="0.25"/>
    <row r="181" s="14" customFormat="1" x14ac:dyDescent="0.25"/>
    <row r="182" s="14" customFormat="1" x14ac:dyDescent="0.25"/>
    <row r="183" s="14" customFormat="1" x14ac:dyDescent="0.25"/>
    <row r="184" s="14" customFormat="1" x14ac:dyDescent="0.25"/>
    <row r="185" s="14" customFormat="1" x14ac:dyDescent="0.25"/>
    <row r="186" s="14" customFormat="1" x14ac:dyDescent="0.25"/>
    <row r="187" s="14" customFormat="1" x14ac:dyDescent="0.25"/>
    <row r="188" s="14" customFormat="1" x14ac:dyDescent="0.25"/>
    <row r="189" s="14" customFormat="1" x14ac:dyDescent="0.25"/>
    <row r="190" s="14" customFormat="1" x14ac:dyDescent="0.25"/>
    <row r="191" s="14" customFormat="1" x14ac:dyDescent="0.25"/>
    <row r="192" s="14" customFormat="1" x14ac:dyDescent="0.25"/>
    <row r="193" s="14" customFormat="1" x14ac:dyDescent="0.25"/>
    <row r="194" s="14" customFormat="1" x14ac:dyDescent="0.25"/>
    <row r="195" s="14" customFormat="1" x14ac:dyDescent="0.25"/>
    <row r="196" s="14" customFormat="1" x14ac:dyDescent="0.25"/>
    <row r="197" s="14" customFormat="1" x14ac:dyDescent="0.25"/>
    <row r="198" s="14" customFormat="1" x14ac:dyDescent="0.25"/>
    <row r="199" s="14" customFormat="1" x14ac:dyDescent="0.25"/>
    <row r="200" s="14" customFormat="1" x14ac:dyDescent="0.25"/>
    <row r="201" s="14" customFormat="1" x14ac:dyDescent="0.25"/>
    <row r="202" s="14" customFormat="1" x14ac:dyDescent="0.25"/>
    <row r="203" s="14" customFormat="1" x14ac:dyDescent="0.25"/>
    <row r="204" s="14" customFormat="1" x14ac:dyDescent="0.25"/>
    <row r="205" s="14" customFormat="1" x14ac:dyDescent="0.25"/>
    <row r="206" s="14" customFormat="1" x14ac:dyDescent="0.25"/>
    <row r="207" s="14" customFormat="1" x14ac:dyDescent="0.25"/>
    <row r="208" s="14" customFormat="1" x14ac:dyDescent="0.25"/>
    <row r="209" spans="2:19" s="14" customFormat="1" x14ac:dyDescent="0.25"/>
    <row r="210" spans="2:19" s="14" customFormat="1" x14ac:dyDescent="0.25"/>
    <row r="211" spans="2:19" s="14" customFormat="1" x14ac:dyDescent="0.25"/>
    <row r="212" spans="2:19" s="14" customFormat="1" x14ac:dyDescent="0.25"/>
    <row r="213" spans="2:19" s="14" customFormat="1" x14ac:dyDescent="0.25"/>
    <row r="214" spans="2:19" s="14" customFormat="1" x14ac:dyDescent="0.25"/>
    <row r="215" spans="2:19" s="14" customFormat="1" x14ac:dyDescent="0.25"/>
    <row r="216" spans="2:19" s="14" customFormat="1" x14ac:dyDescent="0.25"/>
    <row r="217" spans="2:19" s="14" customFormat="1" x14ac:dyDescent="0.25"/>
    <row r="218" spans="2:19" s="14" customFormat="1" x14ac:dyDescent="0.25"/>
    <row r="219" spans="2:19" s="14" customFormat="1" x14ac:dyDescent="0.25"/>
    <row r="220" spans="2:19" s="14" customFormat="1" x14ac:dyDescent="0.25"/>
    <row r="221" spans="2:19" s="14" customFormat="1" x14ac:dyDescent="0.25"/>
    <row r="222" spans="2:19" s="14" customFormat="1" x14ac:dyDescent="0.25"/>
    <row r="223" spans="2:19" x14ac:dyDescent="0.25">
      <c r="B223" s="14"/>
      <c r="C223" s="14"/>
      <c r="D223" s="14"/>
      <c r="E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</row>
    <row r="224" spans="2:19" x14ac:dyDescent="0.25">
      <c r="B224" s="14"/>
      <c r="C224" s="14"/>
      <c r="D224" s="14"/>
      <c r="E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</row>
    <row r="225" spans="2:19" x14ac:dyDescent="0.25">
      <c r="B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</row>
    <row r="226" spans="2:19" x14ac:dyDescent="0.25">
      <c r="B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</row>
    <row r="227" spans="2:19" x14ac:dyDescent="0.25"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</row>
    <row r="228" spans="2:19" x14ac:dyDescent="0.25"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</row>
    <row r="229" spans="2:19" x14ac:dyDescent="0.25">
      <c r="G229" s="14"/>
      <c r="H229" s="14"/>
      <c r="O229" s="14"/>
      <c r="P229" s="14"/>
      <c r="Q229" s="14"/>
      <c r="R229" s="14"/>
      <c r="S229" s="14"/>
    </row>
    <row r="230" spans="2:19" x14ac:dyDescent="0.25">
      <c r="G230" s="14"/>
      <c r="H230" s="14"/>
      <c r="O230" s="14"/>
      <c r="P230" s="14"/>
      <c r="Q230" s="14"/>
      <c r="R230" s="14"/>
      <c r="S230" s="14"/>
    </row>
    <row r="231" spans="2:19" x14ac:dyDescent="0.25">
      <c r="G231" s="14"/>
      <c r="O231" s="14"/>
      <c r="P231" s="14"/>
      <c r="Q231" s="14"/>
      <c r="R231" s="14"/>
      <c r="S231" s="14"/>
    </row>
    <row r="232" spans="2:19" x14ac:dyDescent="0.25">
      <c r="G232" s="14"/>
      <c r="O232" s="14"/>
      <c r="P232" s="14"/>
      <c r="Q232" s="14"/>
      <c r="R232" s="14"/>
      <c r="S232" s="14"/>
    </row>
    <row r="233" spans="2:19" x14ac:dyDescent="0.25">
      <c r="G233" s="14"/>
      <c r="O233" s="14"/>
      <c r="P233" s="14"/>
      <c r="Q233" s="14"/>
      <c r="R233" s="14"/>
      <c r="S233" s="14"/>
    </row>
    <row r="234" spans="2:19" x14ac:dyDescent="0.25">
      <c r="O234" s="14"/>
      <c r="P234" s="14"/>
      <c r="Q234" s="14"/>
      <c r="R234" s="14"/>
      <c r="S234" s="14"/>
    </row>
    <row r="235" spans="2:19" x14ac:dyDescent="0.25">
      <c r="P235" s="14"/>
      <c r="Q235" s="14"/>
      <c r="R235" s="14"/>
      <c r="S235" s="14"/>
    </row>
    <row r="236" spans="2:19" x14ac:dyDescent="0.25">
      <c r="P236" s="14"/>
      <c r="Q236" s="14"/>
      <c r="R236" s="14"/>
      <c r="S236" s="14"/>
    </row>
    <row r="237" spans="2:19" x14ac:dyDescent="0.25">
      <c r="P237" s="14"/>
      <c r="Q237" s="14"/>
      <c r="R237" s="14"/>
      <c r="S237" s="14"/>
    </row>
    <row r="238" spans="2:19" x14ac:dyDescent="0.25">
      <c r="P238" s="14"/>
      <c r="Q238" s="14"/>
      <c r="R238" s="14"/>
      <c r="S238" s="14"/>
    </row>
    <row r="239" spans="2:19" x14ac:dyDescent="0.25">
      <c r="P239" s="14"/>
      <c r="Q239" s="14"/>
      <c r="R239" s="14"/>
      <c r="S239" s="14"/>
    </row>
    <row r="240" spans="2:19" x14ac:dyDescent="0.25">
      <c r="P240" s="14"/>
      <c r="Q240" s="14"/>
      <c r="R240" s="14"/>
      <c r="S240" s="14"/>
    </row>
    <row r="241" spans="16:19" x14ac:dyDescent="0.25">
      <c r="P241" s="14"/>
      <c r="Q241" s="14"/>
      <c r="R241" s="14"/>
      <c r="S241" s="14"/>
    </row>
    <row r="242" spans="16:19" x14ac:dyDescent="0.25">
      <c r="P242" s="14"/>
      <c r="Q242" s="14"/>
      <c r="R242" s="14"/>
      <c r="S242" s="14"/>
    </row>
    <row r="243" spans="16:19" x14ac:dyDescent="0.25">
      <c r="P243" s="14"/>
      <c r="Q243" s="14"/>
      <c r="R243" s="14"/>
      <c r="S243" s="14"/>
    </row>
    <row r="244" spans="16:19" x14ac:dyDescent="0.25">
      <c r="P244" s="14"/>
      <c r="Q244" s="14"/>
      <c r="R244" s="14"/>
      <c r="S244" s="14"/>
    </row>
    <row r="245" spans="16:19" x14ac:dyDescent="0.25">
      <c r="P245" s="14"/>
      <c r="Q245" s="14"/>
      <c r="R245" s="14"/>
      <c r="S245" s="14"/>
    </row>
    <row r="246" spans="16:19" x14ac:dyDescent="0.25">
      <c r="P246" s="14"/>
      <c r="Q246" s="14"/>
      <c r="R246" s="14"/>
      <c r="S246" s="14"/>
    </row>
    <row r="247" spans="16:19" x14ac:dyDescent="0.25">
      <c r="P247" s="14"/>
      <c r="Q247" s="14"/>
      <c r="R247" s="14"/>
      <c r="S247" s="14"/>
    </row>
    <row r="248" spans="16:19" x14ac:dyDescent="0.25">
      <c r="P248" s="14"/>
      <c r="Q248" s="14"/>
      <c r="R248" s="14"/>
      <c r="S248" s="14"/>
    </row>
    <row r="249" spans="16:19" x14ac:dyDescent="0.25">
      <c r="P249" s="14"/>
      <c r="Q249" s="14"/>
      <c r="R249" s="14"/>
      <c r="S249" s="14"/>
    </row>
    <row r="250" spans="16:19" x14ac:dyDescent="0.25">
      <c r="P250" s="14"/>
      <c r="Q250" s="14"/>
      <c r="R250" s="14"/>
      <c r="S250" s="14"/>
    </row>
    <row r="251" spans="16:19" x14ac:dyDescent="0.25">
      <c r="P251" s="14"/>
      <c r="Q251" s="14"/>
      <c r="R251" s="14"/>
      <c r="S251" s="14"/>
    </row>
    <row r="252" spans="16:19" x14ac:dyDescent="0.25">
      <c r="P252" s="14"/>
      <c r="Q252" s="14"/>
      <c r="R252" s="14"/>
      <c r="S252" s="14"/>
    </row>
    <row r="253" spans="16:19" x14ac:dyDescent="0.25">
      <c r="P253" s="14"/>
      <c r="Q253" s="14"/>
      <c r="R253" s="14"/>
      <c r="S253" s="14"/>
    </row>
    <row r="254" spans="16:19" x14ac:dyDescent="0.25">
      <c r="P254" s="14"/>
      <c r="Q254" s="14"/>
      <c r="R254" s="14"/>
      <c r="S254" s="14"/>
    </row>
    <row r="255" spans="16:19" x14ac:dyDescent="0.25">
      <c r="P255" s="14"/>
      <c r="Q255" s="14"/>
      <c r="R255" s="14"/>
      <c r="S255" s="14"/>
    </row>
    <row r="256" spans="16:19" x14ac:dyDescent="0.25">
      <c r="P256" s="14"/>
      <c r="Q256" s="14"/>
      <c r="R256" s="14"/>
      <c r="S256" s="14"/>
    </row>
    <row r="257" spans="16:19" x14ac:dyDescent="0.25">
      <c r="P257" s="14"/>
      <c r="Q257" s="14"/>
      <c r="R257" s="14"/>
      <c r="S257" s="14"/>
    </row>
    <row r="258" spans="16:19" x14ac:dyDescent="0.25">
      <c r="P258" s="14"/>
      <c r="Q258" s="14"/>
      <c r="R258" s="14"/>
      <c r="S258" s="14"/>
    </row>
    <row r="259" spans="16:19" x14ac:dyDescent="0.25">
      <c r="P259" s="14"/>
      <c r="Q259" s="14"/>
      <c r="R259" s="14"/>
      <c r="S259" s="14"/>
    </row>
    <row r="260" spans="16:19" x14ac:dyDescent="0.25">
      <c r="P260" s="14"/>
      <c r="Q260" s="14"/>
      <c r="R260" s="14"/>
      <c r="S260" s="14"/>
    </row>
    <row r="261" spans="16:19" x14ac:dyDescent="0.25">
      <c r="P261" s="14"/>
      <c r="Q261" s="14"/>
      <c r="R261" s="14"/>
      <c r="S261" s="14"/>
    </row>
    <row r="262" spans="16:19" x14ac:dyDescent="0.25">
      <c r="P262" s="14"/>
      <c r="Q262" s="14"/>
      <c r="R262" s="14"/>
      <c r="S262" s="14"/>
    </row>
    <row r="263" spans="16:19" x14ac:dyDescent="0.25">
      <c r="P263" s="14"/>
      <c r="Q263" s="14"/>
      <c r="R263" s="14"/>
      <c r="S263" s="14"/>
    </row>
    <row r="264" spans="16:19" x14ac:dyDescent="0.25">
      <c r="P264" s="14"/>
      <c r="Q264" s="14"/>
      <c r="R264" s="14"/>
      <c r="S264" s="14"/>
    </row>
    <row r="265" spans="16:19" x14ac:dyDescent="0.25">
      <c r="P265" s="14"/>
      <c r="Q265" s="14"/>
      <c r="R265" s="14"/>
      <c r="S265" s="14"/>
    </row>
    <row r="266" spans="16:19" x14ac:dyDescent="0.25">
      <c r="P266" s="14"/>
      <c r="Q266" s="14"/>
      <c r="R266" s="14"/>
      <c r="S266" s="14"/>
    </row>
    <row r="267" spans="16:19" x14ac:dyDescent="0.25">
      <c r="P267" s="14"/>
      <c r="Q267" s="14"/>
      <c r="R267" s="14"/>
      <c r="S267" s="14"/>
    </row>
    <row r="268" spans="16:19" x14ac:dyDescent="0.25">
      <c r="P268" s="14"/>
      <c r="Q268" s="14"/>
      <c r="R268" s="14"/>
      <c r="S268" s="14"/>
    </row>
    <row r="269" spans="16:19" x14ac:dyDescent="0.25">
      <c r="P269" s="14"/>
      <c r="Q269" s="14"/>
      <c r="R269" s="14"/>
      <c r="S269" s="14"/>
    </row>
    <row r="270" spans="16:19" x14ac:dyDescent="0.25">
      <c r="P270" s="14"/>
      <c r="Q270" s="14"/>
      <c r="R270" s="14"/>
      <c r="S270" s="14"/>
    </row>
    <row r="271" spans="16:19" x14ac:dyDescent="0.25">
      <c r="P271" s="14"/>
      <c r="Q271" s="14"/>
      <c r="R271" s="14"/>
      <c r="S271" s="14"/>
    </row>
    <row r="272" spans="16:19" x14ac:dyDescent="0.25">
      <c r="P272" s="14"/>
      <c r="Q272" s="14"/>
      <c r="R272" s="14"/>
      <c r="S272" s="14"/>
    </row>
    <row r="273" spans="16:19" x14ac:dyDescent="0.25">
      <c r="P273" s="14"/>
      <c r="Q273" s="14"/>
      <c r="R273" s="14"/>
      <c r="S273" s="14"/>
    </row>
    <row r="274" spans="16:19" x14ac:dyDescent="0.25">
      <c r="P274" s="14"/>
      <c r="Q274" s="14"/>
      <c r="R274" s="14"/>
      <c r="S274" s="14"/>
    </row>
    <row r="275" spans="16:19" x14ac:dyDescent="0.25">
      <c r="P275" s="14"/>
      <c r="Q275" s="14"/>
      <c r="R275" s="14"/>
      <c r="S275" s="14"/>
    </row>
    <row r="276" spans="16:19" x14ac:dyDescent="0.25">
      <c r="P276" s="14"/>
      <c r="Q276" s="14"/>
      <c r="R276" s="14"/>
      <c r="S276" s="14"/>
    </row>
    <row r="277" spans="16:19" x14ac:dyDescent="0.25">
      <c r="P277" s="14"/>
      <c r="Q277" s="14"/>
      <c r="R277" s="14"/>
      <c r="S277" s="14"/>
    </row>
    <row r="278" spans="16:19" x14ac:dyDescent="0.25">
      <c r="P278" s="14"/>
      <c r="Q278" s="14"/>
      <c r="R278" s="14"/>
      <c r="S278" s="14"/>
    </row>
    <row r="279" spans="16:19" x14ac:dyDescent="0.25">
      <c r="P279" s="14"/>
      <c r="Q279" s="14"/>
      <c r="R279" s="14"/>
      <c r="S279" s="14"/>
    </row>
    <row r="280" spans="16:19" x14ac:dyDescent="0.25">
      <c r="P280" s="14"/>
      <c r="Q280" s="14"/>
      <c r="R280" s="14"/>
      <c r="S280" s="14"/>
    </row>
    <row r="281" spans="16:19" x14ac:dyDescent="0.25">
      <c r="P281" s="14"/>
      <c r="Q281" s="14"/>
      <c r="R281" s="14"/>
      <c r="S281" s="14"/>
    </row>
    <row r="282" spans="16:19" x14ac:dyDescent="0.25">
      <c r="P282" s="14"/>
      <c r="Q282" s="14"/>
      <c r="R282" s="14"/>
      <c r="S282" s="14"/>
    </row>
    <row r="283" spans="16:19" x14ac:dyDescent="0.25">
      <c r="P283" s="14"/>
      <c r="Q283" s="14"/>
      <c r="R283" s="14"/>
      <c r="S283" s="14"/>
    </row>
    <row r="284" spans="16:19" x14ac:dyDescent="0.25">
      <c r="P284" s="14"/>
      <c r="Q284" s="14"/>
      <c r="R284" s="14"/>
      <c r="S284" s="14"/>
    </row>
    <row r="285" spans="16:19" x14ac:dyDescent="0.25">
      <c r="P285" s="14"/>
      <c r="Q285" s="14"/>
      <c r="R285" s="14"/>
      <c r="S285" s="14"/>
    </row>
    <row r="286" spans="16:19" x14ac:dyDescent="0.25">
      <c r="P286" s="14"/>
      <c r="Q286" s="14"/>
      <c r="R286" s="14"/>
      <c r="S286" s="14"/>
    </row>
    <row r="287" spans="16:19" x14ac:dyDescent="0.25">
      <c r="P287" s="14"/>
      <c r="Q287" s="14"/>
      <c r="R287" s="14"/>
      <c r="S287" s="14"/>
    </row>
    <row r="288" spans="16:19" x14ac:dyDescent="0.25">
      <c r="P288" s="14"/>
      <c r="Q288" s="14"/>
      <c r="R288" s="14"/>
      <c r="S288" s="14"/>
    </row>
    <row r="289" spans="16:19" x14ac:dyDescent="0.25">
      <c r="P289" s="14"/>
      <c r="Q289" s="14"/>
      <c r="R289" s="14"/>
      <c r="S289" s="14"/>
    </row>
    <row r="290" spans="16:19" x14ac:dyDescent="0.25">
      <c r="P290" s="14"/>
      <c r="Q290" s="14"/>
      <c r="R290" s="14"/>
      <c r="S290" s="14"/>
    </row>
    <row r="291" spans="16:19" x14ac:dyDescent="0.25">
      <c r="P291" s="14"/>
      <c r="Q291" s="14"/>
      <c r="R291" s="14"/>
      <c r="S291" s="14"/>
    </row>
    <row r="292" spans="16:19" x14ac:dyDescent="0.25">
      <c r="P292" s="14"/>
      <c r="Q292" s="14"/>
      <c r="R292" s="14"/>
      <c r="S292" s="14"/>
    </row>
    <row r="293" spans="16:19" x14ac:dyDescent="0.25">
      <c r="P293" s="14"/>
      <c r="Q293" s="14"/>
      <c r="R293" s="14"/>
      <c r="S293" s="14"/>
    </row>
    <row r="294" spans="16:19" x14ac:dyDescent="0.25">
      <c r="P294" s="14"/>
      <c r="Q294" s="14"/>
      <c r="R294" s="14"/>
      <c r="S294" s="14"/>
    </row>
    <row r="295" spans="16:19" x14ac:dyDescent="0.25">
      <c r="P295" s="14"/>
      <c r="Q295" s="14"/>
      <c r="R295" s="14"/>
      <c r="S295" s="14"/>
    </row>
    <row r="296" spans="16:19" x14ac:dyDescent="0.25">
      <c r="P296" s="14"/>
      <c r="Q296" s="14"/>
      <c r="R296" s="14"/>
      <c r="S296" s="14"/>
    </row>
    <row r="297" spans="16:19" x14ac:dyDescent="0.25">
      <c r="P297" s="14"/>
      <c r="Q297" s="14"/>
      <c r="R297" s="14"/>
      <c r="S297" s="14"/>
    </row>
    <row r="298" spans="16:19" x14ac:dyDescent="0.25">
      <c r="P298" s="14"/>
      <c r="Q298" s="14"/>
      <c r="R298" s="14"/>
      <c r="S298" s="14"/>
    </row>
    <row r="299" spans="16:19" x14ac:dyDescent="0.25">
      <c r="P299" s="14"/>
      <c r="Q299" s="14"/>
      <c r="R299" s="14"/>
      <c r="S299" s="14"/>
    </row>
    <row r="300" spans="16:19" x14ac:dyDescent="0.25">
      <c r="P300" s="14"/>
      <c r="Q300" s="14"/>
      <c r="R300" s="14"/>
      <c r="S300" s="14"/>
    </row>
    <row r="301" spans="16:19" x14ac:dyDescent="0.25">
      <c r="P301" s="14"/>
      <c r="Q301" s="14"/>
      <c r="R301" s="14"/>
      <c r="S301" s="14"/>
    </row>
    <row r="302" spans="16:19" x14ac:dyDescent="0.25">
      <c r="P302" s="14"/>
      <c r="Q302" s="14"/>
      <c r="R302" s="14"/>
      <c r="S302" s="14"/>
    </row>
    <row r="303" spans="16:19" x14ac:dyDescent="0.25">
      <c r="P303" s="14"/>
      <c r="Q303" s="14"/>
      <c r="R303" s="14"/>
      <c r="S303" s="14"/>
    </row>
    <row r="304" spans="16:19" x14ac:dyDescent="0.25">
      <c r="P304" s="14"/>
      <c r="Q304" s="14"/>
      <c r="R304" s="14"/>
      <c r="S304" s="14"/>
    </row>
    <row r="305" spans="16:19" x14ac:dyDescent="0.25">
      <c r="P305" s="14"/>
      <c r="Q305" s="14"/>
      <c r="R305" s="14"/>
      <c r="S305" s="14"/>
    </row>
    <row r="306" spans="16:19" x14ac:dyDescent="0.25">
      <c r="P306" s="14"/>
      <c r="Q306" s="14"/>
      <c r="R306" s="14"/>
      <c r="S306" s="14"/>
    </row>
    <row r="307" spans="16:19" x14ac:dyDescent="0.25">
      <c r="P307" s="14"/>
      <c r="Q307" s="14"/>
      <c r="R307" s="14"/>
      <c r="S307" s="14"/>
    </row>
    <row r="308" spans="16:19" x14ac:dyDescent="0.25">
      <c r="P308" s="14"/>
      <c r="Q308" s="14"/>
      <c r="R308" s="14"/>
      <c r="S308" s="14"/>
    </row>
    <row r="309" spans="16:19" x14ac:dyDescent="0.25">
      <c r="P309" s="14"/>
      <c r="Q309" s="14"/>
      <c r="R309" s="14"/>
      <c r="S309" s="14"/>
    </row>
    <row r="310" spans="16:19" x14ac:dyDescent="0.25">
      <c r="P310" s="14"/>
      <c r="Q310" s="14"/>
      <c r="R310" s="14"/>
      <c r="S310" s="14"/>
    </row>
    <row r="311" spans="16:19" x14ac:dyDescent="0.25">
      <c r="P311" s="14"/>
      <c r="Q311" s="14"/>
      <c r="R311" s="14"/>
      <c r="S311" s="14"/>
    </row>
    <row r="312" spans="16:19" x14ac:dyDescent="0.25">
      <c r="P312" s="14"/>
      <c r="Q312" s="14"/>
      <c r="R312" s="14"/>
      <c r="S312" s="14"/>
    </row>
    <row r="313" spans="16:19" x14ac:dyDescent="0.25">
      <c r="P313" s="14"/>
      <c r="Q313" s="14"/>
      <c r="R313" s="14"/>
      <c r="S313" s="14"/>
    </row>
    <row r="314" spans="16:19" x14ac:dyDescent="0.25">
      <c r="P314" s="14"/>
      <c r="Q314" s="14"/>
      <c r="R314" s="14"/>
      <c r="S314" s="14"/>
    </row>
    <row r="315" spans="16:19" x14ac:dyDescent="0.25">
      <c r="P315" s="14"/>
      <c r="Q315" s="14"/>
      <c r="R315" s="14"/>
      <c r="S315" s="14"/>
    </row>
    <row r="316" spans="16:19" x14ac:dyDescent="0.25">
      <c r="P316" s="14"/>
      <c r="Q316" s="14"/>
      <c r="R316" s="14"/>
      <c r="S316" s="14"/>
    </row>
    <row r="317" spans="16:19" x14ac:dyDescent="0.25">
      <c r="P317" s="14"/>
      <c r="Q317" s="14"/>
      <c r="R317" s="14"/>
      <c r="S317" s="14"/>
    </row>
    <row r="318" spans="16:19" x14ac:dyDescent="0.25">
      <c r="Q318" s="14"/>
      <c r="R318" s="14"/>
      <c r="S318" s="14"/>
    </row>
    <row r="319" spans="16:19" x14ac:dyDescent="0.25">
      <c r="Q319" s="14"/>
      <c r="R319" s="14"/>
      <c r="S319" s="14"/>
    </row>
    <row r="320" spans="16:19" x14ac:dyDescent="0.25">
      <c r="Q320" s="14"/>
      <c r="R320" s="14"/>
      <c r="S320" s="14"/>
    </row>
  </sheetData>
  <mergeCells count="17">
    <mergeCell ref="H18:I18"/>
    <mergeCell ref="H26:I26"/>
    <mergeCell ref="H34:I34"/>
    <mergeCell ref="D35:E35"/>
    <mergeCell ref="D42:E42"/>
    <mergeCell ref="P6:S6"/>
    <mergeCell ref="H8:I8"/>
    <mergeCell ref="B11:B12"/>
    <mergeCell ref="C11:C12"/>
    <mergeCell ref="D11:D12"/>
    <mergeCell ref="E11:E12"/>
    <mergeCell ref="D1:J1"/>
    <mergeCell ref="K1:L1"/>
    <mergeCell ref="G4:L4"/>
    <mergeCell ref="G5:L5"/>
    <mergeCell ref="B6:E6"/>
    <mergeCell ref="G6:N6"/>
  </mergeCells>
  <hyperlinks>
    <hyperlink ref="C4" location="Summary!A1" display="Return to Summary" xr:uid="{CA0B5042-FAF3-40A2-AB8E-B5AC915E0DA7}"/>
  </hyperlink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loadAnalysisBtn">
              <controlPr defaultSize="0" print="0" disabled="1" autoFill="0" autoPict="0" macro="[0]!Results.loadAnalysisBtn_click">
                <anchor moveWithCells="1">
                  <from>
                    <xdr:col>10</xdr:col>
                    <xdr:colOff>371475</xdr:colOff>
                    <xdr:row>0</xdr:row>
                    <xdr:rowOff>171450</xdr:rowOff>
                  </from>
                  <to>
                    <xdr:col>11</xdr:col>
                    <xdr:colOff>533400</xdr:colOff>
                    <xdr:row>0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selectUIPath_Btn">
              <controlPr defaultSize="0" print="0" autoFill="0" autoPict="0" macro="[0]!Hidden.changeBMDSUI">
                <anchor moveWithCells="1" sizeWithCells="1">
                  <from>
                    <xdr:col>12</xdr:col>
                    <xdr:colOff>314325</xdr:colOff>
                    <xdr:row>0</xdr:row>
                    <xdr:rowOff>200025</xdr:rowOff>
                  </from>
                  <to>
                    <xdr:col>13</xdr:col>
                    <xdr:colOff>323850</xdr:colOff>
                    <xdr:row>0</xdr:row>
                    <xdr:rowOff>666750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D06B0-422B-440D-977F-3DE497616A38}">
  <dimension ref="A1:W320"/>
  <sheetViews>
    <sheetView workbookViewId="0"/>
  </sheetViews>
  <sheetFormatPr defaultRowHeight="15" x14ac:dyDescent="0.25"/>
  <cols>
    <col min="2" max="2" width="3.85546875" customWidth="1"/>
    <col min="3" max="3" width="21.140625" customWidth="1"/>
    <col min="4" max="4" width="45.85546875" customWidth="1"/>
    <col min="5" max="5" width="7.85546875" customWidth="1"/>
    <col min="8" max="8" width="18.5703125" customWidth="1"/>
    <col min="9" max="9" width="15.5703125" customWidth="1"/>
    <col min="10" max="10" width="15" customWidth="1"/>
    <col min="11" max="11" width="11.28515625" customWidth="1"/>
    <col min="13" max="13" width="10.28515625" customWidth="1"/>
    <col min="14" max="14" width="8.28515625" customWidth="1"/>
    <col min="16" max="16" width="5.7109375" customWidth="1"/>
    <col min="17" max="18" width="12.42578125" customWidth="1"/>
    <col min="19" max="19" width="5.7109375" customWidth="1"/>
  </cols>
  <sheetData>
    <row r="1" spans="2:23" s="1" customFormat="1" ht="69" customHeight="1" x14ac:dyDescent="0.25">
      <c r="C1" s="50"/>
      <c r="D1" s="84" t="s">
        <v>67</v>
      </c>
      <c r="E1" s="84"/>
      <c r="F1" s="84"/>
      <c r="G1" s="84"/>
      <c r="H1" s="84"/>
      <c r="I1" s="84"/>
      <c r="J1" s="84"/>
      <c r="K1" s="85"/>
      <c r="L1" s="85"/>
    </row>
    <row r="2" spans="2:23" s="3" customFormat="1" ht="22.5" customHeight="1" x14ac:dyDescent="0.35">
      <c r="E2" s="4"/>
      <c r="F2" s="4" t="str">
        <f>Hidden!D4</f>
        <v>BMDS 3.1.2</v>
      </c>
      <c r="G2" s="4"/>
      <c r="H2" s="53"/>
      <c r="I2" s="5"/>
      <c r="J2" s="5"/>
      <c r="K2" s="5"/>
      <c r="L2" s="4"/>
      <c r="Q2" s="4"/>
      <c r="R2" s="4"/>
      <c r="W2" s="4"/>
    </row>
    <row r="3" spans="2:23" s="14" customFormat="1" x14ac:dyDescent="0.25"/>
    <row r="4" spans="2:23" s="14" customFormat="1" x14ac:dyDescent="0.25">
      <c r="C4" s="62" t="s">
        <v>129</v>
      </c>
      <c r="G4" s="90" t="s">
        <v>139</v>
      </c>
      <c r="H4" s="90"/>
      <c r="I4" s="90"/>
      <c r="J4" s="90"/>
      <c r="K4" s="90"/>
      <c r="L4" s="90"/>
    </row>
    <row r="5" spans="2:23" s="14" customFormat="1" x14ac:dyDescent="0.25">
      <c r="G5" s="89" t="s">
        <v>138</v>
      </c>
      <c r="H5" s="89"/>
      <c r="I5" s="89"/>
      <c r="J5" s="89"/>
      <c r="K5" s="89"/>
      <c r="L5" s="89"/>
    </row>
    <row r="6" spans="2:23" s="14" customFormat="1" ht="22.15" customHeight="1" x14ac:dyDescent="0.4">
      <c r="B6" s="86" t="s">
        <v>64</v>
      </c>
      <c r="C6" s="87"/>
      <c r="D6" s="87"/>
      <c r="E6" s="88"/>
      <c r="G6" s="86" t="s">
        <v>65</v>
      </c>
      <c r="H6" s="87"/>
      <c r="I6" s="87"/>
      <c r="J6" s="87"/>
      <c r="K6" s="87"/>
      <c r="L6" s="87"/>
      <c r="M6" s="87"/>
      <c r="N6" s="88"/>
      <c r="P6" s="91" t="s">
        <v>136</v>
      </c>
      <c r="Q6" s="92"/>
      <c r="R6" s="92"/>
      <c r="S6" s="93"/>
    </row>
    <row r="7" spans="2:23" s="14" customFormat="1" x14ac:dyDescent="0.25">
      <c r="B7" s="31"/>
      <c r="C7" s="32"/>
      <c r="D7" s="32"/>
      <c r="E7" s="33"/>
      <c r="G7" s="31"/>
      <c r="H7" s="32"/>
      <c r="I7" s="32"/>
      <c r="J7" s="32"/>
      <c r="K7" s="32"/>
      <c r="L7" s="32"/>
      <c r="M7" s="32"/>
      <c r="N7" s="33"/>
      <c r="P7" s="31"/>
      <c r="Q7" s="32"/>
      <c r="R7" s="32"/>
      <c r="S7" s="33"/>
    </row>
    <row r="8" spans="2:23" s="14" customFormat="1" ht="14.45" customHeight="1" x14ac:dyDescent="0.25">
      <c r="B8" s="22"/>
      <c r="C8" s="71" t="s">
        <v>50</v>
      </c>
      <c r="D8" s="41"/>
      <c r="E8" s="23"/>
      <c r="F8" s="13"/>
      <c r="G8" s="22"/>
      <c r="H8" s="78" t="s">
        <v>55</v>
      </c>
      <c r="I8" s="79"/>
      <c r="J8" s="21"/>
      <c r="K8" s="21"/>
      <c r="L8" s="21"/>
      <c r="M8" s="21"/>
      <c r="N8" s="23"/>
      <c r="P8" s="22"/>
      <c r="Q8" s="67" t="s">
        <v>135</v>
      </c>
      <c r="R8" s="67" t="s">
        <v>34</v>
      </c>
      <c r="S8" s="23"/>
    </row>
    <row r="9" spans="2:23" s="14" customFormat="1" x14ac:dyDescent="0.25">
      <c r="B9" s="22"/>
      <c r="C9" s="11" t="s">
        <v>31</v>
      </c>
      <c r="D9" s="68" t="s">
        <v>203</v>
      </c>
      <c r="E9" s="23"/>
      <c r="G9" s="22"/>
      <c r="H9" s="104" t="s">
        <v>34</v>
      </c>
      <c r="I9" s="105">
        <v>1381.014999628067</v>
      </c>
      <c r="J9" s="21"/>
      <c r="K9" s="21"/>
      <c r="L9" s="21"/>
      <c r="M9" s="21"/>
      <c r="N9" s="23"/>
      <c r="P9" s="22"/>
      <c r="Q9" s="68">
        <v>0.01</v>
      </c>
      <c r="R9" s="68">
        <v>459.94936750587749</v>
      </c>
      <c r="S9" s="23"/>
    </row>
    <row r="10" spans="2:23" s="14" customFormat="1" x14ac:dyDescent="0.25">
      <c r="B10" s="22"/>
      <c r="C10" s="95" t="s">
        <v>48</v>
      </c>
      <c r="D10" s="96" t="s">
        <v>152</v>
      </c>
      <c r="E10" s="23"/>
      <c r="F10" s="20"/>
      <c r="G10" s="22"/>
      <c r="H10" s="95" t="s">
        <v>35</v>
      </c>
      <c r="I10" s="96">
        <v>607.69834996981274</v>
      </c>
      <c r="J10" s="21"/>
      <c r="K10" s="21"/>
      <c r="L10" s="21"/>
      <c r="M10" s="21"/>
      <c r="N10" s="23"/>
      <c r="P10" s="22"/>
      <c r="Q10" s="96">
        <v>0.02</v>
      </c>
      <c r="R10" s="96">
        <v>512.4746228599596</v>
      </c>
      <c r="S10" s="23"/>
    </row>
    <row r="11" spans="2:23" s="14" customFormat="1" ht="13.9" customHeight="1" x14ac:dyDescent="0.25">
      <c r="B11" s="94"/>
      <c r="C11" s="97" t="s">
        <v>49</v>
      </c>
      <c r="D11" s="98" t="s">
        <v>153</v>
      </c>
      <c r="E11" s="94"/>
      <c r="G11" s="22"/>
      <c r="H11" s="11" t="s">
        <v>36</v>
      </c>
      <c r="I11" s="68" t="s">
        <v>191</v>
      </c>
      <c r="J11" s="21"/>
      <c r="K11" s="21"/>
      <c r="L11" s="21"/>
      <c r="M11" s="21"/>
      <c r="N11" s="23"/>
      <c r="P11" s="22"/>
      <c r="Q11" s="68">
        <v>0.03</v>
      </c>
      <c r="R11" s="68">
        <v>550.13214661375491</v>
      </c>
      <c r="S11" s="23"/>
    </row>
    <row r="12" spans="2:23" s="14" customFormat="1" ht="14.45" customHeight="1" x14ac:dyDescent="0.25">
      <c r="B12" s="94"/>
      <c r="C12" s="99"/>
      <c r="D12" s="100"/>
      <c r="E12" s="94"/>
      <c r="G12" s="22"/>
      <c r="H12" s="102" t="s">
        <v>42</v>
      </c>
      <c r="I12" s="103">
        <v>30.48293825343907</v>
      </c>
      <c r="J12" s="21"/>
      <c r="K12" s="21"/>
      <c r="L12" s="21"/>
      <c r="M12" s="21"/>
      <c r="N12" s="23"/>
      <c r="P12" s="22"/>
      <c r="Q12" s="96">
        <v>0.04</v>
      </c>
      <c r="R12" s="96">
        <v>580.71722517424575</v>
      </c>
      <c r="S12" s="23"/>
    </row>
    <row r="13" spans="2:23" s="14" customFormat="1" x14ac:dyDescent="0.25">
      <c r="B13" s="63"/>
      <c r="C13" s="72" t="s">
        <v>131</v>
      </c>
      <c r="D13" s="56" t="s">
        <v>196</v>
      </c>
      <c r="E13" s="64"/>
      <c r="G13" s="22"/>
      <c r="H13" s="11" t="s">
        <v>108</v>
      </c>
      <c r="I13" s="68">
        <v>0.44410375434226501</v>
      </c>
      <c r="J13" s="21"/>
      <c r="K13" s="21"/>
      <c r="L13" s="21"/>
      <c r="M13" s="21"/>
      <c r="N13" s="23"/>
      <c r="P13" s="22"/>
      <c r="Q13" s="68">
        <v>0.05</v>
      </c>
      <c r="R13" s="68">
        <v>607.69834996981263</v>
      </c>
      <c r="S13" s="23"/>
    </row>
    <row r="14" spans="2:23" s="14" customFormat="1" ht="14.45" customHeight="1" x14ac:dyDescent="0.25">
      <c r="B14" s="22"/>
      <c r="C14" s="44"/>
      <c r="D14" s="39"/>
      <c r="E14" s="23"/>
      <c r="G14" s="22"/>
      <c r="H14" s="95" t="s">
        <v>110</v>
      </c>
      <c r="I14" s="96">
        <v>4</v>
      </c>
      <c r="J14" s="21"/>
      <c r="K14" s="21"/>
      <c r="L14" s="21"/>
      <c r="M14" s="21"/>
      <c r="N14" s="23"/>
      <c r="P14" s="22"/>
      <c r="Q14" s="96">
        <v>0.06</v>
      </c>
      <c r="R14" s="96">
        <v>631.87794098876623</v>
      </c>
      <c r="S14" s="23"/>
    </row>
    <row r="15" spans="2:23" s="14" customFormat="1" ht="14.45" customHeight="1" x14ac:dyDescent="0.25">
      <c r="B15" s="22"/>
      <c r="C15" s="70" t="s">
        <v>57</v>
      </c>
      <c r="D15" s="41"/>
      <c r="E15" s="23"/>
      <c r="G15" s="22"/>
      <c r="H15" s="11" t="s">
        <v>109</v>
      </c>
      <c r="I15" s="68">
        <v>3.7277428269002271</v>
      </c>
      <c r="J15" s="21"/>
      <c r="K15" s="21"/>
      <c r="L15" s="21"/>
      <c r="M15" s="21"/>
      <c r="N15" s="23"/>
      <c r="P15" s="22"/>
      <c r="Q15" s="68">
        <v>7.0000000000000007E-2</v>
      </c>
      <c r="R15" s="68">
        <v>654.31066070174325</v>
      </c>
      <c r="S15" s="23"/>
    </row>
    <row r="16" spans="2:23" s="14" customFormat="1" x14ac:dyDescent="0.25">
      <c r="B16" s="22"/>
      <c r="C16" s="11" t="s">
        <v>32</v>
      </c>
      <c r="D16" s="68" t="s">
        <v>179</v>
      </c>
      <c r="E16" s="23"/>
      <c r="G16" s="22"/>
      <c r="H16" s="95" t="s">
        <v>137</v>
      </c>
      <c r="I16" s="96">
        <v>1.6455532585363689E-4</v>
      </c>
      <c r="J16" s="21"/>
      <c r="K16" s="21"/>
      <c r="L16" s="21"/>
      <c r="M16" s="21"/>
      <c r="N16" s="23"/>
      <c r="P16" s="22"/>
      <c r="Q16" s="96">
        <v>0.08</v>
      </c>
      <c r="R16" s="96">
        <v>675.34812773230317</v>
      </c>
      <c r="S16" s="23"/>
    </row>
    <row r="17" spans="2:19" s="14" customFormat="1" x14ac:dyDescent="0.25">
      <c r="B17" s="22"/>
      <c r="C17" s="95" t="s">
        <v>24</v>
      </c>
      <c r="D17" s="96">
        <v>0.1</v>
      </c>
      <c r="E17" s="23"/>
      <c r="G17" s="22"/>
      <c r="H17" s="21"/>
      <c r="I17" s="21"/>
      <c r="J17" s="21"/>
      <c r="K17" s="21"/>
      <c r="L17" s="21"/>
      <c r="M17" s="21"/>
      <c r="N17" s="23"/>
      <c r="P17" s="22"/>
      <c r="Q17" s="68">
        <v>0.09</v>
      </c>
      <c r="R17" s="68">
        <v>695.28902633602115</v>
      </c>
      <c r="S17" s="23"/>
    </row>
    <row r="18" spans="2:19" s="14" customFormat="1" x14ac:dyDescent="0.25">
      <c r="B18" s="22"/>
      <c r="C18" s="11" t="s">
        <v>33</v>
      </c>
      <c r="D18" s="68">
        <v>0.95</v>
      </c>
      <c r="E18" s="23"/>
      <c r="G18" s="22"/>
      <c r="H18" s="78" t="s">
        <v>54</v>
      </c>
      <c r="I18" s="79"/>
      <c r="J18" s="41"/>
      <c r="K18" s="21"/>
      <c r="L18" s="21"/>
      <c r="M18" s="21"/>
      <c r="N18" s="23"/>
      <c r="P18" s="22"/>
      <c r="Q18" s="96">
        <v>0.1</v>
      </c>
      <c r="R18" s="96">
        <v>714.27605723609236</v>
      </c>
      <c r="S18" s="23"/>
    </row>
    <row r="19" spans="2:19" s="14" customFormat="1" x14ac:dyDescent="0.25">
      <c r="B19" s="22"/>
      <c r="C19" s="95" t="s">
        <v>18</v>
      </c>
      <c r="D19" s="96" t="s">
        <v>178</v>
      </c>
      <c r="E19" s="23"/>
      <c r="G19" s="22"/>
      <c r="H19" s="106" t="s">
        <v>52</v>
      </c>
      <c r="I19" s="106">
        <v>3</v>
      </c>
      <c r="J19" s="107"/>
      <c r="K19" s="21"/>
      <c r="L19" s="21"/>
      <c r="M19" s="21"/>
      <c r="N19" s="23"/>
      <c r="P19" s="22"/>
      <c r="Q19" s="68">
        <v>0.11</v>
      </c>
      <c r="R19" s="68">
        <v>732.48832466314411</v>
      </c>
      <c r="S19" s="23"/>
    </row>
    <row r="20" spans="2:19" s="14" customFormat="1" x14ac:dyDescent="0.25">
      <c r="B20" s="22"/>
      <c r="C20" s="21"/>
      <c r="D20" s="40"/>
      <c r="E20" s="23"/>
      <c r="G20" s="22"/>
      <c r="H20" s="51" t="s">
        <v>37</v>
      </c>
      <c r="I20" s="51" t="s">
        <v>38</v>
      </c>
      <c r="J20" s="21"/>
      <c r="K20" s="21"/>
      <c r="L20" s="21"/>
      <c r="M20" s="21"/>
      <c r="N20" s="23"/>
      <c r="P20" s="22"/>
      <c r="Q20" s="96">
        <v>0.12</v>
      </c>
      <c r="R20" s="96">
        <v>750.29887919207931</v>
      </c>
      <c r="S20" s="23"/>
    </row>
    <row r="21" spans="2:19" s="14" customFormat="1" ht="14.45" customHeight="1" x14ac:dyDescent="0.25">
      <c r="B21" s="22"/>
      <c r="C21" s="70" t="s">
        <v>56</v>
      </c>
      <c r="D21" s="41"/>
      <c r="E21" s="23"/>
      <c r="G21" s="22"/>
      <c r="H21" s="101" t="s">
        <v>186</v>
      </c>
      <c r="I21" s="68" t="s">
        <v>187</v>
      </c>
      <c r="J21" s="21"/>
      <c r="K21" s="21"/>
      <c r="L21" s="21"/>
      <c r="M21" s="21"/>
      <c r="N21" s="23"/>
      <c r="P21" s="22"/>
      <c r="Q21" s="68">
        <v>0.13</v>
      </c>
      <c r="R21" s="68">
        <v>767.68909072593158</v>
      </c>
      <c r="S21" s="23"/>
    </row>
    <row r="22" spans="2:19" s="14" customFormat="1" ht="14.45" customHeight="1" x14ac:dyDescent="0.25">
      <c r="B22" s="22"/>
      <c r="C22" s="11" t="s">
        <v>39</v>
      </c>
      <c r="D22" s="68" t="s">
        <v>41</v>
      </c>
      <c r="E22" s="23"/>
      <c r="F22" s="13"/>
      <c r="G22" s="22"/>
      <c r="H22" s="96" t="s">
        <v>198</v>
      </c>
      <c r="I22" s="96">
        <v>7.6292088484652298E-5</v>
      </c>
      <c r="J22" s="21"/>
      <c r="K22" s="21"/>
      <c r="L22" s="21"/>
      <c r="M22" s="21"/>
      <c r="N22" s="23"/>
      <c r="P22" s="22"/>
      <c r="Q22" s="96">
        <v>0.14000000000000001</v>
      </c>
      <c r="R22" s="96">
        <v>784.59822370806023</v>
      </c>
      <c r="S22" s="23"/>
    </row>
    <row r="23" spans="2:19" s="14" customFormat="1" ht="14.45" customHeight="1" x14ac:dyDescent="0.25">
      <c r="B23" s="22"/>
      <c r="C23" s="95" t="s">
        <v>40</v>
      </c>
      <c r="D23" s="96" t="s">
        <v>155</v>
      </c>
      <c r="E23" s="23"/>
      <c r="F23" s="13"/>
      <c r="G23" s="22"/>
      <c r="H23" s="68" t="s">
        <v>199</v>
      </c>
      <c r="I23" s="68" t="s">
        <v>187</v>
      </c>
      <c r="J23" s="21"/>
      <c r="K23" s="21"/>
      <c r="L23" s="21"/>
      <c r="M23" s="21"/>
      <c r="N23" s="23"/>
      <c r="P23" s="22"/>
      <c r="Q23" s="68">
        <v>0.15</v>
      </c>
      <c r="R23" s="68">
        <v>801.14631765735783</v>
      </c>
      <c r="S23" s="23"/>
    </row>
    <row r="24" spans="2:19" s="14" customFormat="1" x14ac:dyDescent="0.25">
      <c r="B24" s="22"/>
      <c r="C24" s="11" t="s">
        <v>51</v>
      </c>
      <c r="D24" s="68">
        <v>5</v>
      </c>
      <c r="E24" s="23"/>
      <c r="F24" s="13"/>
      <c r="G24" s="22"/>
      <c r="H24" s="40"/>
      <c r="I24" s="40"/>
      <c r="J24" s="40"/>
      <c r="K24" s="21"/>
      <c r="L24" s="21"/>
      <c r="M24" s="21"/>
      <c r="N24" s="23"/>
      <c r="P24" s="22"/>
      <c r="Q24" s="96">
        <v>0.16</v>
      </c>
      <c r="R24" s="96">
        <v>817.55293067140826</v>
      </c>
      <c r="S24" s="23"/>
    </row>
    <row r="25" spans="2:19" s="14" customFormat="1" x14ac:dyDescent="0.25">
      <c r="B25" s="24"/>
      <c r="C25" s="36"/>
      <c r="D25" s="36"/>
      <c r="E25" s="26"/>
      <c r="F25" s="13"/>
      <c r="G25" s="22"/>
      <c r="H25" s="83" t="s">
        <v>53</v>
      </c>
      <c r="I25" s="83"/>
      <c r="J25" s="41"/>
      <c r="K25" s="41"/>
      <c r="L25" s="41"/>
      <c r="M25" s="41"/>
      <c r="N25" s="23"/>
      <c r="P25" s="22"/>
      <c r="Q25" s="68">
        <v>0.17</v>
      </c>
      <c r="R25" s="68">
        <v>833.63253266705328</v>
      </c>
      <c r="S25" s="23"/>
    </row>
    <row r="26" spans="2:19" s="14" customFormat="1" ht="30" x14ac:dyDescent="0.25">
      <c r="B26" s="45"/>
      <c r="C26" s="47"/>
      <c r="D26" s="47"/>
      <c r="E26" s="47"/>
      <c r="F26" s="13"/>
      <c r="G26" s="22"/>
      <c r="H26" s="42" t="s">
        <v>41</v>
      </c>
      <c r="I26" s="42" t="s">
        <v>47</v>
      </c>
      <c r="J26" s="43" t="s">
        <v>43</v>
      </c>
      <c r="K26" s="43" t="s">
        <v>44</v>
      </c>
      <c r="L26" s="43" t="s">
        <v>45</v>
      </c>
      <c r="M26" s="43" t="s">
        <v>46</v>
      </c>
      <c r="N26" s="23"/>
      <c r="P26" s="22"/>
      <c r="Q26" s="96">
        <v>0.18</v>
      </c>
      <c r="R26" s="96">
        <v>849.3877916753313</v>
      </c>
      <c r="S26" s="23"/>
    </row>
    <row r="27" spans="2:19" s="14" customFormat="1" ht="13.5" customHeight="1" x14ac:dyDescent="0.25">
      <c r="B27" s="13"/>
      <c r="C27" s="35"/>
      <c r="D27" s="35"/>
      <c r="E27" s="35"/>
      <c r="F27" s="13"/>
      <c r="G27" s="22"/>
      <c r="H27" s="68">
        <v>0</v>
      </c>
      <c r="I27" s="68">
        <v>1.5229979512760349E-8</v>
      </c>
      <c r="J27" s="68">
        <v>6.4590343113616635E-7</v>
      </c>
      <c r="K27" s="68">
        <v>0</v>
      </c>
      <c r="L27" s="68">
        <v>42.41</v>
      </c>
      <c r="M27" s="68">
        <v>-8.0368118117401664E-4</v>
      </c>
      <c r="N27" s="34"/>
      <c r="P27" s="22"/>
      <c r="Q27" s="68">
        <v>0.19</v>
      </c>
      <c r="R27" s="68">
        <v>864.75120680415739</v>
      </c>
      <c r="S27" s="23"/>
    </row>
    <row r="28" spans="2:19" s="14" customFormat="1" ht="14.45" customHeight="1" x14ac:dyDescent="0.25">
      <c r="B28" s="13"/>
      <c r="C28" s="35"/>
      <c r="D28" s="35"/>
      <c r="E28" s="35"/>
      <c r="F28" s="13"/>
      <c r="G28" s="22"/>
      <c r="H28" s="96">
        <v>17.899999999999999</v>
      </c>
      <c r="I28" s="96">
        <v>1.3647115469535909E-3</v>
      </c>
      <c r="J28" s="96">
        <v>5.6403528235591908E-2</v>
      </c>
      <c r="K28" s="96">
        <v>0</v>
      </c>
      <c r="L28" s="96">
        <v>41.33</v>
      </c>
      <c r="M28" s="96">
        <v>-0.23765649154498655</v>
      </c>
      <c r="N28" s="23"/>
      <c r="P28" s="22"/>
      <c r="Q28" s="96">
        <v>0.2</v>
      </c>
      <c r="R28" s="96">
        <v>880.14382204554875</v>
      </c>
      <c r="S28" s="23"/>
    </row>
    <row r="29" spans="2:19" s="14" customFormat="1" ht="14.45" customHeight="1" x14ac:dyDescent="0.25">
      <c r="B29" s="13"/>
      <c r="C29" s="35"/>
      <c r="D29" s="35"/>
      <c r="E29" s="35"/>
      <c r="F29" s="13"/>
      <c r="G29" s="22"/>
      <c r="H29" s="68">
        <v>61.7</v>
      </c>
      <c r="I29" s="68">
        <v>4.6961754124262168E-3</v>
      </c>
      <c r="J29" s="68">
        <v>0.19864821994562895</v>
      </c>
      <c r="K29" s="68">
        <v>0</v>
      </c>
      <c r="L29" s="68">
        <v>42.3</v>
      </c>
      <c r="M29" s="68">
        <v>-0.44674993956724707</v>
      </c>
      <c r="N29" s="23"/>
      <c r="P29" s="22"/>
      <c r="Q29" s="68">
        <v>0.21</v>
      </c>
      <c r="R29" s="68">
        <v>895.70897712102783</v>
      </c>
      <c r="S29" s="23"/>
    </row>
    <row r="30" spans="2:19" s="14" customFormat="1" ht="12" customHeight="1" x14ac:dyDescent="0.25">
      <c r="B30" s="13"/>
      <c r="C30" s="35"/>
      <c r="D30" s="35"/>
      <c r="E30" s="35"/>
      <c r="F30" s="13"/>
      <c r="G30" s="22"/>
      <c r="H30" s="96">
        <v>195.6</v>
      </c>
      <c r="I30" s="96">
        <v>1.4811955331257358E-2</v>
      </c>
      <c r="J30" s="96">
        <v>0.64609749154944596</v>
      </c>
      <c r="K30" s="96">
        <v>2</v>
      </c>
      <c r="L30" s="96">
        <v>43.62</v>
      </c>
      <c r="M30" s="96">
        <v>1.6969881080265128</v>
      </c>
      <c r="N30" s="23"/>
      <c r="P30" s="22"/>
      <c r="Q30" s="96">
        <v>0.22</v>
      </c>
      <c r="R30" s="96">
        <v>911.12740709593743</v>
      </c>
      <c r="S30" s="23"/>
    </row>
    <row r="31" spans="2:19" s="14" customFormat="1" ht="13.9" customHeight="1" x14ac:dyDescent="0.25">
      <c r="B31" s="13"/>
      <c r="C31" s="35"/>
      <c r="D31" s="35"/>
      <c r="E31" s="35"/>
      <c r="G31" s="22"/>
      <c r="H31" s="68">
        <v>772.3</v>
      </c>
      <c r="I31" s="68">
        <v>5.7218183840656307E-2</v>
      </c>
      <c r="J31" s="68">
        <v>2.0764478915774172</v>
      </c>
      <c r="K31" s="68">
        <v>1</v>
      </c>
      <c r="L31" s="68">
        <v>36.29</v>
      </c>
      <c r="M31" s="68">
        <v>-0.76935520127998858</v>
      </c>
      <c r="N31" s="23"/>
      <c r="P31" s="22"/>
      <c r="Q31" s="68">
        <v>0.23</v>
      </c>
      <c r="R31" s="68">
        <v>926.44247277175282</v>
      </c>
      <c r="S31" s="23"/>
    </row>
    <row r="32" spans="2:19" s="14" customFormat="1" x14ac:dyDescent="0.25">
      <c r="B32" s="13"/>
      <c r="C32" s="13"/>
      <c r="D32" s="13"/>
      <c r="E32" s="13"/>
      <c r="G32" s="22"/>
      <c r="H32" s="40"/>
      <c r="I32" s="40"/>
      <c r="J32" s="40"/>
      <c r="K32" s="40"/>
      <c r="L32" s="40"/>
      <c r="M32" s="40"/>
      <c r="N32" s="23"/>
      <c r="P32" s="22"/>
      <c r="Q32" s="96">
        <v>0.24</v>
      </c>
      <c r="R32" s="96">
        <v>941.83796572127676</v>
      </c>
      <c r="S32" s="23"/>
    </row>
    <row r="33" spans="1:19" s="14" customFormat="1" x14ac:dyDescent="0.25">
      <c r="A33" s="13"/>
      <c r="B33" s="13"/>
      <c r="C33" s="13"/>
      <c r="D33" s="13"/>
      <c r="E33" s="13"/>
      <c r="F33" s="13"/>
      <c r="G33" s="22"/>
      <c r="H33" s="83" t="s">
        <v>111</v>
      </c>
      <c r="I33" s="83"/>
      <c r="J33" s="40"/>
      <c r="K33" s="40"/>
      <c r="L33" s="40"/>
      <c r="M33" s="40"/>
      <c r="N33" s="23"/>
      <c r="P33" s="22"/>
      <c r="Q33" s="68">
        <v>0.25</v>
      </c>
      <c r="R33" s="68">
        <v>957.28089852813685</v>
      </c>
      <c r="S33" s="23"/>
    </row>
    <row r="34" spans="1:19" s="14" customFormat="1" x14ac:dyDescent="0.25">
      <c r="A34" s="13"/>
      <c r="B34" s="13"/>
      <c r="C34" s="13"/>
      <c r="D34" s="13"/>
      <c r="E34" s="13"/>
      <c r="F34" s="13"/>
      <c r="G34" s="22"/>
      <c r="H34" s="108" t="s">
        <v>31</v>
      </c>
      <c r="I34" s="108" t="s">
        <v>90</v>
      </c>
      <c r="J34" s="108" t="s">
        <v>52</v>
      </c>
      <c r="K34" s="108" t="s">
        <v>91</v>
      </c>
      <c r="L34" s="108" t="s">
        <v>92</v>
      </c>
      <c r="M34" s="108" t="s">
        <v>93</v>
      </c>
      <c r="N34" s="23"/>
      <c r="P34" s="22"/>
      <c r="Q34" s="96">
        <v>0.26</v>
      </c>
      <c r="R34" s="96">
        <v>972.79730315691575</v>
      </c>
      <c r="S34" s="23"/>
    </row>
    <row r="35" spans="1:19" s="14" customFormat="1" ht="15" customHeight="1" x14ac:dyDescent="0.35">
      <c r="A35" s="13"/>
      <c r="C35" s="13"/>
      <c r="D35" s="82"/>
      <c r="E35" s="82"/>
      <c r="F35" s="13"/>
      <c r="G35" s="22"/>
      <c r="H35" s="68" t="s">
        <v>182</v>
      </c>
      <c r="I35" s="68">
        <v>-12.695805349600038</v>
      </c>
      <c r="J35" s="68">
        <v>5</v>
      </c>
      <c r="K35" s="68" t="s">
        <v>183</v>
      </c>
      <c r="L35" s="68" t="s">
        <v>183</v>
      </c>
      <c r="M35" s="68" t="s">
        <v>183</v>
      </c>
      <c r="N35" s="23"/>
      <c r="P35" s="22"/>
      <c r="Q35" s="68">
        <v>0.27</v>
      </c>
      <c r="R35" s="68">
        <v>988.28174160820038</v>
      </c>
      <c r="S35" s="23"/>
    </row>
    <row r="36" spans="1:19" s="14" customFormat="1" x14ac:dyDescent="0.25">
      <c r="A36" s="13"/>
      <c r="C36" s="13"/>
      <c r="D36" s="13"/>
      <c r="E36" s="27"/>
      <c r="F36" s="13"/>
      <c r="G36" s="22"/>
      <c r="H36" s="96" t="s">
        <v>184</v>
      </c>
      <c r="I36" s="96">
        <v>-14.241469126719535</v>
      </c>
      <c r="J36" s="96">
        <v>1</v>
      </c>
      <c r="K36" s="96">
        <v>3.091327554238994</v>
      </c>
      <c r="L36" s="96">
        <v>4</v>
      </c>
      <c r="M36" s="96">
        <v>0.54265997894959472</v>
      </c>
      <c r="N36" s="23"/>
      <c r="P36" s="22"/>
      <c r="Q36" s="96">
        <v>0.28000000000000003</v>
      </c>
      <c r="R36" s="96">
        <v>1003.5283456789904</v>
      </c>
      <c r="S36" s="23"/>
    </row>
    <row r="37" spans="1:19" s="14" customFormat="1" x14ac:dyDescent="0.25">
      <c r="A37" s="13"/>
      <c r="B37" s="13"/>
      <c r="C37" s="13"/>
      <c r="D37" s="13"/>
      <c r="E37" s="27"/>
      <c r="F37" s="13"/>
      <c r="G37" s="22"/>
      <c r="H37" s="68" t="s">
        <v>185</v>
      </c>
      <c r="I37" s="68">
        <v>-15.665106559990226</v>
      </c>
      <c r="J37" s="68">
        <v>1</v>
      </c>
      <c r="K37" s="68">
        <v>5.9386024207803771</v>
      </c>
      <c r="L37" s="68">
        <v>4</v>
      </c>
      <c r="M37" s="68">
        <v>0.20378064185055422</v>
      </c>
      <c r="N37" s="23"/>
      <c r="P37" s="22"/>
      <c r="Q37" s="68">
        <v>0.28999999999999998</v>
      </c>
      <c r="R37" s="68">
        <v>1018.8572296846019</v>
      </c>
      <c r="S37" s="23"/>
    </row>
    <row r="38" spans="1:19" s="14" customFormat="1" x14ac:dyDescent="0.25">
      <c r="A38" s="13"/>
      <c r="B38" s="13"/>
      <c r="C38" s="13"/>
      <c r="D38" s="13"/>
      <c r="E38" s="27"/>
      <c r="F38" s="13"/>
      <c r="G38" s="22"/>
      <c r="H38" s="40"/>
      <c r="I38" s="40"/>
      <c r="J38" s="40"/>
      <c r="K38" s="40"/>
      <c r="L38" s="40"/>
      <c r="M38" s="40"/>
      <c r="N38" s="23"/>
      <c r="P38" s="22"/>
      <c r="Q38" s="96">
        <v>0.3</v>
      </c>
      <c r="R38" s="96">
        <v>1034.5997757357995</v>
      </c>
      <c r="S38" s="23"/>
    </row>
    <row r="39" spans="1:19" s="14" customFormat="1" x14ac:dyDescent="0.25">
      <c r="A39" s="13"/>
      <c r="B39" s="13"/>
      <c r="C39" s="13"/>
      <c r="D39" s="13"/>
      <c r="E39" s="27"/>
      <c r="F39" s="13"/>
      <c r="G39" s="45"/>
      <c r="H39" s="46"/>
      <c r="I39" s="45"/>
      <c r="J39" s="45"/>
      <c r="K39" s="45"/>
      <c r="L39" s="45"/>
      <c r="M39" s="45"/>
      <c r="N39" s="45"/>
      <c r="P39" s="22"/>
      <c r="Q39" s="68">
        <v>0.31</v>
      </c>
      <c r="R39" s="68">
        <v>1050.4103199876561</v>
      </c>
      <c r="S39" s="23"/>
    </row>
    <row r="40" spans="1:19" s="14" customFormat="1" ht="23.25" x14ac:dyDescent="0.35">
      <c r="A40" s="13"/>
      <c r="B40" s="13"/>
      <c r="C40" s="13"/>
      <c r="D40" s="13"/>
      <c r="E40" s="13"/>
      <c r="F40" s="13"/>
      <c r="H40" s="29"/>
      <c r="M40" s="13"/>
      <c r="N40" s="13"/>
      <c r="P40" s="22"/>
      <c r="Q40" s="96">
        <v>0.32</v>
      </c>
      <c r="R40" s="96">
        <v>1065.9752496253082</v>
      </c>
      <c r="S40" s="23"/>
    </row>
    <row r="41" spans="1:19" s="14" customFormat="1" ht="15" customHeight="1" x14ac:dyDescent="0.25">
      <c r="A41" s="13"/>
      <c r="B41" s="13"/>
      <c r="C41" s="13"/>
      <c r="D41" s="13"/>
      <c r="E41" s="13"/>
      <c r="F41" s="13"/>
      <c r="H41" s="28"/>
      <c r="M41" s="13"/>
      <c r="N41" s="13"/>
      <c r="P41" s="22"/>
      <c r="Q41" s="68">
        <v>0.33</v>
      </c>
      <c r="R41" s="68">
        <v>1081.6261739837196</v>
      </c>
      <c r="S41" s="23"/>
    </row>
    <row r="42" spans="1:19" s="14" customFormat="1" ht="23.25" x14ac:dyDescent="0.35">
      <c r="A42" s="13"/>
      <c r="B42" s="13"/>
      <c r="C42" s="13"/>
      <c r="D42" s="82"/>
      <c r="E42" s="82"/>
      <c r="F42" s="13"/>
      <c r="H42" s="28"/>
      <c r="I42" s="13"/>
      <c r="J42" s="13"/>
      <c r="K42" s="13"/>
      <c r="L42" s="13"/>
      <c r="M42" s="13"/>
      <c r="N42" s="13"/>
      <c r="P42" s="22"/>
      <c r="Q42" s="96">
        <v>0.34</v>
      </c>
      <c r="R42" s="96">
        <v>1097.6591717871522</v>
      </c>
      <c r="S42" s="23"/>
    </row>
    <row r="43" spans="1:19" s="14" customFormat="1" x14ac:dyDescent="0.25">
      <c r="A43" s="13"/>
      <c r="B43" s="13"/>
      <c r="C43" s="13"/>
      <c r="D43" s="13"/>
      <c r="E43" s="27"/>
      <c r="F43" s="13"/>
      <c r="H43" s="30"/>
      <c r="I43" s="13"/>
      <c r="J43" s="13"/>
      <c r="K43" s="13"/>
      <c r="L43" s="13"/>
      <c r="M43" s="13"/>
      <c r="N43" s="13"/>
      <c r="P43" s="22"/>
      <c r="Q43" s="68">
        <v>0.35000000000000003</v>
      </c>
      <c r="R43" s="68">
        <v>1113.8945297758237</v>
      </c>
      <c r="S43" s="23"/>
    </row>
    <row r="44" spans="1:19" s="14" customFormat="1" x14ac:dyDescent="0.25">
      <c r="A44" s="13"/>
      <c r="B44" s="13"/>
      <c r="C44" s="13"/>
      <c r="D44" s="13"/>
      <c r="E44" s="27"/>
      <c r="F44" s="13"/>
      <c r="H44" s="28"/>
      <c r="P44" s="22"/>
      <c r="Q44" s="96">
        <v>0.36</v>
      </c>
      <c r="R44" s="96">
        <v>1130.1916509253911</v>
      </c>
      <c r="S44" s="23"/>
    </row>
    <row r="45" spans="1:19" s="14" customFormat="1" x14ac:dyDescent="0.25">
      <c r="A45" s="13"/>
      <c r="B45" s="13"/>
      <c r="C45" s="13"/>
      <c r="D45" s="13"/>
      <c r="E45" s="27"/>
      <c r="F45" s="13"/>
      <c r="H45" s="28"/>
      <c r="P45" s="22"/>
      <c r="Q45" s="68">
        <v>0.37</v>
      </c>
      <c r="R45" s="68">
        <v>1146.6155483633102</v>
      </c>
      <c r="S45" s="23"/>
    </row>
    <row r="46" spans="1:19" s="14" customFormat="1" x14ac:dyDescent="0.25">
      <c r="A46" s="13"/>
      <c r="B46" s="13"/>
      <c r="C46" s="13"/>
      <c r="D46" s="13"/>
      <c r="E46" s="13"/>
      <c r="F46" s="13"/>
      <c r="H46" s="28"/>
      <c r="O46" s="13"/>
      <c r="P46" s="22"/>
      <c r="Q46" s="96">
        <v>0.38</v>
      </c>
      <c r="R46" s="96">
        <v>1163.2564861942396</v>
      </c>
      <c r="S46" s="23"/>
    </row>
    <row r="47" spans="1:19" s="14" customFormat="1" x14ac:dyDescent="0.25">
      <c r="A47" s="13"/>
      <c r="B47" s="13"/>
      <c r="C47" s="13"/>
      <c r="D47" s="13"/>
      <c r="E47" s="13"/>
      <c r="F47" s="13"/>
      <c r="H47" s="28"/>
      <c r="O47" s="13"/>
      <c r="P47" s="22"/>
      <c r="Q47" s="68">
        <v>0.39</v>
      </c>
      <c r="R47" s="68">
        <v>1180.0449338859648</v>
      </c>
      <c r="S47" s="23"/>
    </row>
    <row r="48" spans="1:19" s="14" customFormat="1" x14ac:dyDescent="0.25">
      <c r="A48" s="13"/>
      <c r="B48" s="13"/>
      <c r="C48" s="13"/>
      <c r="D48" s="13"/>
      <c r="E48" s="13"/>
      <c r="F48" s="13"/>
      <c r="H48" s="28"/>
      <c r="O48" s="13"/>
      <c r="P48" s="22"/>
      <c r="Q48" s="96">
        <v>0.4</v>
      </c>
      <c r="R48" s="96">
        <v>1196.7034777690455</v>
      </c>
      <c r="S48" s="23"/>
    </row>
    <row r="49" spans="1:19" s="14" customFormat="1" x14ac:dyDescent="0.25">
      <c r="A49" s="13"/>
      <c r="B49" s="13"/>
      <c r="C49" s="13"/>
      <c r="D49" s="13"/>
      <c r="E49" s="13"/>
      <c r="F49" s="13"/>
      <c r="O49" s="13"/>
      <c r="P49" s="22"/>
      <c r="Q49" s="68">
        <v>0.41000000000000003</v>
      </c>
      <c r="R49" s="68">
        <v>1213.3196636506964</v>
      </c>
      <c r="S49" s="23"/>
    </row>
    <row r="50" spans="1:19" s="14" customFormat="1" x14ac:dyDescent="0.25">
      <c r="B50" s="13"/>
      <c r="C50" s="13"/>
      <c r="D50" s="13"/>
      <c r="E50" s="13"/>
      <c r="O50" s="13"/>
      <c r="P50" s="22"/>
      <c r="Q50" s="96">
        <v>0.42</v>
      </c>
      <c r="R50" s="96">
        <v>1230.5266238150423</v>
      </c>
      <c r="S50" s="23"/>
    </row>
    <row r="51" spans="1:19" s="14" customFormat="1" x14ac:dyDescent="0.25">
      <c r="B51" s="13"/>
      <c r="C51" s="13"/>
      <c r="D51" s="13"/>
      <c r="E51" s="13"/>
      <c r="P51" s="22"/>
      <c r="Q51" s="68">
        <v>0.43</v>
      </c>
      <c r="R51" s="68">
        <v>1248.3347020135263</v>
      </c>
      <c r="S51" s="23"/>
    </row>
    <row r="52" spans="1:19" s="14" customFormat="1" x14ac:dyDescent="0.25">
      <c r="B52" s="13"/>
      <c r="P52" s="22"/>
      <c r="Q52" s="96">
        <v>0.44</v>
      </c>
      <c r="R52" s="96">
        <v>1266.4431870965182</v>
      </c>
      <c r="S52" s="23"/>
    </row>
    <row r="53" spans="1:19" s="14" customFormat="1" x14ac:dyDescent="0.25">
      <c r="B53" s="13"/>
      <c r="P53" s="22"/>
      <c r="Q53" s="68">
        <v>0.45</v>
      </c>
      <c r="R53" s="68">
        <v>1284.8695275467469</v>
      </c>
      <c r="S53" s="23"/>
    </row>
    <row r="54" spans="1:19" s="14" customFormat="1" x14ac:dyDescent="0.25">
      <c r="P54" s="22"/>
      <c r="Q54" s="96">
        <v>0.46</v>
      </c>
      <c r="R54" s="96">
        <v>1303.3226902563442</v>
      </c>
      <c r="S54" s="23"/>
    </row>
    <row r="55" spans="1:19" s="14" customFormat="1" x14ac:dyDescent="0.25">
      <c r="P55" s="22"/>
      <c r="Q55" s="68">
        <v>0.47000000000000003</v>
      </c>
      <c r="R55" s="68">
        <v>1321.4671134396879</v>
      </c>
      <c r="S55" s="23"/>
    </row>
    <row r="56" spans="1:19" s="14" customFormat="1" x14ac:dyDescent="0.25">
      <c r="P56" s="22"/>
      <c r="Q56" s="96">
        <v>0.48</v>
      </c>
      <c r="R56" s="96">
        <v>1340.2332006480483</v>
      </c>
      <c r="S56" s="23"/>
    </row>
    <row r="57" spans="1:19" s="14" customFormat="1" x14ac:dyDescent="0.25">
      <c r="P57" s="22"/>
      <c r="Q57" s="68">
        <v>0.49</v>
      </c>
      <c r="R57" s="68">
        <v>1360.2949841971695</v>
      </c>
      <c r="S57" s="23"/>
    </row>
    <row r="58" spans="1:19" s="14" customFormat="1" x14ac:dyDescent="0.25">
      <c r="P58" s="22"/>
      <c r="Q58" s="96">
        <v>0.5</v>
      </c>
      <c r="R58" s="96">
        <v>1381.0149996280675</v>
      </c>
      <c r="S58" s="23"/>
    </row>
    <row r="59" spans="1:19" s="14" customFormat="1" x14ac:dyDescent="0.25">
      <c r="P59" s="22"/>
      <c r="Q59" s="68">
        <v>0.51</v>
      </c>
      <c r="R59" s="68">
        <v>1402.1465349642367</v>
      </c>
      <c r="S59" s="23"/>
    </row>
    <row r="60" spans="1:19" s="14" customFormat="1" x14ac:dyDescent="0.25">
      <c r="P60" s="22"/>
      <c r="Q60" s="96">
        <v>0.52</v>
      </c>
      <c r="R60" s="96">
        <v>1423.4240945402623</v>
      </c>
      <c r="S60" s="23"/>
    </row>
    <row r="61" spans="1:19" s="14" customFormat="1" x14ac:dyDescent="0.25">
      <c r="P61" s="22"/>
      <c r="Q61" s="68">
        <v>0.53</v>
      </c>
      <c r="R61" s="68">
        <v>1444.3365681425767</v>
      </c>
      <c r="S61" s="23"/>
    </row>
    <row r="62" spans="1:19" s="14" customFormat="1" x14ac:dyDescent="0.25">
      <c r="P62" s="22"/>
      <c r="Q62" s="96">
        <v>0.54</v>
      </c>
      <c r="R62" s="96">
        <v>1465.4899013014428</v>
      </c>
      <c r="S62" s="23"/>
    </row>
    <row r="63" spans="1:19" s="14" customFormat="1" x14ac:dyDescent="0.25">
      <c r="P63" s="22"/>
      <c r="Q63" s="68">
        <v>0.55000000000000004</v>
      </c>
      <c r="R63" s="68">
        <v>1487.2601494543605</v>
      </c>
      <c r="S63" s="23"/>
    </row>
    <row r="64" spans="1:19" s="14" customFormat="1" x14ac:dyDescent="0.25">
      <c r="P64" s="22"/>
      <c r="Q64" s="96">
        <v>0.56000000000000005</v>
      </c>
      <c r="R64" s="96">
        <v>1509.6438678144827</v>
      </c>
      <c r="S64" s="23"/>
    </row>
    <row r="65" spans="16:19" s="14" customFormat="1" x14ac:dyDescent="0.25">
      <c r="P65" s="22"/>
      <c r="Q65" s="68">
        <v>0.57000000000000006</v>
      </c>
      <c r="R65" s="68">
        <v>1532.7951676377709</v>
      </c>
      <c r="S65" s="23"/>
    </row>
    <row r="66" spans="16:19" s="14" customFormat="1" x14ac:dyDescent="0.25">
      <c r="P66" s="22"/>
      <c r="Q66" s="96">
        <v>0.57999999999999996</v>
      </c>
      <c r="R66" s="96">
        <v>1556.5983828985457</v>
      </c>
      <c r="S66" s="23"/>
    </row>
    <row r="67" spans="16:19" s="14" customFormat="1" x14ac:dyDescent="0.25">
      <c r="P67" s="22"/>
      <c r="Q67" s="68">
        <v>0.59</v>
      </c>
      <c r="R67" s="68">
        <v>1581.0862760690766</v>
      </c>
      <c r="S67" s="23"/>
    </row>
    <row r="68" spans="16:19" s="14" customFormat="1" x14ac:dyDescent="0.25">
      <c r="P68" s="22"/>
      <c r="Q68" s="96">
        <v>0.6</v>
      </c>
      <c r="R68" s="96">
        <v>1605.915213951165</v>
      </c>
      <c r="S68" s="23"/>
    </row>
    <row r="69" spans="16:19" s="14" customFormat="1" x14ac:dyDescent="0.25">
      <c r="P69" s="22"/>
      <c r="Q69" s="68">
        <v>0.61</v>
      </c>
      <c r="R69" s="68">
        <v>1630.7125958660067</v>
      </c>
      <c r="S69" s="23"/>
    </row>
    <row r="70" spans="16:19" s="14" customFormat="1" x14ac:dyDescent="0.25">
      <c r="P70" s="22"/>
      <c r="Q70" s="96">
        <v>0.62</v>
      </c>
      <c r="R70" s="96">
        <v>1656.551906312041</v>
      </c>
      <c r="S70" s="23"/>
    </row>
    <row r="71" spans="16:19" s="14" customFormat="1" x14ac:dyDescent="0.25">
      <c r="P71" s="22"/>
      <c r="Q71" s="68">
        <v>0.63</v>
      </c>
      <c r="R71" s="68">
        <v>1683.7913081167032</v>
      </c>
      <c r="S71" s="23"/>
    </row>
    <row r="72" spans="16:19" s="14" customFormat="1" x14ac:dyDescent="0.25">
      <c r="P72" s="22"/>
      <c r="Q72" s="96">
        <v>0.64</v>
      </c>
      <c r="R72" s="96">
        <v>1711.8091634316349</v>
      </c>
      <c r="S72" s="23"/>
    </row>
    <row r="73" spans="16:19" s="14" customFormat="1" x14ac:dyDescent="0.25">
      <c r="P73" s="22"/>
      <c r="Q73" s="68">
        <v>0.65</v>
      </c>
      <c r="R73" s="68">
        <v>1740.5769555828454</v>
      </c>
      <c r="S73" s="23"/>
    </row>
    <row r="74" spans="16:19" s="14" customFormat="1" x14ac:dyDescent="0.25">
      <c r="P74" s="22"/>
      <c r="Q74" s="96">
        <v>0.66</v>
      </c>
      <c r="R74" s="96">
        <v>1770.4173961508197</v>
      </c>
      <c r="S74" s="23"/>
    </row>
    <row r="75" spans="16:19" s="14" customFormat="1" x14ac:dyDescent="0.25">
      <c r="P75" s="22"/>
      <c r="Q75" s="68">
        <v>0.67</v>
      </c>
      <c r="R75" s="68">
        <v>1801.296169682847</v>
      </c>
      <c r="S75" s="23"/>
    </row>
    <row r="76" spans="16:19" s="14" customFormat="1" x14ac:dyDescent="0.25">
      <c r="P76" s="22"/>
      <c r="Q76" s="96">
        <v>0.68</v>
      </c>
      <c r="R76" s="96">
        <v>1833.0991456409752</v>
      </c>
      <c r="S76" s="23"/>
    </row>
    <row r="77" spans="16:19" s="14" customFormat="1" x14ac:dyDescent="0.25">
      <c r="P77" s="22"/>
      <c r="Q77" s="68">
        <v>0.69000000000000006</v>
      </c>
      <c r="R77" s="68">
        <v>1866.2878329488076</v>
      </c>
      <c r="S77" s="23"/>
    </row>
    <row r="78" spans="16:19" s="14" customFormat="1" x14ac:dyDescent="0.25">
      <c r="P78" s="22"/>
      <c r="Q78" s="96">
        <v>0.70000000000000007</v>
      </c>
      <c r="R78" s="96">
        <v>1901.1288457431247</v>
      </c>
      <c r="S78" s="23"/>
    </row>
    <row r="79" spans="16:19" s="14" customFormat="1" x14ac:dyDescent="0.25">
      <c r="P79" s="22"/>
      <c r="Q79" s="68">
        <v>0.71</v>
      </c>
      <c r="R79" s="68">
        <v>65535</v>
      </c>
      <c r="S79" s="23"/>
    </row>
    <row r="80" spans="16:19" s="14" customFormat="1" x14ac:dyDescent="0.25">
      <c r="P80" s="22"/>
      <c r="Q80" s="96">
        <v>0.72</v>
      </c>
      <c r="R80" s="96">
        <v>65535</v>
      </c>
      <c r="S80" s="23"/>
    </row>
    <row r="81" spans="16:19" s="14" customFormat="1" x14ac:dyDescent="0.25">
      <c r="P81" s="22"/>
      <c r="Q81" s="68">
        <v>0.73</v>
      </c>
      <c r="R81" s="68">
        <v>65535</v>
      </c>
      <c r="S81" s="23"/>
    </row>
    <row r="82" spans="16:19" s="14" customFormat="1" x14ac:dyDescent="0.25">
      <c r="P82" s="22"/>
      <c r="Q82" s="96">
        <v>0.74</v>
      </c>
      <c r="R82" s="96">
        <v>65535</v>
      </c>
      <c r="S82" s="23"/>
    </row>
    <row r="83" spans="16:19" s="14" customFormat="1" x14ac:dyDescent="0.25">
      <c r="P83" s="22"/>
      <c r="Q83" s="68">
        <v>0.75</v>
      </c>
      <c r="R83" s="68">
        <v>65535</v>
      </c>
      <c r="S83" s="23"/>
    </row>
    <row r="84" spans="16:19" s="14" customFormat="1" x14ac:dyDescent="0.25">
      <c r="P84" s="22"/>
      <c r="Q84" s="96">
        <v>0.76</v>
      </c>
      <c r="R84" s="96">
        <v>65535</v>
      </c>
      <c r="S84" s="23"/>
    </row>
    <row r="85" spans="16:19" s="14" customFormat="1" x14ac:dyDescent="0.25">
      <c r="P85" s="22"/>
      <c r="Q85" s="68">
        <v>0.77</v>
      </c>
      <c r="R85" s="68">
        <v>65535</v>
      </c>
      <c r="S85" s="23"/>
    </row>
    <row r="86" spans="16:19" s="14" customFormat="1" x14ac:dyDescent="0.25">
      <c r="P86" s="22"/>
      <c r="Q86" s="96">
        <v>0.78</v>
      </c>
      <c r="R86" s="96">
        <v>65535</v>
      </c>
      <c r="S86" s="23"/>
    </row>
    <row r="87" spans="16:19" s="14" customFormat="1" x14ac:dyDescent="0.25">
      <c r="P87" s="22"/>
      <c r="Q87" s="68">
        <v>0.79</v>
      </c>
      <c r="R87" s="68">
        <v>65535</v>
      </c>
      <c r="S87" s="23"/>
    </row>
    <row r="88" spans="16:19" s="14" customFormat="1" x14ac:dyDescent="0.25">
      <c r="P88" s="22"/>
      <c r="Q88" s="96">
        <v>0.8</v>
      </c>
      <c r="R88" s="96">
        <v>65535</v>
      </c>
      <c r="S88" s="23"/>
    </row>
    <row r="89" spans="16:19" s="14" customFormat="1" x14ac:dyDescent="0.25">
      <c r="P89" s="22"/>
      <c r="Q89" s="68">
        <v>0.81</v>
      </c>
      <c r="R89" s="68">
        <v>65535</v>
      </c>
      <c r="S89" s="23"/>
    </row>
    <row r="90" spans="16:19" s="14" customFormat="1" x14ac:dyDescent="0.25">
      <c r="P90" s="22"/>
      <c r="Q90" s="96">
        <v>0.82000000000000006</v>
      </c>
      <c r="R90" s="96">
        <v>65535</v>
      </c>
      <c r="S90" s="23"/>
    </row>
    <row r="91" spans="16:19" s="14" customFormat="1" x14ac:dyDescent="0.25">
      <c r="P91" s="22"/>
      <c r="Q91" s="68">
        <v>0.83000000000000007</v>
      </c>
      <c r="R91" s="68">
        <v>65535</v>
      </c>
      <c r="S91" s="23"/>
    </row>
    <row r="92" spans="16:19" s="14" customFormat="1" x14ac:dyDescent="0.25">
      <c r="P92" s="22"/>
      <c r="Q92" s="96">
        <v>0.84</v>
      </c>
      <c r="R92" s="96">
        <v>65535</v>
      </c>
      <c r="S92" s="23"/>
    </row>
    <row r="93" spans="16:19" s="14" customFormat="1" x14ac:dyDescent="0.25">
      <c r="P93" s="22"/>
      <c r="Q93" s="68">
        <v>0.85</v>
      </c>
      <c r="R93" s="68">
        <v>65535</v>
      </c>
      <c r="S93" s="23"/>
    </row>
    <row r="94" spans="16:19" s="14" customFormat="1" x14ac:dyDescent="0.25">
      <c r="P94" s="22"/>
      <c r="Q94" s="96">
        <v>0.86</v>
      </c>
      <c r="R94" s="96">
        <v>65535</v>
      </c>
      <c r="S94" s="23"/>
    </row>
    <row r="95" spans="16:19" s="14" customFormat="1" x14ac:dyDescent="0.25">
      <c r="P95" s="22"/>
      <c r="Q95" s="68">
        <v>0.87</v>
      </c>
      <c r="R95" s="68">
        <v>65535</v>
      </c>
      <c r="S95" s="23"/>
    </row>
    <row r="96" spans="16:19" s="14" customFormat="1" x14ac:dyDescent="0.25">
      <c r="P96" s="22"/>
      <c r="Q96" s="96">
        <v>0.88</v>
      </c>
      <c r="R96" s="96">
        <v>65535</v>
      </c>
      <c r="S96" s="23"/>
    </row>
    <row r="97" spans="16:19" s="14" customFormat="1" x14ac:dyDescent="0.25">
      <c r="P97" s="22"/>
      <c r="Q97" s="68">
        <v>0.89</v>
      </c>
      <c r="R97" s="68">
        <v>65535</v>
      </c>
      <c r="S97" s="23"/>
    </row>
    <row r="98" spans="16:19" s="14" customFormat="1" x14ac:dyDescent="0.25">
      <c r="P98" s="22"/>
      <c r="Q98" s="96">
        <v>0.9</v>
      </c>
      <c r="R98" s="96">
        <v>65535</v>
      </c>
      <c r="S98" s="23"/>
    </row>
    <row r="99" spans="16:19" s="14" customFormat="1" x14ac:dyDescent="0.25">
      <c r="P99" s="22"/>
      <c r="Q99" s="68">
        <v>0.91</v>
      </c>
      <c r="R99" s="68">
        <v>65535</v>
      </c>
      <c r="S99" s="23"/>
    </row>
    <row r="100" spans="16:19" s="14" customFormat="1" x14ac:dyDescent="0.25">
      <c r="P100" s="22"/>
      <c r="Q100" s="96">
        <v>0.92</v>
      </c>
      <c r="R100" s="96">
        <v>65535</v>
      </c>
      <c r="S100" s="23"/>
    </row>
    <row r="101" spans="16:19" s="14" customFormat="1" x14ac:dyDescent="0.25">
      <c r="P101" s="22"/>
      <c r="Q101" s="68">
        <v>0.93</v>
      </c>
      <c r="R101" s="68">
        <v>65535</v>
      </c>
      <c r="S101" s="23"/>
    </row>
    <row r="102" spans="16:19" s="14" customFormat="1" x14ac:dyDescent="0.25">
      <c r="P102" s="22"/>
      <c r="Q102" s="96">
        <v>0.94000000000000006</v>
      </c>
      <c r="R102" s="96">
        <v>65535</v>
      </c>
      <c r="S102" s="23"/>
    </row>
    <row r="103" spans="16:19" s="14" customFormat="1" x14ac:dyDescent="0.25">
      <c r="P103" s="22"/>
      <c r="Q103" s="68">
        <v>0.95000000000000007</v>
      </c>
      <c r="R103" s="68">
        <v>65535</v>
      </c>
      <c r="S103" s="23"/>
    </row>
    <row r="104" spans="16:19" s="14" customFormat="1" x14ac:dyDescent="0.25">
      <c r="P104" s="22"/>
      <c r="Q104" s="96">
        <v>0.96</v>
      </c>
      <c r="R104" s="96">
        <v>65535</v>
      </c>
      <c r="S104" s="23"/>
    </row>
    <row r="105" spans="16:19" s="14" customFormat="1" x14ac:dyDescent="0.25">
      <c r="P105" s="22"/>
      <c r="Q105" s="68">
        <v>0.97</v>
      </c>
      <c r="R105" s="68">
        <v>65535</v>
      </c>
      <c r="S105" s="23"/>
    </row>
    <row r="106" spans="16:19" s="14" customFormat="1" x14ac:dyDescent="0.25">
      <c r="P106" s="22"/>
      <c r="Q106" s="96">
        <v>0.98</v>
      </c>
      <c r="R106" s="96">
        <v>65535</v>
      </c>
      <c r="S106" s="23"/>
    </row>
    <row r="107" spans="16:19" s="14" customFormat="1" x14ac:dyDescent="0.25">
      <c r="P107" s="22"/>
      <c r="Q107" s="68">
        <v>0.99</v>
      </c>
      <c r="R107" s="68">
        <v>65535</v>
      </c>
      <c r="S107" s="23"/>
    </row>
    <row r="108" spans="16:19" s="14" customFormat="1" x14ac:dyDescent="0.25">
      <c r="P108" s="24"/>
      <c r="Q108" s="25"/>
      <c r="R108" s="25"/>
      <c r="S108" s="26"/>
    </row>
    <row r="109" spans="16:19" s="14" customFormat="1" x14ac:dyDescent="0.25"/>
    <row r="110" spans="16:19" s="14" customFormat="1" x14ac:dyDescent="0.25"/>
    <row r="111" spans="16:19" s="14" customFormat="1" x14ac:dyDescent="0.25"/>
    <row r="112" spans="16:19" s="14" customFormat="1" x14ac:dyDescent="0.25"/>
    <row r="113" s="14" customFormat="1" x14ac:dyDescent="0.25"/>
    <row r="114" s="14" customFormat="1" x14ac:dyDescent="0.25"/>
    <row r="115" s="14" customFormat="1" x14ac:dyDescent="0.25"/>
    <row r="116" s="14" customFormat="1" x14ac:dyDescent="0.25"/>
    <row r="117" s="14" customFormat="1" x14ac:dyDescent="0.25"/>
    <row r="118" s="14" customFormat="1" x14ac:dyDescent="0.25"/>
    <row r="119" s="14" customFormat="1" x14ac:dyDescent="0.25"/>
    <row r="120" s="14" customFormat="1" x14ac:dyDescent="0.25"/>
    <row r="121" s="14" customFormat="1" x14ac:dyDescent="0.25"/>
    <row r="122" s="14" customFormat="1" x14ac:dyDescent="0.25"/>
    <row r="123" s="14" customFormat="1" x14ac:dyDescent="0.25"/>
    <row r="124" s="14" customFormat="1" x14ac:dyDescent="0.25"/>
    <row r="125" s="14" customFormat="1" x14ac:dyDescent="0.25"/>
    <row r="126" s="14" customFormat="1" x14ac:dyDescent="0.25"/>
    <row r="127" s="14" customFormat="1" x14ac:dyDescent="0.25"/>
    <row r="128" s="14" customFormat="1" x14ac:dyDescent="0.25"/>
    <row r="129" spans="18:18" s="14" customFormat="1" x14ac:dyDescent="0.25"/>
    <row r="130" spans="18:18" s="14" customFormat="1" x14ac:dyDescent="0.25"/>
    <row r="131" spans="18:18" s="14" customFormat="1" x14ac:dyDescent="0.25">
      <c r="R131" s="19"/>
    </row>
    <row r="132" spans="18:18" s="14" customFormat="1" x14ac:dyDescent="0.25"/>
    <row r="133" spans="18:18" s="14" customFormat="1" x14ac:dyDescent="0.25"/>
    <row r="134" spans="18:18" s="14" customFormat="1" x14ac:dyDescent="0.25"/>
    <row r="135" spans="18:18" s="14" customFormat="1" x14ac:dyDescent="0.25"/>
    <row r="136" spans="18:18" s="14" customFormat="1" x14ac:dyDescent="0.25"/>
    <row r="137" spans="18:18" s="14" customFormat="1" x14ac:dyDescent="0.25"/>
    <row r="138" spans="18:18" s="14" customFormat="1" x14ac:dyDescent="0.25"/>
    <row r="139" spans="18:18" s="14" customFormat="1" x14ac:dyDescent="0.25"/>
    <row r="140" spans="18:18" s="14" customFormat="1" x14ac:dyDescent="0.25"/>
    <row r="141" spans="18:18" s="14" customFormat="1" x14ac:dyDescent="0.25"/>
    <row r="142" spans="18:18" s="14" customFormat="1" x14ac:dyDescent="0.25"/>
    <row r="143" spans="18:18" s="14" customFormat="1" x14ac:dyDescent="0.25"/>
    <row r="144" spans="18:18" s="14" customFormat="1" x14ac:dyDescent="0.25"/>
    <row r="145" s="14" customFormat="1" x14ac:dyDescent="0.25"/>
    <row r="146" s="14" customFormat="1" x14ac:dyDescent="0.25"/>
    <row r="147" s="14" customFormat="1" x14ac:dyDescent="0.25"/>
    <row r="148" s="14" customFormat="1" x14ac:dyDescent="0.25"/>
    <row r="149" s="14" customFormat="1" x14ac:dyDescent="0.25"/>
    <row r="150" s="14" customFormat="1" x14ac:dyDescent="0.25"/>
    <row r="151" s="14" customFormat="1" x14ac:dyDescent="0.25"/>
    <row r="152" s="14" customFormat="1" x14ac:dyDescent="0.25"/>
    <row r="153" s="14" customFormat="1" x14ac:dyDescent="0.25"/>
    <row r="154" s="14" customFormat="1" x14ac:dyDescent="0.25"/>
    <row r="155" s="14" customFormat="1" x14ac:dyDescent="0.25"/>
    <row r="156" s="14" customFormat="1" x14ac:dyDescent="0.25"/>
    <row r="157" s="14" customFormat="1" x14ac:dyDescent="0.25"/>
    <row r="158" s="14" customFormat="1" x14ac:dyDescent="0.25"/>
    <row r="159" s="14" customFormat="1" x14ac:dyDescent="0.25"/>
    <row r="160" s="14" customFormat="1" x14ac:dyDescent="0.25"/>
    <row r="161" s="14" customFormat="1" x14ac:dyDescent="0.25"/>
    <row r="162" s="14" customFormat="1" x14ac:dyDescent="0.25"/>
    <row r="163" s="14" customFormat="1" x14ac:dyDescent="0.25"/>
    <row r="164" s="14" customFormat="1" x14ac:dyDescent="0.25"/>
    <row r="165" s="14" customFormat="1" x14ac:dyDescent="0.25"/>
    <row r="166" s="14" customFormat="1" x14ac:dyDescent="0.25"/>
    <row r="167" s="14" customFormat="1" x14ac:dyDescent="0.25"/>
    <row r="168" s="14" customFormat="1" x14ac:dyDescent="0.25"/>
    <row r="169" s="14" customFormat="1" x14ac:dyDescent="0.25"/>
    <row r="170" s="14" customFormat="1" x14ac:dyDescent="0.25"/>
    <row r="171" s="14" customFormat="1" x14ac:dyDescent="0.25"/>
    <row r="172" s="14" customFormat="1" x14ac:dyDescent="0.25"/>
    <row r="173" s="14" customFormat="1" x14ac:dyDescent="0.25"/>
    <row r="174" s="14" customFormat="1" x14ac:dyDescent="0.25"/>
    <row r="175" s="14" customFormat="1" x14ac:dyDescent="0.25"/>
    <row r="176" s="14" customFormat="1" x14ac:dyDescent="0.25"/>
    <row r="177" s="14" customFormat="1" x14ac:dyDescent="0.25"/>
    <row r="178" s="14" customFormat="1" x14ac:dyDescent="0.25"/>
    <row r="179" s="14" customFormat="1" x14ac:dyDescent="0.25"/>
    <row r="180" s="14" customFormat="1" x14ac:dyDescent="0.25"/>
    <row r="181" s="14" customFormat="1" x14ac:dyDescent="0.25"/>
    <row r="182" s="14" customFormat="1" x14ac:dyDescent="0.25"/>
    <row r="183" s="14" customFormat="1" x14ac:dyDescent="0.25"/>
    <row r="184" s="14" customFormat="1" x14ac:dyDescent="0.25"/>
    <row r="185" s="14" customFormat="1" x14ac:dyDescent="0.25"/>
    <row r="186" s="14" customFormat="1" x14ac:dyDescent="0.25"/>
    <row r="187" s="14" customFormat="1" x14ac:dyDescent="0.25"/>
    <row r="188" s="14" customFormat="1" x14ac:dyDescent="0.25"/>
    <row r="189" s="14" customFormat="1" x14ac:dyDescent="0.25"/>
    <row r="190" s="14" customFormat="1" x14ac:dyDescent="0.25"/>
    <row r="191" s="14" customFormat="1" x14ac:dyDescent="0.25"/>
    <row r="192" s="14" customFormat="1" x14ac:dyDescent="0.25"/>
    <row r="193" s="14" customFormat="1" x14ac:dyDescent="0.25"/>
    <row r="194" s="14" customFormat="1" x14ac:dyDescent="0.25"/>
    <row r="195" s="14" customFormat="1" x14ac:dyDescent="0.25"/>
    <row r="196" s="14" customFormat="1" x14ac:dyDescent="0.25"/>
    <row r="197" s="14" customFormat="1" x14ac:dyDescent="0.25"/>
    <row r="198" s="14" customFormat="1" x14ac:dyDescent="0.25"/>
    <row r="199" s="14" customFormat="1" x14ac:dyDescent="0.25"/>
    <row r="200" s="14" customFormat="1" x14ac:dyDescent="0.25"/>
    <row r="201" s="14" customFormat="1" x14ac:dyDescent="0.25"/>
    <row r="202" s="14" customFormat="1" x14ac:dyDescent="0.25"/>
    <row r="203" s="14" customFormat="1" x14ac:dyDescent="0.25"/>
    <row r="204" s="14" customFormat="1" x14ac:dyDescent="0.25"/>
    <row r="205" s="14" customFormat="1" x14ac:dyDescent="0.25"/>
    <row r="206" s="14" customFormat="1" x14ac:dyDescent="0.25"/>
    <row r="207" s="14" customFormat="1" x14ac:dyDescent="0.25"/>
    <row r="208" s="14" customFormat="1" x14ac:dyDescent="0.25"/>
    <row r="209" spans="2:19" s="14" customFormat="1" x14ac:dyDescent="0.25"/>
    <row r="210" spans="2:19" s="14" customFormat="1" x14ac:dyDescent="0.25"/>
    <row r="211" spans="2:19" s="14" customFormat="1" x14ac:dyDescent="0.25"/>
    <row r="212" spans="2:19" s="14" customFormat="1" x14ac:dyDescent="0.25"/>
    <row r="213" spans="2:19" s="14" customFormat="1" x14ac:dyDescent="0.25"/>
    <row r="214" spans="2:19" s="14" customFormat="1" x14ac:dyDescent="0.25"/>
    <row r="215" spans="2:19" s="14" customFormat="1" x14ac:dyDescent="0.25"/>
    <row r="216" spans="2:19" s="14" customFormat="1" x14ac:dyDescent="0.25"/>
    <row r="217" spans="2:19" s="14" customFormat="1" x14ac:dyDescent="0.25"/>
    <row r="218" spans="2:19" s="14" customFormat="1" x14ac:dyDescent="0.25"/>
    <row r="219" spans="2:19" s="14" customFormat="1" x14ac:dyDescent="0.25"/>
    <row r="220" spans="2:19" s="14" customFormat="1" x14ac:dyDescent="0.25"/>
    <row r="221" spans="2:19" s="14" customFormat="1" x14ac:dyDescent="0.25"/>
    <row r="222" spans="2:19" s="14" customFormat="1" x14ac:dyDescent="0.25"/>
    <row r="223" spans="2:19" x14ac:dyDescent="0.25">
      <c r="B223" s="14"/>
      <c r="C223" s="14"/>
      <c r="D223" s="14"/>
      <c r="E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</row>
    <row r="224" spans="2:19" x14ac:dyDescent="0.25">
      <c r="B224" s="14"/>
      <c r="C224" s="14"/>
      <c r="D224" s="14"/>
      <c r="E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</row>
    <row r="225" spans="2:19" x14ac:dyDescent="0.25">
      <c r="B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</row>
    <row r="226" spans="2:19" x14ac:dyDescent="0.25">
      <c r="B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</row>
    <row r="227" spans="2:19" x14ac:dyDescent="0.25"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</row>
    <row r="228" spans="2:19" x14ac:dyDescent="0.25">
      <c r="G228" s="14"/>
      <c r="H228" s="14"/>
      <c r="O228" s="14"/>
      <c r="P228" s="14"/>
      <c r="Q228" s="14"/>
      <c r="R228" s="14"/>
      <c r="S228" s="14"/>
    </row>
    <row r="229" spans="2:19" x14ac:dyDescent="0.25">
      <c r="G229" s="14"/>
      <c r="H229" s="14"/>
      <c r="O229" s="14"/>
      <c r="P229" s="14"/>
      <c r="Q229" s="14"/>
      <c r="R229" s="14"/>
      <c r="S229" s="14"/>
    </row>
    <row r="230" spans="2:19" x14ac:dyDescent="0.25">
      <c r="G230" s="14"/>
      <c r="O230" s="14"/>
      <c r="P230" s="14"/>
      <c r="Q230" s="14"/>
      <c r="R230" s="14"/>
      <c r="S230" s="14"/>
    </row>
    <row r="231" spans="2:19" x14ac:dyDescent="0.25">
      <c r="G231" s="14"/>
      <c r="O231" s="14"/>
      <c r="P231" s="14"/>
      <c r="Q231" s="14"/>
      <c r="R231" s="14"/>
      <c r="S231" s="14"/>
    </row>
    <row r="232" spans="2:19" x14ac:dyDescent="0.25">
      <c r="G232" s="14"/>
      <c r="O232" s="14"/>
      <c r="P232" s="14"/>
      <c r="Q232" s="14"/>
      <c r="R232" s="14"/>
      <c r="S232" s="14"/>
    </row>
    <row r="233" spans="2:19" x14ac:dyDescent="0.25">
      <c r="O233" s="14"/>
      <c r="P233" s="14"/>
      <c r="Q233" s="14"/>
      <c r="R233" s="14"/>
      <c r="S233" s="14"/>
    </row>
    <row r="234" spans="2:19" x14ac:dyDescent="0.25">
      <c r="O234" s="14"/>
      <c r="P234" s="14"/>
      <c r="Q234" s="14"/>
      <c r="R234" s="14"/>
      <c r="S234" s="14"/>
    </row>
    <row r="235" spans="2:19" x14ac:dyDescent="0.25">
      <c r="P235" s="14"/>
      <c r="Q235" s="14"/>
      <c r="R235" s="14"/>
      <c r="S235" s="14"/>
    </row>
    <row r="236" spans="2:19" x14ac:dyDescent="0.25">
      <c r="P236" s="14"/>
      <c r="Q236" s="14"/>
      <c r="R236" s="14"/>
      <c r="S236" s="14"/>
    </row>
    <row r="237" spans="2:19" x14ac:dyDescent="0.25">
      <c r="P237" s="14"/>
      <c r="Q237" s="14"/>
      <c r="R237" s="14"/>
      <c r="S237" s="14"/>
    </row>
    <row r="238" spans="2:19" x14ac:dyDescent="0.25">
      <c r="P238" s="14"/>
      <c r="Q238" s="14"/>
      <c r="R238" s="14"/>
      <c r="S238" s="14"/>
    </row>
    <row r="239" spans="2:19" x14ac:dyDescent="0.25">
      <c r="P239" s="14"/>
      <c r="Q239" s="14"/>
      <c r="R239" s="14"/>
      <c r="S239" s="14"/>
    </row>
    <row r="240" spans="2:19" x14ac:dyDescent="0.25">
      <c r="P240" s="14"/>
      <c r="Q240" s="14"/>
      <c r="R240" s="14"/>
      <c r="S240" s="14"/>
    </row>
    <row r="241" spans="16:19" x14ac:dyDescent="0.25">
      <c r="P241" s="14"/>
      <c r="Q241" s="14"/>
      <c r="R241" s="14"/>
      <c r="S241" s="14"/>
    </row>
    <row r="242" spans="16:19" x14ac:dyDescent="0.25">
      <c r="P242" s="14"/>
      <c r="Q242" s="14"/>
      <c r="R242" s="14"/>
      <c r="S242" s="14"/>
    </row>
    <row r="243" spans="16:19" x14ac:dyDescent="0.25">
      <c r="P243" s="14"/>
      <c r="Q243" s="14"/>
      <c r="R243" s="14"/>
      <c r="S243" s="14"/>
    </row>
    <row r="244" spans="16:19" x14ac:dyDescent="0.25">
      <c r="P244" s="14"/>
      <c r="Q244" s="14"/>
      <c r="R244" s="14"/>
      <c r="S244" s="14"/>
    </row>
    <row r="245" spans="16:19" x14ac:dyDescent="0.25">
      <c r="P245" s="14"/>
      <c r="Q245" s="14"/>
      <c r="R245" s="14"/>
      <c r="S245" s="14"/>
    </row>
    <row r="246" spans="16:19" x14ac:dyDescent="0.25">
      <c r="P246" s="14"/>
      <c r="Q246" s="14"/>
      <c r="R246" s="14"/>
      <c r="S246" s="14"/>
    </row>
    <row r="247" spans="16:19" x14ac:dyDescent="0.25">
      <c r="P247" s="14"/>
      <c r="Q247" s="14"/>
      <c r="R247" s="14"/>
      <c r="S247" s="14"/>
    </row>
    <row r="248" spans="16:19" x14ac:dyDescent="0.25">
      <c r="P248" s="14"/>
      <c r="Q248" s="14"/>
      <c r="R248" s="14"/>
      <c r="S248" s="14"/>
    </row>
    <row r="249" spans="16:19" x14ac:dyDescent="0.25">
      <c r="P249" s="14"/>
      <c r="Q249" s="14"/>
      <c r="R249" s="14"/>
      <c r="S249" s="14"/>
    </row>
    <row r="250" spans="16:19" x14ac:dyDescent="0.25">
      <c r="P250" s="14"/>
      <c r="Q250" s="14"/>
      <c r="R250" s="14"/>
      <c r="S250" s="14"/>
    </row>
    <row r="251" spans="16:19" x14ac:dyDescent="0.25">
      <c r="P251" s="14"/>
      <c r="Q251" s="14"/>
      <c r="R251" s="14"/>
      <c r="S251" s="14"/>
    </row>
    <row r="252" spans="16:19" x14ac:dyDescent="0.25">
      <c r="P252" s="14"/>
      <c r="Q252" s="14"/>
      <c r="R252" s="14"/>
      <c r="S252" s="14"/>
    </row>
    <row r="253" spans="16:19" x14ac:dyDescent="0.25">
      <c r="P253" s="14"/>
      <c r="Q253" s="14"/>
      <c r="R253" s="14"/>
      <c r="S253" s="14"/>
    </row>
    <row r="254" spans="16:19" x14ac:dyDescent="0.25">
      <c r="P254" s="14"/>
      <c r="Q254" s="14"/>
      <c r="R254" s="14"/>
      <c r="S254" s="14"/>
    </row>
    <row r="255" spans="16:19" x14ac:dyDescent="0.25">
      <c r="P255" s="14"/>
      <c r="Q255" s="14"/>
      <c r="R255" s="14"/>
      <c r="S255" s="14"/>
    </row>
    <row r="256" spans="16:19" x14ac:dyDescent="0.25">
      <c r="P256" s="14"/>
      <c r="Q256" s="14"/>
      <c r="R256" s="14"/>
      <c r="S256" s="14"/>
    </row>
    <row r="257" spans="16:19" x14ac:dyDescent="0.25">
      <c r="P257" s="14"/>
      <c r="Q257" s="14"/>
      <c r="R257" s="14"/>
      <c r="S257" s="14"/>
    </row>
    <row r="258" spans="16:19" x14ac:dyDescent="0.25">
      <c r="P258" s="14"/>
      <c r="Q258" s="14"/>
      <c r="R258" s="14"/>
      <c r="S258" s="14"/>
    </row>
    <row r="259" spans="16:19" x14ac:dyDescent="0.25">
      <c r="P259" s="14"/>
      <c r="Q259" s="14"/>
      <c r="R259" s="14"/>
      <c r="S259" s="14"/>
    </row>
    <row r="260" spans="16:19" x14ac:dyDescent="0.25">
      <c r="P260" s="14"/>
      <c r="Q260" s="14"/>
      <c r="R260" s="14"/>
      <c r="S260" s="14"/>
    </row>
    <row r="261" spans="16:19" x14ac:dyDescent="0.25">
      <c r="P261" s="14"/>
      <c r="Q261" s="14"/>
      <c r="R261" s="14"/>
      <c r="S261" s="14"/>
    </row>
    <row r="262" spans="16:19" x14ac:dyDescent="0.25">
      <c r="P262" s="14"/>
      <c r="Q262" s="14"/>
      <c r="R262" s="14"/>
      <c r="S262" s="14"/>
    </row>
    <row r="263" spans="16:19" x14ac:dyDescent="0.25">
      <c r="P263" s="14"/>
      <c r="Q263" s="14"/>
      <c r="R263" s="14"/>
      <c r="S263" s="14"/>
    </row>
    <row r="264" spans="16:19" x14ac:dyDescent="0.25">
      <c r="P264" s="14"/>
      <c r="Q264" s="14"/>
      <c r="R264" s="14"/>
      <c r="S264" s="14"/>
    </row>
    <row r="265" spans="16:19" x14ac:dyDescent="0.25">
      <c r="P265" s="14"/>
      <c r="Q265" s="14"/>
      <c r="R265" s="14"/>
      <c r="S265" s="14"/>
    </row>
    <row r="266" spans="16:19" x14ac:dyDescent="0.25">
      <c r="P266" s="14"/>
      <c r="Q266" s="14"/>
      <c r="R266" s="14"/>
      <c r="S266" s="14"/>
    </row>
    <row r="267" spans="16:19" x14ac:dyDescent="0.25">
      <c r="P267" s="14"/>
      <c r="Q267" s="14"/>
      <c r="R267" s="14"/>
      <c r="S267" s="14"/>
    </row>
    <row r="268" spans="16:19" x14ac:dyDescent="0.25">
      <c r="P268" s="14"/>
      <c r="Q268" s="14"/>
      <c r="R268" s="14"/>
      <c r="S268" s="14"/>
    </row>
    <row r="269" spans="16:19" x14ac:dyDescent="0.25">
      <c r="P269" s="14"/>
      <c r="Q269" s="14"/>
      <c r="R269" s="14"/>
      <c r="S269" s="14"/>
    </row>
    <row r="270" spans="16:19" x14ac:dyDescent="0.25">
      <c r="P270" s="14"/>
      <c r="Q270" s="14"/>
      <c r="R270" s="14"/>
      <c r="S270" s="14"/>
    </row>
    <row r="271" spans="16:19" x14ac:dyDescent="0.25">
      <c r="P271" s="14"/>
      <c r="Q271" s="14"/>
      <c r="R271" s="14"/>
      <c r="S271" s="14"/>
    </row>
    <row r="272" spans="16:19" x14ac:dyDescent="0.25">
      <c r="P272" s="14"/>
      <c r="Q272" s="14"/>
      <c r="R272" s="14"/>
      <c r="S272" s="14"/>
    </row>
    <row r="273" spans="16:19" x14ac:dyDescent="0.25">
      <c r="P273" s="14"/>
      <c r="Q273" s="14"/>
      <c r="R273" s="14"/>
      <c r="S273" s="14"/>
    </row>
    <row r="274" spans="16:19" x14ac:dyDescent="0.25">
      <c r="P274" s="14"/>
      <c r="Q274" s="14"/>
      <c r="R274" s="14"/>
      <c r="S274" s="14"/>
    </row>
    <row r="275" spans="16:19" x14ac:dyDescent="0.25">
      <c r="P275" s="14"/>
      <c r="Q275" s="14"/>
      <c r="R275" s="14"/>
      <c r="S275" s="14"/>
    </row>
    <row r="276" spans="16:19" x14ac:dyDescent="0.25">
      <c r="P276" s="14"/>
      <c r="Q276" s="14"/>
      <c r="R276" s="14"/>
      <c r="S276" s="14"/>
    </row>
    <row r="277" spans="16:19" x14ac:dyDescent="0.25">
      <c r="P277" s="14"/>
      <c r="Q277" s="14"/>
      <c r="R277" s="14"/>
      <c r="S277" s="14"/>
    </row>
    <row r="278" spans="16:19" x14ac:dyDescent="0.25">
      <c r="P278" s="14"/>
      <c r="Q278" s="14"/>
      <c r="R278" s="14"/>
      <c r="S278" s="14"/>
    </row>
    <row r="279" spans="16:19" x14ac:dyDescent="0.25">
      <c r="P279" s="14"/>
      <c r="Q279" s="14"/>
      <c r="R279" s="14"/>
      <c r="S279" s="14"/>
    </row>
    <row r="280" spans="16:19" x14ac:dyDescent="0.25">
      <c r="P280" s="14"/>
      <c r="Q280" s="14"/>
      <c r="R280" s="14"/>
      <c r="S280" s="14"/>
    </row>
    <row r="281" spans="16:19" x14ac:dyDescent="0.25">
      <c r="P281" s="14"/>
      <c r="Q281" s="14"/>
      <c r="R281" s="14"/>
      <c r="S281" s="14"/>
    </row>
    <row r="282" spans="16:19" x14ac:dyDescent="0.25">
      <c r="P282" s="14"/>
      <c r="Q282" s="14"/>
      <c r="R282" s="14"/>
      <c r="S282" s="14"/>
    </row>
    <row r="283" spans="16:19" x14ac:dyDescent="0.25">
      <c r="P283" s="14"/>
      <c r="Q283" s="14"/>
      <c r="R283" s="14"/>
      <c r="S283" s="14"/>
    </row>
    <row r="284" spans="16:19" x14ac:dyDescent="0.25">
      <c r="P284" s="14"/>
      <c r="Q284" s="14"/>
      <c r="R284" s="14"/>
      <c r="S284" s="14"/>
    </row>
    <row r="285" spans="16:19" x14ac:dyDescent="0.25">
      <c r="P285" s="14"/>
      <c r="Q285" s="14"/>
      <c r="R285" s="14"/>
      <c r="S285" s="14"/>
    </row>
    <row r="286" spans="16:19" x14ac:dyDescent="0.25">
      <c r="P286" s="14"/>
      <c r="Q286" s="14"/>
      <c r="R286" s="14"/>
      <c r="S286" s="14"/>
    </row>
    <row r="287" spans="16:19" x14ac:dyDescent="0.25">
      <c r="P287" s="14"/>
      <c r="Q287" s="14"/>
      <c r="R287" s="14"/>
      <c r="S287" s="14"/>
    </row>
    <row r="288" spans="16:19" x14ac:dyDescent="0.25">
      <c r="P288" s="14"/>
      <c r="Q288" s="14"/>
      <c r="R288" s="14"/>
      <c r="S288" s="14"/>
    </row>
    <row r="289" spans="16:19" x14ac:dyDescent="0.25">
      <c r="P289" s="14"/>
      <c r="Q289" s="14"/>
      <c r="R289" s="14"/>
      <c r="S289" s="14"/>
    </row>
    <row r="290" spans="16:19" x14ac:dyDescent="0.25">
      <c r="P290" s="14"/>
      <c r="Q290" s="14"/>
      <c r="R290" s="14"/>
      <c r="S290" s="14"/>
    </row>
    <row r="291" spans="16:19" x14ac:dyDescent="0.25">
      <c r="P291" s="14"/>
      <c r="Q291" s="14"/>
      <c r="R291" s="14"/>
      <c r="S291" s="14"/>
    </row>
    <row r="292" spans="16:19" x14ac:dyDescent="0.25">
      <c r="P292" s="14"/>
      <c r="Q292" s="14"/>
      <c r="R292" s="14"/>
      <c r="S292" s="14"/>
    </row>
    <row r="293" spans="16:19" x14ac:dyDescent="0.25">
      <c r="P293" s="14"/>
      <c r="Q293" s="14"/>
      <c r="R293" s="14"/>
      <c r="S293" s="14"/>
    </row>
    <row r="294" spans="16:19" x14ac:dyDescent="0.25">
      <c r="P294" s="14"/>
      <c r="Q294" s="14"/>
      <c r="R294" s="14"/>
      <c r="S294" s="14"/>
    </row>
    <row r="295" spans="16:19" x14ac:dyDescent="0.25">
      <c r="P295" s="14"/>
      <c r="Q295" s="14"/>
      <c r="R295" s="14"/>
      <c r="S295" s="14"/>
    </row>
    <row r="296" spans="16:19" x14ac:dyDescent="0.25">
      <c r="P296" s="14"/>
      <c r="Q296" s="14"/>
      <c r="R296" s="14"/>
      <c r="S296" s="14"/>
    </row>
    <row r="297" spans="16:19" x14ac:dyDescent="0.25">
      <c r="P297" s="14"/>
      <c r="Q297" s="14"/>
      <c r="R297" s="14"/>
      <c r="S297" s="14"/>
    </row>
    <row r="298" spans="16:19" x14ac:dyDescent="0.25">
      <c r="P298" s="14"/>
      <c r="Q298" s="14"/>
      <c r="R298" s="14"/>
      <c r="S298" s="14"/>
    </row>
    <row r="299" spans="16:19" x14ac:dyDescent="0.25">
      <c r="P299" s="14"/>
      <c r="Q299" s="14"/>
      <c r="R299" s="14"/>
      <c r="S299" s="14"/>
    </row>
    <row r="300" spans="16:19" x14ac:dyDescent="0.25">
      <c r="P300" s="14"/>
      <c r="Q300" s="14"/>
      <c r="R300" s="14"/>
      <c r="S300" s="14"/>
    </row>
    <row r="301" spans="16:19" x14ac:dyDescent="0.25">
      <c r="P301" s="14"/>
      <c r="Q301" s="14"/>
      <c r="R301" s="14"/>
      <c r="S301" s="14"/>
    </row>
    <row r="302" spans="16:19" x14ac:dyDescent="0.25">
      <c r="P302" s="14"/>
      <c r="Q302" s="14"/>
      <c r="R302" s="14"/>
      <c r="S302" s="14"/>
    </row>
    <row r="303" spans="16:19" x14ac:dyDescent="0.25">
      <c r="P303" s="14"/>
      <c r="Q303" s="14"/>
      <c r="R303" s="14"/>
      <c r="S303" s="14"/>
    </row>
    <row r="304" spans="16:19" x14ac:dyDescent="0.25">
      <c r="P304" s="14"/>
      <c r="Q304" s="14"/>
      <c r="R304" s="14"/>
      <c r="S304" s="14"/>
    </row>
    <row r="305" spans="16:19" x14ac:dyDescent="0.25">
      <c r="P305" s="14"/>
      <c r="Q305" s="14"/>
      <c r="R305" s="14"/>
      <c r="S305" s="14"/>
    </row>
    <row r="306" spans="16:19" x14ac:dyDescent="0.25">
      <c r="P306" s="14"/>
      <c r="Q306" s="14"/>
      <c r="R306" s="14"/>
      <c r="S306" s="14"/>
    </row>
    <row r="307" spans="16:19" x14ac:dyDescent="0.25">
      <c r="P307" s="14"/>
      <c r="Q307" s="14"/>
      <c r="R307" s="14"/>
      <c r="S307" s="14"/>
    </row>
    <row r="308" spans="16:19" x14ac:dyDescent="0.25">
      <c r="P308" s="14"/>
      <c r="Q308" s="14"/>
      <c r="R308" s="14"/>
      <c r="S308" s="14"/>
    </row>
    <row r="309" spans="16:19" x14ac:dyDescent="0.25">
      <c r="P309" s="14"/>
      <c r="Q309" s="14"/>
      <c r="R309" s="14"/>
      <c r="S309" s="14"/>
    </row>
    <row r="310" spans="16:19" x14ac:dyDescent="0.25">
      <c r="P310" s="14"/>
      <c r="Q310" s="14"/>
      <c r="R310" s="14"/>
      <c r="S310" s="14"/>
    </row>
    <row r="311" spans="16:19" x14ac:dyDescent="0.25">
      <c r="P311" s="14"/>
      <c r="Q311" s="14"/>
      <c r="R311" s="14"/>
      <c r="S311" s="14"/>
    </row>
    <row r="312" spans="16:19" x14ac:dyDescent="0.25">
      <c r="P312" s="14"/>
      <c r="Q312" s="14"/>
      <c r="R312" s="14"/>
      <c r="S312" s="14"/>
    </row>
    <row r="313" spans="16:19" x14ac:dyDescent="0.25">
      <c r="P313" s="14"/>
      <c r="Q313" s="14"/>
      <c r="R313" s="14"/>
      <c r="S313" s="14"/>
    </row>
    <row r="314" spans="16:19" x14ac:dyDescent="0.25">
      <c r="P314" s="14"/>
      <c r="Q314" s="14"/>
      <c r="R314" s="14"/>
      <c r="S314" s="14"/>
    </row>
    <row r="315" spans="16:19" x14ac:dyDescent="0.25">
      <c r="P315" s="14"/>
      <c r="Q315" s="14"/>
      <c r="R315" s="14"/>
      <c r="S315" s="14"/>
    </row>
    <row r="316" spans="16:19" x14ac:dyDescent="0.25">
      <c r="P316" s="14"/>
      <c r="Q316" s="14"/>
      <c r="R316" s="14"/>
      <c r="S316" s="14"/>
    </row>
    <row r="317" spans="16:19" x14ac:dyDescent="0.25">
      <c r="P317" s="14"/>
      <c r="Q317" s="14"/>
      <c r="R317" s="14"/>
      <c r="S317" s="14"/>
    </row>
    <row r="318" spans="16:19" x14ac:dyDescent="0.25">
      <c r="Q318" s="14"/>
      <c r="R318" s="14"/>
      <c r="S318" s="14"/>
    </row>
    <row r="319" spans="16:19" x14ac:dyDescent="0.25">
      <c r="Q319" s="14"/>
      <c r="R319" s="14"/>
      <c r="S319" s="14"/>
    </row>
    <row r="320" spans="16:19" x14ac:dyDescent="0.25">
      <c r="Q320" s="14"/>
      <c r="R320" s="14"/>
      <c r="S320" s="14"/>
    </row>
  </sheetData>
  <mergeCells count="17">
    <mergeCell ref="H18:I18"/>
    <mergeCell ref="H25:I25"/>
    <mergeCell ref="H33:I33"/>
    <mergeCell ref="D35:E35"/>
    <mergeCell ref="D42:E42"/>
    <mergeCell ref="P6:S6"/>
    <mergeCell ref="H8:I8"/>
    <mergeCell ref="B11:B12"/>
    <mergeCell ref="C11:C12"/>
    <mergeCell ref="D11:D12"/>
    <mergeCell ref="E11:E12"/>
    <mergeCell ref="D1:J1"/>
    <mergeCell ref="K1:L1"/>
    <mergeCell ref="G4:L4"/>
    <mergeCell ref="G5:L5"/>
    <mergeCell ref="B6:E6"/>
    <mergeCell ref="G6:N6"/>
  </mergeCells>
  <hyperlinks>
    <hyperlink ref="C4" location="Summary!A1" display="Return to Summary" xr:uid="{B38158FC-628E-49F6-8B0A-4F494B3F7F8D}"/>
  </hyperlink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loadAnalysisBtn">
              <controlPr defaultSize="0" print="0" disabled="1" autoFill="0" autoPict="0" macro="[0]!Results.loadAnalysisBtn_click">
                <anchor moveWithCells="1">
                  <from>
                    <xdr:col>10</xdr:col>
                    <xdr:colOff>371475</xdr:colOff>
                    <xdr:row>0</xdr:row>
                    <xdr:rowOff>171450</xdr:rowOff>
                  </from>
                  <to>
                    <xdr:col>11</xdr:col>
                    <xdr:colOff>533400</xdr:colOff>
                    <xdr:row>0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5" name="selectUIPath_Btn">
              <controlPr defaultSize="0" print="0" autoFill="0" autoPict="0" macro="[0]!Hidden.changeBMDSUI">
                <anchor moveWithCells="1" sizeWithCells="1">
                  <from>
                    <xdr:col>12</xdr:col>
                    <xdr:colOff>314325</xdr:colOff>
                    <xdr:row>0</xdr:row>
                    <xdr:rowOff>200025</xdr:rowOff>
                  </from>
                  <to>
                    <xdr:col>13</xdr:col>
                    <xdr:colOff>323850</xdr:colOff>
                    <xdr:row>0</xdr:row>
                    <xdr:rowOff>666750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Summary</vt:lpstr>
      <vt:lpstr>Abbreviations</vt:lpstr>
      <vt:lpstr>freq-dhl-rest-opt1</vt:lpstr>
      <vt:lpstr>freq-gam-rest-opt1</vt:lpstr>
      <vt:lpstr>freq-lnl-rest-opt1</vt:lpstr>
      <vt:lpstr>freq-mst4-rest-opt1</vt:lpstr>
      <vt:lpstr>freq-mst3-rest-opt1</vt:lpstr>
      <vt:lpstr>freq-mst2-rest-opt1</vt:lpstr>
      <vt:lpstr>freq-mst1-rest-opt1</vt:lpstr>
      <vt:lpstr>freq-wei-rest-opt1</vt:lpstr>
      <vt:lpstr>freq-log-unrest-opt1</vt:lpstr>
      <vt:lpstr>freq-lnp-unrest-opt1</vt:lpstr>
      <vt:lpstr>freq-pro-unrest-opt1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Parham, Fred (NIH/NIEHS) [E]</dc:creator>
  <cp:lastModifiedBy>Parham, Fred (NIH/NIEHS) [E]</cp:lastModifiedBy>
  <dcterms:created xsi:type="dcterms:W3CDTF">2018-04-02T12:39:10Z</dcterms:created>
  <dcterms:modified xsi:type="dcterms:W3CDTF">2020-02-14T15:04:00Z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00f8861b-f1b8-48aa-b95b-1578f40a8604</vt:lpwstr>
  </property>
</Properties>
</file>