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omments8.xml" ContentType="application/vnd.openxmlformats-officedocument.spreadsheetml.comment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omments9.xml" ContentType="application/vnd.openxmlformats-officedocument.spreadsheetml.comment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omments10.xml" ContentType="application/vnd.openxmlformats-officedocument.spreadsheetml.comment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omments11.xml" ContentType="application/vnd.openxmlformats-officedocument.spreadsheetml.comment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omments12.xml" ContentType="application/vnd.openxmlformats-officedocument.spreadsheetml.comment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rham\Desktop\BMDS3\BMDS312\"/>
    </mc:Choice>
  </mc:AlternateContent>
  <xr:revisionPtr revIDLastSave="0" documentId="8_{157E2E61-34B9-4AC9-9F72-2C42D5B3D178}" xr6:coauthVersionLast="41" xr6:coauthVersionMax="41" xr10:uidLastSave="{00000000-0000-0000-0000-000000000000}"/>
  <bookViews>
    <workbookView xWindow="1900" yWindow="1510" windowWidth="16270" windowHeight="9290" firstSheet="1" activeTab="1" xr2:uid="{00000000-000D-0000-FFFF-FFFF00000000}"/>
  </bookViews>
  <sheets>
    <sheet name="Hidden" sheetId="1" state="veryHidden" r:id="rId1"/>
    <sheet name="Summary" sheetId="2" r:id="rId2"/>
    <sheet name="Abbreviations" sheetId="8" r:id="rId3"/>
    <sheet name="freq-dhl-rest-opt1" sheetId="11" r:id="rId4"/>
    <sheet name="freq-gam-rest-opt1" sheetId="12" r:id="rId5"/>
    <sheet name="freq-lnl-rest-opt1" sheetId="13" r:id="rId6"/>
    <sheet name="freq-mst4-rest-opt1" sheetId="14" r:id="rId7"/>
    <sheet name="freq-mst3-rest-opt1" sheetId="15" r:id="rId8"/>
    <sheet name="freq-mst2-rest-opt1" sheetId="16" r:id="rId9"/>
    <sheet name="freq-mst1-rest-opt1" sheetId="17" r:id="rId10"/>
    <sheet name="freq-wei-rest-opt1" sheetId="18" r:id="rId11"/>
    <sheet name="freq-log-unrest-opt1" sheetId="19" r:id="rId12"/>
    <sheet name="freq-lnp-unrest-opt1" sheetId="20" r:id="rId13"/>
    <sheet name="freq-pro-unrest-opt1" sheetId="21" r:id="rId14"/>
  </sheets>
  <definedNames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21" l="1"/>
  <c r="F2" i="20"/>
  <c r="F2" i="19"/>
  <c r="F2" i="18"/>
  <c r="F2" i="17"/>
  <c r="F2" i="16"/>
  <c r="F2" i="15"/>
  <c r="F2" i="14"/>
  <c r="F2" i="13"/>
  <c r="F2" i="12"/>
  <c r="F2" i="11"/>
  <c r="S65" i="1"/>
  <c r="S64" i="1"/>
  <c r="S63" i="1"/>
  <c r="S62" i="1"/>
  <c r="S61" i="1"/>
  <c r="S60" i="1"/>
  <c r="S59" i="1"/>
  <c r="S58" i="1"/>
  <c r="S56" i="1"/>
  <c r="S55" i="1"/>
  <c r="S54" i="1"/>
  <c r="S53" i="1"/>
  <c r="S52" i="1"/>
  <c r="S51" i="1"/>
  <c r="S50" i="1"/>
  <c r="F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Parham, Fred (NIH/NIEHS) [E]</author>
  </authors>
  <commentList>
    <comment ref="B6" authorId="0" shapeId="0" xr:uid="{4F962BEF-3404-4446-BEC9-6049FB1FA524}">
      <text>
        <r>
          <rPr>
            <sz val="9"/>
            <color indexed="81"/>
            <rFont val="Tahoma"/>
            <family val="2"/>
          </rPr>
          <t>Cells in dark gray are not editable.  Custom column names can be entered in the blue cells below.</t>
        </r>
      </text>
    </comment>
    <comment ref="B15" authorId="0" shapeId="0" xr:uid="{7BDEB4E2-D89E-417B-8E44-AC764DBE004C}">
      <text>
        <r>
          <rPr>
            <sz val="9"/>
            <color indexed="81"/>
            <rFont val="Tahoma"/>
            <family val="2"/>
          </rPr>
          <t xml:space="preserve">Option Set #1_x000D_
Risk Type: Extra Risk_x000D_
BMR: 0.1_x000D_
Confidence Level: 0.95_x000D_
Background: Estimated_x000D_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2D15FCCC-4B70-4B76-AB50-48BBB4623C79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42CD2BE0-8363-4AB8-AC50-ACA1F67D0139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7044FDD7-0ED8-4F40-8271-15FC65B00A2D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9574586F-6FB1-4A90-8D79-DD80742333AD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BABB8E59-9637-49DB-B332-B6C6D9252071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BA870695-BEF2-4DCC-A3BF-45B8741F2116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1CD4BB98-F611-45D3-AC50-7569FE593371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CF399E44-411A-441E-8611-029238DD1977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2FCFE661-F934-4F2C-B1A4-C8BB652CA61A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FFB882E8-7D35-4DA0-87E6-B46F2656660F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8568409D-1461-4CA0-ADB6-99B5EA5729BA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3FE8DC17-1DC9-49CF-9D2A-7D6EEA2B8C79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A80AE7B1-8A5D-436D-B01F-B5B4F0E1CE20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41A46612-6E35-4C44-95E2-7A9558571666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84A28711-4722-494A-B40A-D81AAFB0DA89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A4AA1D29-1DC3-4CCE-8EDA-9D60C0EBBB9D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721F7DF6-A1D0-400A-9040-561D49D65243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0E657DB2-77CA-4B94-8811-DF5087148D1B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D5A6067E-5764-4174-B249-7E42DAA54D8D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36F84DFB-8335-4E75-9030-7F7ED6A69E78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21E97D2B-3E95-4220-BD0A-B2A8A13ABE92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214BCF10-DB36-4146-8F65-564FDCB8B3F2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  <comment ref="I24" authorId="1" shapeId="0" xr:uid="{719F43E9-9DCC-441D-BFED-A412DE7F7B7C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  <comment ref="I25" authorId="1" shapeId="0" xr:uid="{AD239B36-7D3D-492B-BA34-9601E88628E1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167BA2B4-F3FA-4AA0-93CE-49FE70514A74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1F80E213-6182-412B-85BF-5C1781E5783A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CCF530B9-9E10-4C14-BA7D-3CB99A55C848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F395A991-DB26-41CC-B0D6-2FC03E62F2C8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  <comment ref="I24" authorId="1" shapeId="0" xr:uid="{3F2AA410-E769-467F-8209-DB5A14B66472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E72540C8-B2D8-430F-97C6-8D60ADA29BC5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CB1E85AD-E382-42D8-9239-009CB922ECA8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04729C9D-4237-4B8C-AFB3-BC3807E4A16F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EE2E4D3F-0F6D-44BF-BBBA-6AB4BE67A193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C9462810-7066-4CAD-BEB0-043563406F32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141072FC-405C-4B91-9C60-853BAE071B95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9EC4030C-A688-4A44-B10D-E799C5B8BCEE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B1BDF006-D6E1-430F-B0E4-BE339E6257C5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8D731128-62DC-45A3-A73A-3434506D72BB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9E95F400-9224-48E4-81A7-19CE7ACEEF96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2C7D148F-5621-4240-90CF-DDBE079F92E0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sharedStrings.xml><?xml version="1.0" encoding="utf-8"?>
<sst xmlns="http://schemas.openxmlformats.org/spreadsheetml/2006/main" count="1060" uniqueCount="228">
  <si>
    <t>Analysis Name</t>
  </si>
  <si>
    <t>Analysis Description</t>
  </si>
  <si>
    <t>Chosen Model Type</t>
  </si>
  <si>
    <t>Cont MA</t>
  </si>
  <si>
    <t>Dicho Bayesian</t>
  </si>
  <si>
    <t>Cont Bayesian</t>
  </si>
  <si>
    <t>Nested</t>
  </si>
  <si>
    <t>name</t>
  </si>
  <si>
    <t>dType</t>
  </si>
  <si>
    <t>enable</t>
  </si>
  <si>
    <t>range</t>
  </si>
  <si>
    <t>Models</t>
  </si>
  <si>
    <t>DataSets</t>
  </si>
  <si>
    <t>Dicho MA</t>
  </si>
  <si>
    <t>OptionSets</t>
  </si>
  <si>
    <t>Continuous</t>
  </si>
  <si>
    <t>BMRType</t>
  </si>
  <si>
    <t>BMRF</t>
  </si>
  <si>
    <t>Background</t>
  </si>
  <si>
    <t>ConfLevel</t>
  </si>
  <si>
    <t>Dist</t>
  </si>
  <si>
    <t>Variance</t>
  </si>
  <si>
    <t>Dichotomous</t>
  </si>
  <si>
    <t>RiskType</t>
  </si>
  <si>
    <t>BMR</t>
  </si>
  <si>
    <t>MSCombo</t>
  </si>
  <si>
    <t>LSC</t>
  </si>
  <si>
    <t>Cont MA Wts</t>
  </si>
  <si>
    <t>Dicho MA Wts</t>
  </si>
  <si>
    <t>mscomboBg</t>
  </si>
  <si>
    <t>Tail Prob</t>
  </si>
  <si>
    <t>Model</t>
  </si>
  <si>
    <t>Risk Type</t>
  </si>
  <si>
    <t>Confidence Level</t>
  </si>
  <si>
    <t>BMD</t>
  </si>
  <si>
    <t>BMDL</t>
  </si>
  <si>
    <t>BMDU</t>
  </si>
  <si>
    <t>Variable</t>
  </si>
  <si>
    <t>Estimate</t>
  </si>
  <si>
    <t>Dependent Variable</t>
  </si>
  <si>
    <t>Independent Variable</t>
  </si>
  <si>
    <t>Dose</t>
  </si>
  <si>
    <t>AIC</t>
  </si>
  <si>
    <t>Expected</t>
  </si>
  <si>
    <t>Observed</t>
  </si>
  <si>
    <t>Size</t>
  </si>
  <si>
    <t>Scaled Residual</t>
  </si>
  <si>
    <t>Estimated Probability</t>
  </si>
  <si>
    <t>Dataset Name</t>
  </si>
  <si>
    <t>User notes</t>
  </si>
  <si>
    <t>Info</t>
  </si>
  <si>
    <t>Total # of Observations</t>
  </si>
  <si>
    <t># of Parameters</t>
  </si>
  <si>
    <t>Goodness of Fit</t>
  </si>
  <si>
    <t>Model Parameters</t>
  </si>
  <si>
    <t>Benchmark Dose</t>
  </si>
  <si>
    <t>Model Data</t>
  </si>
  <si>
    <t>Model Options</t>
  </si>
  <si>
    <t>Scaled Residual for Dose Group near BMD</t>
  </si>
  <si>
    <t>Scaled Residual for Control Dose Group</t>
  </si>
  <si>
    <t>Analysis Type</t>
  </si>
  <si>
    <t>BMDS Recommendation</t>
  </si>
  <si>
    <t>BMDS Recommendation Notes</t>
  </si>
  <si>
    <t>BackgroundType</t>
  </si>
  <si>
    <t>User Input</t>
  </si>
  <si>
    <t>Model Results</t>
  </si>
  <si>
    <t>App Location</t>
  </si>
  <si>
    <t>Dichotomous Results</t>
  </si>
  <si>
    <t>Logic Settings</t>
  </si>
  <si>
    <t>Dichotomous Models</t>
  </si>
  <si>
    <t>Model Name</t>
  </si>
  <si>
    <t>Dichotomous Hill</t>
  </si>
  <si>
    <t>Gamma</t>
  </si>
  <si>
    <t>Logistic</t>
  </si>
  <si>
    <t>Log-Logistic</t>
  </si>
  <si>
    <t>Log-Probit</t>
  </si>
  <si>
    <t>Multistage</t>
  </si>
  <si>
    <t>Probit</t>
  </si>
  <si>
    <t>Quantal Linear</t>
  </si>
  <si>
    <t>Weibull</t>
  </si>
  <si>
    <t>dhl</t>
  </si>
  <si>
    <t>gam</t>
  </si>
  <si>
    <t>log</t>
  </si>
  <si>
    <t>pro</t>
  </si>
  <si>
    <t>wei</t>
  </si>
  <si>
    <t>lnl</t>
  </si>
  <si>
    <t>lnp</t>
  </si>
  <si>
    <t>mst</t>
  </si>
  <si>
    <t>qln</t>
  </si>
  <si>
    <t>Abbreviation</t>
  </si>
  <si>
    <t>Log Likelihood</t>
  </si>
  <si>
    <t>Deviance</t>
  </si>
  <si>
    <t>Test d.f.</t>
  </si>
  <si>
    <t>P Value</t>
  </si>
  <si>
    <t>Cont Rest Frequentist</t>
  </si>
  <si>
    <t>Cont Unrest Frequentist</t>
  </si>
  <si>
    <t>Dicho Rest Frequentist</t>
  </si>
  <si>
    <t>Dicho Unrest Frequentist</t>
  </si>
  <si>
    <t>contAdvDir</t>
  </si>
  <si>
    <t>mscomboDeg</t>
  </si>
  <si>
    <t>PolyRest</t>
  </si>
  <si>
    <t>Nested Rest</t>
  </si>
  <si>
    <t>Nested Unrest</t>
  </si>
  <si>
    <t>Iterations</t>
  </si>
  <si>
    <t>Seed</t>
  </si>
  <si>
    <t>SeedType</t>
  </si>
  <si>
    <t>mscomboBgType</t>
  </si>
  <si>
    <t>Unnormalized Log Posterior Probability</t>
  </si>
  <si>
    <t>P-value</t>
  </si>
  <si>
    <r>
      <t>Chi</t>
    </r>
    <r>
      <rPr>
        <vertAlign val="superscript"/>
        <sz val="11"/>
        <color theme="1"/>
        <rFont val="Calibri"/>
        <family val="2"/>
        <scheme val="minor"/>
      </rPr>
      <t>2</t>
    </r>
  </si>
  <si>
    <t>D.O.F.</t>
  </si>
  <si>
    <t>Analysis of Deviance</t>
  </si>
  <si>
    <t>Report Settings</t>
  </si>
  <si>
    <t>Continuous Input</t>
  </si>
  <si>
    <t>Continuous Output</t>
  </si>
  <si>
    <t>Dichotomous Input</t>
  </si>
  <si>
    <t>Dichotomous Output</t>
  </si>
  <si>
    <t>MSCombo Input</t>
  </si>
  <si>
    <t>MSCombo Output</t>
  </si>
  <si>
    <t>Nested Input</t>
  </si>
  <si>
    <t>Nested Output</t>
  </si>
  <si>
    <t>Print Data Page</t>
  </si>
  <si>
    <t>Print Info Page</t>
  </si>
  <si>
    <t>Print Summary Results</t>
  </si>
  <si>
    <t>Print Summary Chart</t>
  </si>
  <si>
    <t>Print Model Result</t>
  </si>
  <si>
    <t>Print Model Chart</t>
  </si>
  <si>
    <t>Print All Models</t>
  </si>
  <si>
    <t>Restriction</t>
  </si>
  <si>
    <t>Return to Summary</t>
  </si>
  <si>
    <t>Output Dir</t>
  </si>
  <si>
    <t>Dose-Response Model</t>
  </si>
  <si>
    <t>Template Version</t>
  </si>
  <si>
    <t>BMDS Version</t>
  </si>
  <si>
    <t>Scroll right to see summary plot -&gt;</t>
  </si>
  <si>
    <t>Percentiles</t>
  </si>
  <si>
    <t>CDF</t>
  </si>
  <si>
    <t>Slope Factor</t>
  </si>
  <si>
    <r>
      <t xml:space="preserve">Scroll down to see Dose Response Plot </t>
    </r>
    <r>
      <rPr>
        <sz val="11"/>
        <color theme="1"/>
        <rFont val="Calibri"/>
        <family val="2"/>
      </rPr>
      <t>↓</t>
    </r>
  </si>
  <si>
    <r>
      <t xml:space="preserve">Scroll right to see BMD Cumulative Distribution Function (CDF) table </t>
    </r>
    <r>
      <rPr>
        <sz val="11"/>
        <color theme="1"/>
        <rFont val="Calibri"/>
        <family val="2"/>
      </rPr>
      <t>→</t>
    </r>
  </si>
  <si>
    <t>BMDS 3.1.2</t>
  </si>
  <si>
    <t>DEHP peri female uterus adenocarc etc</t>
  </si>
  <si>
    <t>C:\Users\parham\Desktop\BMDS3\BMDS312\bmds3.xlsm</t>
  </si>
  <si>
    <t>1,1,2,1,1</t>
  </si>
  <si>
    <t>2,0,1,0,0</t>
  </si>
  <si>
    <t>2,2,2,2,2</t>
  </si>
  <si>
    <t>1,1,2,1,0,1,2,2,1</t>
  </si>
  <si>
    <t>0,0,1,0,1,0,1,0,0</t>
  </si>
  <si>
    <t>0,0,0,0,0,0,0,0,0</t>
  </si>
  <si>
    <t>1,2</t>
  </si>
  <si>
    <t>0,2</t>
  </si>
  <si>
    <t>C:\Users\parham\Desktop\BMDS3\BMDS312</t>
  </si>
  <si>
    <t>Peri female uterus adenocarc etc</t>
  </si>
  <si>
    <t>[Add user notes here]</t>
  </si>
  <si>
    <t>N</t>
  </si>
  <si>
    <t>Incidence</t>
  </si>
  <si>
    <t>$B$7:$D$15</t>
  </si>
  <si>
    <t>On</t>
  </si>
  <si>
    <t>N/A</t>
  </si>
  <si>
    <t>Unusable Bin</t>
  </si>
  <si>
    <t>BMD not estimated</t>
  </si>
  <si>
    <t>BMDL not estimated</t>
  </si>
  <si>
    <t>Off</t>
  </si>
  <si>
    <t>No Bin Change (Warning)</t>
  </si>
  <si>
    <t>BMDU not estimated</t>
  </si>
  <si>
    <t>AIC not estimated</t>
  </si>
  <si>
    <t>Questionable Bin</t>
  </si>
  <si>
    <t>BMDS output file included warning</t>
  </si>
  <si>
    <t>NA</t>
  </si>
  <si>
    <t>d.f.=0, saturated model (Goodness of fit test cannot be calculated)</t>
  </si>
  <si>
    <t>1,1,1,1,1,1,1,1,1,1,1,1,1,1,1,1</t>
  </si>
  <si>
    <t>1,1,1,1,1,1,2,1,1,1,1</t>
  </si>
  <si>
    <t>1,1,1,1,1,1,1,1,1,1,1,1</t>
  </si>
  <si>
    <t>1,1,1,1,1,1,1,1,2,1,1,1</t>
  </si>
  <si>
    <t>1,1,1,1,1</t>
  </si>
  <si>
    <t>1,1,1,1</t>
  </si>
  <si>
    <t>1,1,1,1,1,1,1,1,1,1,1,1,1,1</t>
  </si>
  <si>
    <t>1,1,1,1,1,1,1,2,1,1,1,1,1,1,1,1</t>
  </si>
  <si>
    <t>Estimated</t>
  </si>
  <si>
    <t>Extra Risk</t>
  </si>
  <si>
    <t>P[dose] = g +(v-v*g)/[1+exp(-a-b*Log(dose))]</t>
  </si>
  <si>
    <t>frequentist Dichotomous Hill v1.1</t>
  </si>
  <si>
    <t>Full Model</t>
  </si>
  <si>
    <t>-</t>
  </si>
  <si>
    <t>Fitted Model</t>
  </si>
  <si>
    <t>Reduced Model</t>
  </si>
  <si>
    <t>g</t>
  </si>
  <si>
    <t>v</t>
  </si>
  <si>
    <t>a</t>
  </si>
  <si>
    <t>b</t>
  </si>
  <si>
    <t>Infinity</t>
  </si>
  <si>
    <t>P[dose]= g+(1-g)*CumGamma[b*dose,a]</t>
  </si>
  <si>
    <t>frequentist Gamma v1.1</t>
  </si>
  <si>
    <t>P[dose] = g+(1-g)/[1+exp(-a-b*Log(dose))]</t>
  </si>
  <si>
    <t>frequentist Log-Logistic v1.1</t>
  </si>
  <si>
    <t>P[dose] = g + (1-g)*[1-exp(-b1*dose^1-b2*dose^2 - ...)]</t>
  </si>
  <si>
    <t>frequentist Multistage degree 4 v1.1</t>
  </si>
  <si>
    <t>b1</t>
  </si>
  <si>
    <t>b2</t>
  </si>
  <si>
    <t>b3</t>
  </si>
  <si>
    <t>Bounded</t>
  </si>
  <si>
    <t>b4</t>
  </si>
  <si>
    <t>frequentist Multistage degree 3 v1.1</t>
  </si>
  <si>
    <t>frequentist Multistage degree 2 v1.1</t>
  </si>
  <si>
    <t>frequentist Multistage degree 1 v1.1</t>
  </si>
  <si>
    <t>P[dose] = g + (1-g)*[1-exp(-b*dose^a)]</t>
  </si>
  <si>
    <t>frequentist Weibull v1.1</t>
  </si>
  <si>
    <t>P[dose] = 1/[1+exp(-a-b*dose)]</t>
  </si>
  <si>
    <t>frequentist Logistic v1.1</t>
  </si>
  <si>
    <t>P[dose] = g+(1-g) * CumNorm(a+b*Log(Dose))</t>
  </si>
  <si>
    <t>frequentist Log-Probit v1.1</t>
  </si>
  <si>
    <t>P[dose] = CumNorm(a+b*Dose)</t>
  </si>
  <si>
    <t>frequentist Probit v1.1</t>
  </si>
  <si>
    <r>
      <t xml:space="preserve">Option set #1 </t>
    </r>
    <r>
      <rPr>
        <b/>
        <sz val="11"/>
        <color indexed="10"/>
        <rFont val="Calibri"/>
        <family val="2"/>
        <scheme val="minor"/>
      </rPr>
      <t>(Hover for details)</t>
    </r>
  </si>
  <si>
    <t>frequentist</t>
  </si>
  <si>
    <t>Restricted</t>
  </si>
  <si>
    <t>Multistage Degree 4</t>
  </si>
  <si>
    <t>Multistage Degree 3</t>
  </si>
  <si>
    <t>Multistage Degree 2</t>
  </si>
  <si>
    <t>Multistage Degree 1</t>
  </si>
  <si>
    <t>Unrestricted</t>
  </si>
  <si>
    <t>Viable - Alternate</t>
  </si>
  <si>
    <t>Viable - Recommended</t>
  </si>
  <si>
    <t xml:space="preserve">Lowest AIC_x000D_
</t>
  </si>
  <si>
    <t>Standard Excel tools can be used to expand or modify graphs</t>
  </si>
  <si>
    <t>Color Key</t>
  </si>
  <si>
    <t>Recommended frequentist model</t>
  </si>
  <si>
    <t>Model averaging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</si>
</sst>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vertAlign val="superscript"/>
      <sz val="9"/>
      <color indexed="81"/>
      <name val="Tahoma"/>
      <family val="2"/>
    </font>
    <font>
      <i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horizontal="center"/>
    </xf>
    <xf numFmtId="0" fontId="0" fillId="0" borderId="1" xfId="0" applyBorder="1"/>
    <xf numFmtId="0" fontId="2" fillId="4" borderId="1" xfId="0" applyFont="1" applyFill="1" applyBorder="1"/>
    <xf numFmtId="0" fontId="2" fillId="5" borderId="1" xfId="0" applyFont="1" applyFill="1" applyBorder="1"/>
    <xf numFmtId="0" fontId="0" fillId="5" borderId="1" xfId="0" applyFill="1" applyBorder="1"/>
    <xf numFmtId="0" fontId="0" fillId="0" borderId="0" xfId="0" applyFill="1"/>
    <xf numFmtId="0" fontId="0" fillId="0" borderId="1" xfId="0" applyFill="1" applyBorder="1"/>
    <xf numFmtId="0" fontId="2" fillId="4" borderId="0" xfId="0" applyFont="1" applyFill="1" applyBorder="1"/>
    <xf numFmtId="0" fontId="0" fillId="5" borderId="0" xfId="0" applyFill="1" applyBorder="1"/>
    <xf numFmtId="0" fontId="0" fillId="5" borderId="0" xfId="0" applyFill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5" borderId="0" xfId="0" applyFill="1" applyAlignment="1">
      <alignment wrapText="1"/>
    </xf>
    <xf numFmtId="0" fontId="0" fillId="5" borderId="0" xfId="0" applyFill="1" applyAlignment="1">
      <alignment textRotation="180"/>
    </xf>
    <xf numFmtId="0" fontId="0" fillId="4" borderId="0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8" xfId="0" applyFill="1" applyBorder="1"/>
    <xf numFmtId="0" fontId="0" fillId="5" borderId="0" xfId="0" applyFill="1" applyBorder="1" applyAlignment="1">
      <alignment horizontal="center"/>
    </xf>
    <xf numFmtId="0" fontId="0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4" xfId="0" applyFill="1" applyBorder="1"/>
    <xf numFmtId="0" fontId="0" fillId="5" borderId="0" xfId="0" applyFill="1" applyBorder="1" applyAlignment="1" applyProtection="1">
      <alignment horizontal="center"/>
      <protection locked="0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/>
    <xf numFmtId="0" fontId="0" fillId="8" borderId="4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left" vertical="center"/>
    </xf>
    <xf numFmtId="0" fontId="0" fillId="5" borderId="12" xfId="0" applyFill="1" applyBorder="1"/>
    <xf numFmtId="0" fontId="0" fillId="5" borderId="12" xfId="0" applyFont="1" applyFill="1" applyBorder="1"/>
    <xf numFmtId="0" fontId="0" fillId="5" borderId="12" xfId="0" applyFill="1" applyBorder="1" applyAlignment="1" applyProtection="1">
      <alignment horizontal="center"/>
      <protection locked="0"/>
    </xf>
    <xf numFmtId="0" fontId="1" fillId="5" borderId="0" xfId="0" applyFont="1" applyFill="1"/>
    <xf numFmtId="0" fontId="0" fillId="5" borderId="0" xfId="0" applyFill="1" applyAlignment="1">
      <alignment horizontal="center"/>
    </xf>
    <xf numFmtId="0" fontId="0" fillId="2" borderId="0" xfId="0" applyFill="1" applyAlignment="1"/>
    <xf numFmtId="0" fontId="0" fillId="8" borderId="1" xfId="0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0" fillId="7" borderId="0" xfId="0" applyFill="1"/>
    <xf numFmtId="0" fontId="0" fillId="4" borderId="1" xfId="0" applyFill="1" applyBorder="1"/>
    <xf numFmtId="0" fontId="0" fillId="7" borderId="1" xfId="0" applyFill="1" applyBorder="1" applyAlignment="1">
      <alignment horizontal="center" vertical="center"/>
    </xf>
    <xf numFmtId="0" fontId="2" fillId="4" borderId="6" xfId="0" applyFont="1" applyFill="1" applyBorder="1"/>
    <xf numFmtId="0" fontId="0" fillId="5" borderId="0" xfId="0" applyFont="1" applyFill="1"/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0" fillId="5" borderId="0" xfId="0" applyFont="1" applyFill="1" applyAlignment="1">
      <alignment horizontal="center"/>
    </xf>
    <xf numFmtId="0" fontId="12" fillId="5" borderId="0" xfId="1" applyFill="1"/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2" fillId="8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0" fillId="7" borderId="1" xfId="0" applyFill="1" applyBorder="1" applyAlignment="1">
      <alignment horizontal="left" vertical="center"/>
    </xf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9" borderId="14" xfId="0" applyFont="1" applyFill="1" applyBorder="1" applyAlignment="1">
      <alignment horizontal="center"/>
    </xf>
    <xf numFmtId="0" fontId="5" fillId="9" borderId="15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5" fillId="9" borderId="14" xfId="0" applyFont="1" applyFill="1" applyBorder="1" applyAlignment="1">
      <alignment horizontal="center" wrapText="1"/>
    </xf>
    <xf numFmtId="0" fontId="5" fillId="9" borderId="15" xfId="0" applyFont="1" applyFill="1" applyBorder="1" applyAlignment="1">
      <alignment horizontal="center" wrapText="1"/>
    </xf>
    <xf numFmtId="0" fontId="5" fillId="9" borderId="5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left" vertical="center"/>
    </xf>
    <xf numFmtId="0" fontId="0" fillId="11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11" borderId="7" xfId="0" applyFill="1" applyBorder="1"/>
    <xf numFmtId="0" fontId="0" fillId="11" borderId="7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6" borderId="7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8" borderId="1" xfId="0" applyFill="1" applyBorder="1" applyAlignment="1">
      <alignment horizontal="center" wrapText="1"/>
    </xf>
    <xf numFmtId="0" fontId="12" fillId="0" borderId="1" xfId="1" applyFill="1" applyBorder="1" applyAlignment="1">
      <alignment horizontal="center" wrapText="1"/>
    </xf>
    <xf numFmtId="0" fontId="12" fillId="11" borderId="1" xfId="1" applyFill="1" applyBorder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0" fontId="15" fillId="12" borderId="1" xfId="1" applyFont="1" applyFill="1" applyBorder="1" applyAlignment="1">
      <alignment horizontal="center" wrapText="1"/>
    </xf>
    <xf numFmtId="0" fontId="2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 wrapText="1"/>
    </xf>
    <xf numFmtId="0" fontId="2" fillId="10" borderId="0" xfId="0" applyFont="1" applyFill="1"/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11" borderId="1" xfId="0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Model Summary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Frequentist Dichotomous Hill 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6.167959352097371E-3</c:v>
              </c:pt>
              <c:pt idx="1">
                <c:v>6.1679593520973831E-3</c:v>
              </c:pt>
              <c:pt idx="2">
                <c:v>6.1679593523022696E-3</c:v>
              </c:pt>
              <c:pt idx="3">
                <c:v>6.167959413325908E-3</c:v>
              </c:pt>
              <c:pt idx="4">
                <c:v>6.1679628458267835E-3</c:v>
              </c:pt>
              <c:pt idx="5">
                <c:v>6.1680398173934578E-3</c:v>
              </c:pt>
              <c:pt idx="6">
                <c:v>6.1690033556269751E-3</c:v>
              </c:pt>
              <c:pt idx="7">
                <c:v>6.1770750101386128E-3</c:v>
              </c:pt>
              <c:pt idx="8">
                <c:v>6.2275075109114652E-3</c:v>
              </c:pt>
              <c:pt idx="9">
                <c:v>6.4792889997430658E-3</c:v>
              </c:pt>
              <c:pt idx="10">
                <c:v>7.5275708890572401E-3</c:v>
              </c:pt>
              <c:pt idx="11">
                <c:v>1.1230467237701724E-2</c:v>
              </c:pt>
              <c:pt idx="12">
                <c:v>2.2084903200323559E-2</c:v>
              </c:pt>
              <c:pt idx="13">
                <c:v>4.6353374336947396E-2</c:v>
              </c:pt>
              <c:pt idx="14">
                <c:v>8.2595235386119806E-2</c:v>
              </c:pt>
              <c:pt idx="15">
                <c:v>0.11617782966654761</c:v>
              </c:pt>
              <c:pt idx="16">
                <c:v>0.13713503789392181</c:v>
              </c:pt>
              <c:pt idx="17">
                <c:v>0.14759334025838</c:v>
              </c:pt>
              <c:pt idx="18">
                <c:v>0.15238795009206069</c:v>
              </c:pt>
              <c:pt idx="19">
                <c:v>0.15455939198283933</c:v>
              </c:pt>
              <c:pt idx="20">
                <c:v>0.15556064078905552</c:v>
              </c:pt>
              <c:pt idx="21">
                <c:v>0.15603566231496532</c:v>
              </c:pt>
              <c:pt idx="22">
                <c:v>0.15626813096219633</c:v>
              </c:pt>
              <c:pt idx="23">
                <c:v>0.15638542083244938</c:v>
              </c:pt>
              <c:pt idx="24">
                <c:v>0.15644633126315899</c:v>
              </c:pt>
              <c:pt idx="25">
                <c:v>0.15647882617593953</c:v>
              </c:pt>
              <c:pt idx="26">
                <c:v>0.15649660039533328</c:v>
              </c:pt>
              <c:pt idx="27">
                <c:v>0.15650655048362747</c:v>
              </c:pt>
              <c:pt idx="28">
                <c:v>0.15651224163602712</c:v>
              </c:pt>
              <c:pt idx="29">
                <c:v>0.15651556251462037</c:v>
              </c:pt>
              <c:pt idx="30">
                <c:v>0.15651753671248969</c:v>
              </c:pt>
              <c:pt idx="31">
                <c:v>0.15651873090825172</c:v>
              </c:pt>
              <c:pt idx="32">
                <c:v>0.15651946511873158</c:v>
              </c:pt>
              <c:pt idx="33">
                <c:v>0.15651992345468901</c:v>
              </c:pt>
              <c:pt idx="34">
                <c:v>0.15652021369890773</c:v>
              </c:pt>
              <c:pt idx="35">
                <c:v>0.1565203999903487</c:v>
              </c:pt>
              <c:pt idx="36">
                <c:v>0.15652052108827294</c:v>
              </c:pt>
              <c:pt idx="37">
                <c:v>0.15652060075697347</c:v>
              </c:pt>
              <c:pt idx="38">
                <c:v>0.15652065376769728</c:v>
              </c:pt>
              <c:pt idx="39">
                <c:v>0.15652068942141073</c:v>
              </c:pt>
              <c:pt idx="40">
                <c:v>0.15652071364681103</c:v>
              </c:pt>
              <c:pt idx="41">
                <c:v>0.15652073026717292</c:v>
              </c:pt>
              <c:pt idx="42">
                <c:v>0.15652074177538233</c:v>
              </c:pt>
              <c:pt idx="43">
                <c:v>0.15652074981401115</c:v>
              </c:pt>
              <c:pt idx="44">
                <c:v>0.15652075547621705</c:v>
              </c:pt>
              <c:pt idx="45">
                <c:v>0.15652075949647073</c:v>
              </c:pt>
              <c:pt idx="46">
                <c:v>0.15652076237275031</c:v>
              </c:pt>
              <c:pt idx="47">
                <c:v>0.15652076444563132</c:v>
              </c:pt>
              <c:pt idx="48">
                <c:v>0.15652076594997927</c:v>
              </c:pt>
              <c:pt idx="49">
                <c:v>0.15652076704905188</c:v>
              </c:pt>
              <c:pt idx="50">
                <c:v>0.15652076785719798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4A35-4E9C-805D-22ADDF6754EC}"/>
            </c:ext>
          </c:extLst>
        </c:ser>
        <c:ser>
          <c:idx val="2"/>
          <c:order val="2"/>
          <c:tx>
            <c:v>Frequentist Gamma Estimated Probability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4.0925184647583802E-2</c:v>
              </c:pt>
              <c:pt idx="1">
                <c:v>4.1214580850567437E-2</c:v>
              </c:pt>
              <c:pt idx="2">
                <c:v>4.184547886491663E-2</c:v>
              </c:pt>
              <c:pt idx="3">
                <c:v>4.2731005694318688E-2</c:v>
              </c:pt>
              <c:pt idx="4">
                <c:v>4.38330527584627E-2</c:v>
              </c:pt>
              <c:pt idx="5">
                <c:v>4.5126991731448546E-2</c:v>
              </c:pt>
              <c:pt idx="6">
                <c:v>4.6594696671465909E-2</c:v>
              </c:pt>
              <c:pt idx="7">
                <c:v>4.8221854638326317E-2</c:v>
              </c:pt>
              <c:pt idx="8">
                <c:v>4.9996650442593278E-2</c:v>
              </c:pt>
              <c:pt idx="9">
                <c:v>5.1909028425262252E-2</c:v>
              </c:pt>
              <c:pt idx="10">
                <c:v>5.3950238250824824E-2</c:v>
              </c:pt>
              <c:pt idx="11">
                <c:v>5.6112536309239992E-2</c:v>
              </c:pt>
              <c:pt idx="12">
                <c:v>5.8388979296793035E-2</c:v>
              </c:pt>
              <c:pt idx="13">
                <c:v>6.0773275761142553E-2</c:v>
              </c:pt>
              <c:pt idx="14">
                <c:v>6.325967586100753E-2</c:v>
              </c:pt>
              <c:pt idx="15">
                <c:v>6.5842887308155115E-2</c:v>
              </c:pt>
              <c:pt idx="16">
                <c:v>6.8518009830232332E-2</c:v>
              </c:pt>
              <c:pt idx="17">
                <c:v>7.1280483093171684E-2</c:v>
              </c:pt>
              <c:pt idx="18">
                <c:v>7.4126044633646124E-2</c:v>
              </c:pt>
              <c:pt idx="19">
                <c:v>7.7050695386662982E-2</c:v>
              </c:pt>
              <c:pt idx="20">
                <c:v>8.0050671077846566E-2</c:v>
              </c:pt>
              <c:pt idx="21">
                <c:v>8.3122418214820443E-2</c:v>
              </c:pt>
              <c:pt idx="22">
                <c:v>8.6262573735195247E-2</c:v>
              </c:pt>
              <c:pt idx="23">
                <c:v>8.9467947597874548E-2</c:v>
              </c:pt>
              <c:pt idx="24">
                <c:v>9.2735507769995604E-2</c:v>
              </c:pt>
              <c:pt idx="25">
                <c:v>9.6062367183455594E-2</c:v>
              </c:pt>
              <c:pt idx="26">
                <c:v>9.9445772325648218E-2</c:v>
              </c:pt>
              <c:pt idx="27">
                <c:v>0.10288309319754908</c:v>
              </c:pt>
              <c:pt idx="28">
                <c:v>0.10637181442470096</c:v>
              </c:pt>
              <c:pt idx="29">
                <c:v>0.10990952734719552</c:v>
              </c:pt>
              <c:pt idx="30">
                <c:v>0.11349392294644679</c:v>
              </c:pt>
              <c:pt idx="31">
                <c:v>0.11712278549156643</c:v>
              </c:pt>
              <c:pt idx="32">
                <c:v>0.12079398680807271</c:v>
              </c:pt>
              <c:pt idx="33">
                <c:v>0.12450548108765548</c:v>
              </c:pt>
              <c:pt idx="34">
                <c:v>0.12825530017066131</c:v>
              </c:pt>
              <c:pt idx="35">
                <c:v>0.13204154924350334</c:v>
              </c:pt>
              <c:pt idx="36">
                <c:v>0.13586240290185159</c:v>
              </c:pt>
              <c:pt idx="37">
                <c:v>0.13971610153759786</c:v>
              </c:pt>
              <c:pt idx="38">
                <c:v>0.14360094801351825</c:v>
              </c:pt>
              <c:pt idx="39">
                <c:v>0.14751530459450757</c:v>
              </c:pt>
              <c:pt idx="40">
                <c:v>0.15145759010841414</c:v>
              </c:pt>
              <c:pt idx="41">
                <c:v>0.15542627731301062</c:v>
              </c:pt>
              <c:pt idx="42">
                <c:v>0.159419890448605</c:v>
              </c:pt>
              <c:pt idx="43">
                <c:v>0.16343700295832794</c:v>
              </c:pt>
              <c:pt idx="44">
                <c:v>0.16747623536029294</c:v>
              </c:pt>
              <c:pt idx="45">
                <c:v>0.17153625325768115</c:v>
              </c:pt>
              <c:pt idx="46">
                <c:v>0.17561576547440466</c:v>
              </c:pt>
              <c:pt idx="47">
                <c:v>0.17971352230538132</c:v>
              </c:pt>
              <c:pt idx="48">
                <c:v>0.18382831387165652</c:v>
              </c:pt>
              <c:pt idx="49">
                <c:v>0.18795896857165012</c:v>
              </c:pt>
              <c:pt idx="50">
                <c:v>0.19210435162072212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4A35-4E9C-805D-22ADDF6754EC}"/>
            </c:ext>
          </c:extLst>
        </c:ser>
        <c:ser>
          <c:idx val="3"/>
          <c:order val="3"/>
          <c:tx>
            <c:v>Frequentist Log-Logistic Estimated Probability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4.0841980615077697E-2</c:v>
              </c:pt>
              <c:pt idx="1">
                <c:v>4.1173671834805158E-2</c:v>
              </c:pt>
              <c:pt idx="2">
                <c:v>4.1852758061649335E-2</c:v>
              </c:pt>
              <c:pt idx="3">
                <c:v>4.2780591943277588E-2</c:v>
              </c:pt>
              <c:pt idx="4">
                <c:v>4.3917707920572584E-2</c:v>
              </c:pt>
              <c:pt idx="5">
                <c:v>4.5239764476405549E-2</c:v>
              </c:pt>
              <c:pt idx="6">
                <c:v>4.6729396506841568E-2</c:v>
              </c:pt>
              <c:pt idx="7">
                <c:v>4.8373179340376021E-2</c:v>
              </c:pt>
              <c:pt idx="8">
                <c:v>5.0160184072795939E-2</c:v>
              </c:pt>
              <c:pt idx="9">
                <c:v>5.2081186310777808E-2</c:v>
              </c:pt>
              <c:pt idx="10">
                <c:v>5.4128190380547773E-2</c:v>
              </c:pt>
              <c:pt idx="11">
                <c:v>5.6294123394484488E-2</c:v>
              </c:pt>
              <c:pt idx="12">
                <c:v>5.8572628319478397E-2</c:v>
              </c:pt>
              <c:pt idx="13">
                <c:v>6.0957918346957893E-2</c:v>
              </c:pt>
              <c:pt idx="14">
                <c:v>6.3444671079154469E-2</c:v>
              </c:pt>
              <c:pt idx="15">
                <c:v>6.6027949598508523E-2</c:v>
              </c:pt>
              <c:pt idx="16">
                <c:v>6.8703142279431292E-2</c:v>
              </c:pt>
              <c:pt idx="17">
                <c:v>7.1465916023793888E-2</c:v>
              </c:pt>
              <c:pt idx="18">
                <c:v>7.4312179334026063E-2</c:v>
              </c:pt>
              <c:pt idx="19">
                <c:v>7.7238052739569171E-2</c:v>
              </c:pt>
              <c:pt idx="20">
                <c:v>8.0239844814881833E-2</c:v>
              </c:pt>
              <c:pt idx="21">
                <c:v>8.3314032513622377E-2</c:v>
              </c:pt>
              <c:pt idx="22">
                <c:v>8.6457244878877265E-2</c:v>
              </c:pt>
              <c:pt idx="23">
                <c:v>8.9666249425177716E-2</c:v>
              </c:pt>
              <c:pt idx="24">
                <c:v>9.2937940657107157E-2</c:v>
              </c:pt>
              <c:pt idx="25">
                <c:v>9.6269330312490076E-2</c:v>
              </c:pt>
              <c:pt idx="26">
                <c:v>9.9657539009282967E-2</c:v>
              </c:pt>
              <c:pt idx="27">
                <c:v>0.10309978904361485</c:v>
              </c:pt>
              <c:pt idx="28">
                <c:v>0.10659339813830186</c:v>
              </c:pt>
              <c:pt idx="29">
                <c:v>0.11013577398099395</c:v>
              </c:pt>
              <c:pt idx="30">
                <c:v>0.11372440942201252</c:v>
              </c:pt>
              <c:pt idx="31">
                <c:v>0.11735687822615712</c:v>
              </c:pt>
              <c:pt idx="32">
                <c:v>0.12103083129188219</c:v>
              </c:pt>
              <c:pt idx="33">
                <c:v>0.12474399326649968</c:v>
              </c:pt>
              <c:pt idx="34">
                <c:v>0.12849415949829865</c:v>
              </c:pt>
              <c:pt idx="35">
                <c:v>0.13227919327636911</c:v>
              </c:pt>
              <c:pt idx="36">
                <c:v>0.13609702331697685</c:v>
              </c:pt>
              <c:pt idx="37">
                <c:v>0.13994564146191885</c:v>
              </c:pt>
              <c:pt idx="38">
                <c:v>0.14382310055972966</c:v>
              </c:pt>
              <c:pt idx="39">
                <c:v>0.14772751250509483</c:v>
              </c:pt>
              <c:pt idx="40">
                <c:v>0.15165704641556382</c:v>
              </c:pt>
              <c:pt idx="41">
                <c:v>0.15560992692778491</c:v>
              </c:pt>
              <c:pt idx="42">
                <c:v>0.15958443259808811</c:v>
              </c:pt>
              <c:pt idx="43">
                <c:v>0.16357889439446696</c:v>
              </c:pt>
              <c:pt idx="44">
                <c:v>0.16759169426885309</c:v>
              </c:pt>
              <c:pt idx="45">
                <c:v>0.17162126380017306</c:v>
              </c:pt>
              <c:pt idx="46">
                <c:v>0.17566608290001143</c:v>
              </c:pt>
              <c:pt idx="47">
                <c:v>0.17972467857385319</c:v>
              </c:pt>
              <c:pt idx="48">
                <c:v>0.18379562373185548</c:v>
              </c:pt>
              <c:pt idx="49">
                <c:v>0.18787753604393853</c:v>
              </c:pt>
              <c:pt idx="50">
                <c:v>0.19196907683470274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4A35-4E9C-805D-22ADDF6754EC}"/>
            </c:ext>
          </c:extLst>
        </c:ser>
        <c:ser>
          <c:idx val="4"/>
          <c:order val="4"/>
          <c:tx>
            <c:v>Frequentist Multistage Degree 4 Estimated Probability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4.19634423843799E-2</c:v>
              </c:pt>
              <c:pt idx="1">
                <c:v>4.2466457429653506E-2</c:v>
              </c:pt>
              <c:pt idx="2">
                <c:v>4.3082116072246907E-2</c:v>
              </c:pt>
              <c:pt idx="3">
                <c:v>4.3810200665969704E-2</c:v>
              </c:pt>
              <c:pt idx="4">
                <c:v>4.4650453940694841E-2</c:v>
              </c:pt>
              <c:pt idx="5">
                <c:v>4.5602579153864245E-2</c:v>
              </c:pt>
              <c:pt idx="6">
                <c:v>4.6666240265143433E-2</c:v>
              </c:pt>
              <c:pt idx="7">
                <c:v>4.7841062134081985E-2</c:v>
              </c:pt>
              <c:pt idx="8">
                <c:v>4.9126630740615775E-2</c:v>
              </c:pt>
              <c:pt idx="9">
                <c:v>5.0522493428231591E-2</c:v>
              </c:pt>
              <c:pt idx="10">
                <c:v>5.2028159169591658E-2</c:v>
              </c:pt>
              <c:pt idx="11">
                <c:v>5.3643098854402799E-2</c:v>
              </c:pt>
              <c:pt idx="12">
                <c:v>5.5366745599290869E-2</c:v>
              </c:pt>
              <c:pt idx="13">
                <c:v>5.7198495079429035E-2</c:v>
              </c:pt>
              <c:pt idx="14">
                <c:v>5.9137705881646581E-2</c:v>
              </c:pt>
              <c:pt idx="15">
                <c:v>6.1183699878730527E-2</c:v>
              </c:pt>
              <c:pt idx="16">
                <c:v>6.3335762624613406E-2</c:v>
              </c:pt>
              <c:pt idx="17">
                <c:v>6.5593143770125234E-2</c:v>
              </c:pt>
              <c:pt idx="18">
                <c:v>6.7955057498971488E-2</c:v>
              </c:pt>
              <c:pt idx="19">
                <c:v>7.0420682983581159E-2</c:v>
              </c:pt>
              <c:pt idx="20">
                <c:v>7.2989164860456285E-2</c:v>
              </c:pt>
              <c:pt idx="21">
                <c:v>7.5659613724636865E-2</c:v>
              </c:pt>
              <c:pt idx="22">
                <c:v>7.8431106642880347E-2</c:v>
              </c:pt>
              <c:pt idx="23">
                <c:v>8.1302687685142649E-2</c:v>
              </c:pt>
              <c:pt idx="24">
                <c:v>8.4273368473932006E-2</c:v>
              </c:pt>
              <c:pt idx="25">
                <c:v>8.7342128751092707E-2</c:v>
              </c:pt>
              <c:pt idx="26">
                <c:v>9.0507916961565099E-2</c:v>
              </c:pt>
              <c:pt idx="27">
                <c:v>9.3769650853654227E-2</c:v>
              </c:pt>
              <c:pt idx="28">
                <c:v>9.7126218095326566E-2</c:v>
              </c:pt>
              <c:pt idx="29">
                <c:v>0.10057647690604585</c:v>
              </c:pt>
              <c:pt idx="30">
                <c:v>0.10411925670364341</c:v>
              </c:pt>
              <c:pt idx="31">
                <c:v>0.10775335876571229</c:v>
              </c:pt>
              <c:pt idx="32">
                <c:v>0.11147755690500133</c:v>
              </c:pt>
              <c:pt idx="33">
                <c:v>0.11529059815827733</c:v>
              </c:pt>
              <c:pt idx="34">
                <c:v>0.11919120348811438</c:v>
              </c:pt>
              <c:pt idx="35">
                <c:v>0.12317806849705931</c:v>
              </c:pt>
              <c:pt idx="36">
                <c:v>0.12724986415361814</c:v>
              </c:pt>
              <c:pt idx="37">
                <c:v>0.13140523752949596</c:v>
              </c:pt>
              <c:pt idx="38">
                <c:v>0.13564281254752109</c:v>
              </c:pt>
              <c:pt idx="39">
                <c:v>0.13996119073967414</c:v>
              </c:pt>
              <c:pt idx="40">
                <c:v>0.14435895201463897</c:v>
              </c:pt>
              <c:pt idx="41">
                <c:v>0.14883465543428792</c:v>
              </c:pt>
              <c:pt idx="42">
                <c:v>0.15338683999850697</c:v>
              </c:pt>
              <c:pt idx="43">
                <c:v>0.15801402543776571</c:v>
              </c:pt>
              <c:pt idx="44">
                <c:v>0.16271471301283091</c:v>
              </c:pt>
              <c:pt idx="45">
                <c:v>0.16748738632102125</c:v>
              </c:pt>
              <c:pt idx="46">
                <c:v>0.17233051210839906</c:v>
              </c:pt>
              <c:pt idx="47">
                <c:v>0.17724254108729112</c:v>
              </c:pt>
              <c:pt idx="48">
                <c:v>0.18222190875853328</c:v>
              </c:pt>
              <c:pt idx="49">
                <c:v>0.18726703623782853</c:v>
              </c:pt>
              <c:pt idx="50">
                <c:v>0.19237633108561325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4A35-4E9C-805D-22ADDF6754EC}"/>
            </c:ext>
          </c:extLst>
        </c:ser>
        <c:ser>
          <c:idx val="5"/>
          <c:order val="5"/>
          <c:tx>
            <c:v>Frequentist Multistage Degree 3 Estimated Probability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4.1959509139554797E-2</c:v>
              </c:pt>
              <c:pt idx="1">
                <c:v>4.2463539868076793E-2</c:v>
              </c:pt>
              <c:pt idx="2">
                <c:v>4.308017048122835E-2</c:v>
              </c:pt>
              <c:pt idx="3">
                <c:v>4.3809183072881529E-2</c:v>
              </c:pt>
              <c:pt idx="4">
                <c:v>4.4650320144044534E-2</c:v>
              </c:pt>
              <c:pt idx="5">
                <c:v>4.560328475444355E-2</c:v>
              </c:pt>
              <c:pt idx="6">
                <c:v>4.6667740697226824E-2</c:v>
              </c:pt>
              <c:pt idx="7">
                <c:v>4.7843312696646226E-2</c:v>
              </c:pt>
              <c:pt idx="8">
                <c:v>4.9129586628554336E-2</c:v>
              </c:pt>
              <c:pt idx="9">
                <c:v>5.0526109763535637E-2</c:v>
              </c:pt>
              <c:pt idx="10">
                <c:v>5.2032391032471322E-2</c:v>
              </c:pt>
              <c:pt idx="11">
                <c:v>5.3647901314321005E-2</c:v>
              </c:pt>
              <c:pt idx="12">
                <c:v>5.5372073745883064E-2</c:v>
              </c:pt>
              <c:pt idx="13">
                <c:v>5.7204304053282654E-2</c:v>
              </c:pt>
              <c:pt idx="14">
                <c:v>5.914395090491241E-2</c:v>
              </c:pt>
              <c:pt idx="15">
                <c:v>6.1190336285541769E-2</c:v>
              </c:pt>
              <c:pt idx="16">
                <c:v>6.3342745891284205E-2</c:v>
              </c:pt>
              <c:pt idx="17">
                <c:v>6.5600429545105338E-2</c:v>
              </c:pt>
              <c:pt idx="18">
                <c:v>6.7962601632529734E-2</c:v>
              </c:pt>
              <c:pt idx="19">
                <c:v>7.0428441557194493E-2</c:v>
              </c:pt>
              <c:pt idx="20">
                <c:v>7.2997094215878383E-2</c:v>
              </c:pt>
              <c:pt idx="21">
                <c:v>7.5667670492622741E-2</c:v>
              </c:pt>
              <c:pt idx="22">
                <c:v>7.843924777154411E-2</c:v>
              </c:pt>
              <c:pt idx="23">
                <c:v>8.1310870467923735E-2</c:v>
              </c:pt>
              <c:pt idx="24">
                <c:v>8.4281550577147674E-2</c:v>
              </c:pt>
              <c:pt idx="25">
                <c:v>8.7350268241054824E-2</c:v>
              </c:pt>
              <c:pt idx="26">
                <c:v>9.0515972331239619E-2</c:v>
              </c:pt>
              <c:pt idx="27">
                <c:v>9.3777581048840611E-2</c:v>
              </c:pt>
              <c:pt idx="28">
                <c:v>9.7133982540339503E-2</c:v>
              </c:pt>
              <c:pt idx="29">
                <c:v>0.10058403552887549</c:v>
              </c:pt>
              <c:pt idx="30">
                <c:v>0.10412656996057834</c:v>
              </c:pt>
              <c:pt idx="31">
                <c:v>0.10776038766540388</c:v>
              </c:pt>
              <c:pt idx="32">
                <c:v>0.11148426303195247</c:v>
              </c:pt>
              <c:pt idx="33">
                <c:v>0.11529694369573798</c:v>
              </c:pt>
              <c:pt idx="34">
                <c:v>0.11919715124036662</c:v>
              </c:pt>
              <c:pt idx="35">
                <c:v>0.12318358191107651</c:v>
              </c:pt>
              <c:pt idx="36">
                <c:v>0.12725490734008238</c:v>
              </c:pt>
              <c:pt idx="37">
                <c:v>0.13140977528315886</c:v>
              </c:pt>
              <c:pt idx="38">
                <c:v>0.13564681036689497</c:v>
              </c:pt>
              <c:pt idx="39">
                <c:v>0.139964614846039</c:v>
              </c:pt>
              <c:pt idx="40">
                <c:v>0.14436176937035428</c:v>
              </c:pt>
              <c:pt idx="41">
                <c:v>0.14883683376039586</c:v>
              </c:pt>
              <c:pt idx="42">
                <c:v>0.15338834779161806</c:v>
              </c:pt>
              <c:pt idx="43">
                <c:v>0.15801483198621541</c:v>
              </c:pt>
              <c:pt idx="44">
                <c:v>0.16271478841209785</c:v>
              </c:pt>
              <c:pt idx="45">
                <c:v>0.16748670148839961</c:v>
              </c:pt>
              <c:pt idx="46">
                <c:v>0.17232903879691605</c:v>
              </c:pt>
              <c:pt idx="47">
                <c:v>0.17724025189886344</c:v>
              </c:pt>
              <c:pt idx="48">
                <c:v>0.18221877715635559</c:v>
              </c:pt>
              <c:pt idx="49">
                <c:v>0.18726303655798987</c:v>
              </c:pt>
              <c:pt idx="50">
                <c:v>0.19237143854793567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4A35-4E9C-805D-22ADDF6754EC}"/>
            </c:ext>
          </c:extLst>
        </c:ser>
        <c:ser>
          <c:idx val="6"/>
          <c:order val="6"/>
          <c:tx>
            <c:v>Frequentist Multistage Degree 2 Estimated Probability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4.1959580394363399E-2</c:v>
              </c:pt>
              <c:pt idx="1">
                <c:v>4.2463604401558594E-2</c:v>
              </c:pt>
              <c:pt idx="2">
                <c:v>4.3080228597306654E-2</c:v>
              </c:pt>
              <c:pt idx="3">
                <c:v>4.3809235077155145E-2</c:v>
              </c:pt>
              <c:pt idx="4">
                <c:v>4.4650366343569975E-2</c:v>
              </c:pt>
              <c:pt idx="5">
                <c:v>4.5603325457516865E-2</c:v>
              </c:pt>
              <c:pt idx="6">
                <c:v>4.6667776213165153E-2</c:v>
              </c:pt>
              <c:pt idx="7">
                <c:v>4.7843343335569277E-2</c:v>
              </c:pt>
              <c:pt idx="8">
                <c:v>4.9129612701166142E-2</c:v>
              </c:pt>
              <c:pt idx="9">
                <c:v>5.0526131580906165E-2</c:v>
              </c:pt>
              <c:pt idx="10">
                <c:v>5.2032408905819512E-2</c:v>
              </c:pt>
              <c:pt idx="11">
                <c:v>5.3647915554797282E-2</c:v>
              </c:pt>
              <c:pt idx="12">
                <c:v>5.5372084664353907E-2</c:v>
              </c:pt>
              <c:pt idx="13">
                <c:v>5.7204311960115328E-2</c:v>
              </c:pt>
              <c:pt idx="14">
                <c:v>5.9143956109761683E-2</c:v>
              </c:pt>
              <c:pt idx="15">
                <c:v>6.1190339097137399E-2</c:v>
              </c:pt>
              <c:pt idx="16">
                <c:v>6.3342746617220877E-2</c:v>
              </c:pt>
              <c:pt idx="17">
                <c:v>6.5600428491633556E-2</c:v>
              </c:pt>
              <c:pt idx="18">
                <c:v>6.7962599104349278E-2</c:v>
              </c:pt>
              <c:pt idx="19">
                <c:v>7.042843785724956E-2</c:v>
              </c:pt>
              <c:pt idx="20">
                <c:v>7.2997089645155777E-2</c:v>
              </c:pt>
              <c:pt idx="21">
                <c:v>7.566766534995184E-2</c:v>
              </c:pt>
              <c:pt idx="22">
                <c:v>7.8439242353399635E-2</c:v>
              </c:pt>
              <c:pt idx="23">
                <c:v>8.1310865068231708E-2</c:v>
              </c:pt>
              <c:pt idx="24">
                <c:v>8.4281545487094323E-2</c:v>
              </c:pt>
              <c:pt idx="25">
                <c:v>8.7350263748898066E-2</c:v>
              </c:pt>
              <c:pt idx="26">
                <c:v>9.0515968722124085E-2</c:v>
              </c:pt>
              <c:pt idx="27">
                <c:v>9.377757860461694E-2</c:v>
              </c:pt>
              <c:pt idx="28">
                <c:v>9.7133981539385544E-2</c:v>
              </c:pt>
              <c:pt idx="29">
                <c:v>0.10058403624592309</c:v>
              </c:pt>
              <c:pt idx="30">
                <c:v>0.10412657266654249</c:v>
              </c:pt>
              <c:pt idx="31">
                <c:v>0.10776039262721665</c:v>
              </c:pt>
              <c:pt idx="32">
                <c:v>0.11148427051240081</c:v>
              </c:pt>
              <c:pt idx="33">
                <c:v>0.11529695395330589</c:v>
              </c:pt>
              <c:pt idx="34">
                <c:v>0.11919716452908111</c:v>
              </c:pt>
              <c:pt idx="35">
                <c:v>0.12318359848035909</c:v>
              </c:pt>
              <c:pt idx="36">
                <c:v>0.12725492743460384</c:v>
              </c:pt>
              <c:pt idx="37">
                <c:v>0.13140979914270018</c:v>
              </c:pt>
              <c:pt idx="38">
                <c:v>0.13564683822621137</c:v>
              </c:pt>
              <c:pt idx="39">
                <c:v>0.13996464693473012</c:v>
              </c:pt>
              <c:pt idx="40">
                <c:v>0.14436180591273831</c:v>
              </c:pt>
              <c:pt idx="41">
                <c:v>0.14883687497538989</c:v>
              </c:pt>
              <c:pt idx="42">
                <c:v>0.15338839389262249</c:v>
              </c:pt>
              <c:pt idx="43">
                <c:v>0.15801488318100357</c:v>
              </c:pt>
              <c:pt idx="44">
                <c:v>0.16271484490271154</c:v>
              </c:pt>
              <c:pt idx="45">
                <c:v>0.16748676347104946</c:v>
              </c:pt>
              <c:pt idx="46">
                <c:v>0.17232910646188682</c:v>
              </c:pt>
              <c:pt idx="47">
                <c:v>0.17724032543042575</c:v>
              </c:pt>
              <c:pt idx="48">
                <c:v>0.18221885673268196</c:v>
              </c:pt>
              <c:pt idx="49">
                <c:v>0.18726312235107698</c:v>
              </c:pt>
              <c:pt idx="50">
                <c:v>0.19237153072353172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7-4A35-4E9C-805D-22ADDF6754EC}"/>
            </c:ext>
          </c:extLst>
        </c:ser>
        <c:ser>
          <c:idx val="7"/>
          <c:order val="7"/>
          <c:tx>
            <c:v>Frequentist Multistage Degree 1 Estimated Probability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3.6846183749042097E-2</c:v>
              </c:pt>
              <c:pt idx="1">
                <c:v>3.9854116534920062E-2</c:v>
              </c:pt>
              <c:pt idx="2">
                <c:v>4.2852655536034026E-2</c:v>
              </c:pt>
              <c:pt idx="3">
                <c:v>4.584183008920744E-2</c:v>
              </c:pt>
              <c:pt idx="4">
                <c:v>4.8821669439644153E-2</c:v>
              </c:pt>
              <c:pt idx="5">
                <c:v>5.1792202741215626E-2</c:v>
              </c:pt>
              <c:pt idx="6">
                <c:v>5.4753459056745502E-2</c:v>
              </c:pt>
              <c:pt idx="7">
                <c:v>5.7705467358293912E-2</c:v>
              </c:pt>
              <c:pt idx="8">
                <c:v>6.0648256527441491E-2</c:v>
              </c:pt>
              <c:pt idx="9">
                <c:v>6.3581855355571468E-2</c:v>
              </c:pt>
              <c:pt idx="10">
                <c:v>6.650629254415133E-2</c:v>
              </c:pt>
              <c:pt idx="11">
                <c:v>6.9421596705014049E-2</c:v>
              </c:pt>
              <c:pt idx="12">
                <c:v>7.232779636063745E-2</c:v>
              </c:pt>
              <c:pt idx="13">
                <c:v>7.5224919944423818E-2</c:v>
              </c:pt>
              <c:pt idx="14">
                <c:v>7.8112995800977636E-2</c:v>
              </c:pt>
              <c:pt idx="15">
                <c:v>8.0992052186383084E-2</c:v>
              </c:pt>
              <c:pt idx="16">
                <c:v>8.3862117268480807E-2</c:v>
              </c:pt>
              <c:pt idx="17">
                <c:v>8.6723219127142689E-2</c:v>
              </c:pt>
              <c:pt idx="18">
                <c:v>8.9575385754547376E-2</c:v>
              </c:pt>
              <c:pt idx="19">
                <c:v>9.2418645055453899E-2</c:v>
              </c:pt>
              <c:pt idx="20">
                <c:v>9.5253024847474485E-2</c:v>
              </c:pt>
              <c:pt idx="21">
                <c:v>9.807855286134684E-2</c:v>
              </c:pt>
              <c:pt idx="22">
                <c:v>0.10089525674120564</c:v>
              </c:pt>
              <c:pt idx="23">
                <c:v>0.10370316404485257</c:v>
              </c:pt>
              <c:pt idx="24">
                <c:v>0.1065023022440264</c:v>
              </c:pt>
              <c:pt idx="25">
                <c:v>0.10929269872467154</c:v>
              </c:pt>
              <c:pt idx="26">
                <c:v>0.11207438078720604</c:v>
              </c:pt>
              <c:pt idx="27">
                <c:v>0.11484737564678844</c:v>
              </c:pt>
              <c:pt idx="28">
                <c:v>0.11761171043358448</c:v>
              </c:pt>
              <c:pt idx="29">
                <c:v>0.12036741219303222</c:v>
              </c:pt>
              <c:pt idx="30">
                <c:v>0.12311450788610673</c:v>
              </c:pt>
              <c:pt idx="31">
                <c:v>0.12585302438958368</c:v>
              </c:pt>
              <c:pt idx="32">
                <c:v>0.12858298849630273</c:v>
              </c:pt>
              <c:pt idx="33">
                <c:v>0.13130442691542926</c:v>
              </c:pt>
              <c:pt idx="34">
                <c:v>0.13401736627271593</c:v>
              </c:pt>
              <c:pt idx="35">
                <c:v>0.13672183311076302</c:v>
              </c:pt>
              <c:pt idx="36">
                <c:v>0.13941785388927824</c:v>
              </c:pt>
              <c:pt idx="37">
                <c:v>0.14210545498533522</c:v>
              </c:pt>
              <c:pt idx="38">
                <c:v>0.14478466269363244</c:v>
              </c:pt>
              <c:pt idx="39">
                <c:v>0.1474555032267495</c:v>
              </c:pt>
              <c:pt idx="40">
                <c:v>0.15011800271540429</c:v>
              </c:pt>
              <c:pt idx="41">
                <c:v>0.15277218720870822</c:v>
              </c:pt>
              <c:pt idx="42">
                <c:v>0.15541808267442114</c:v>
              </c:pt>
              <c:pt idx="43">
                <c:v>0.15805571499920579</c:v>
              </c:pt>
              <c:pt idx="44">
                <c:v>0.16068510998888069</c:v>
              </c:pt>
              <c:pt idx="45">
                <c:v>0.16330629336867236</c:v>
              </c:pt>
              <c:pt idx="46">
                <c:v>0.16591929078346773</c:v>
              </c:pt>
              <c:pt idx="47">
                <c:v>0.16852412779806458</c:v>
              </c:pt>
              <c:pt idx="48">
                <c:v>0.17112082989742167</c:v>
              </c:pt>
              <c:pt idx="49">
                <c:v>0.17370942248690813</c:v>
              </c:pt>
              <c:pt idx="50">
                <c:v>0.17628993089255207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8-4A35-4E9C-805D-22ADDF6754EC}"/>
            </c:ext>
          </c:extLst>
        </c:ser>
        <c:ser>
          <c:idx val="8"/>
          <c:order val="8"/>
          <c:tx>
            <c:v>Frequentist Weibull Estimated Probability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4.09277101095245E-2</c:v>
              </c:pt>
              <c:pt idx="1">
                <c:v>4.1284578063489411E-2</c:v>
              </c:pt>
              <c:pt idx="2">
                <c:v>4.1984887172871098E-2</c:v>
              </c:pt>
              <c:pt idx="3">
                <c:v>4.2922603844245177E-2</c:v>
              </c:pt>
              <c:pt idx="4">
                <c:v>4.4057221308000681E-2</c:v>
              </c:pt>
              <c:pt idx="5">
                <c:v>4.5364459087975081E-2</c:v>
              </c:pt>
              <c:pt idx="6">
                <c:v>4.6827430825328413E-2</c:v>
              </c:pt>
              <c:pt idx="7">
                <c:v>4.8433392728872385E-2</c:v>
              </c:pt>
              <c:pt idx="8">
                <c:v>5.0172208273152004E-2</c:v>
              </c:pt>
              <c:pt idx="9">
                <c:v>5.2035511727423198E-2</c:v>
              </c:pt>
              <c:pt idx="10">
                <c:v>5.4016206946994084E-2</c:v>
              </c:pt>
              <c:pt idx="11">
                <c:v>5.6108145784298194E-2</c:v>
              </c:pt>
              <c:pt idx="12">
                <c:v>5.8305910777349458E-2</c:v>
              </c:pt>
              <c:pt idx="13">
                <c:v>6.0604662205425111E-2</c:v>
              </c:pt>
              <c:pt idx="14">
                <c:v>6.3000026852873994E-2</c:v>
              </c:pt>
              <c:pt idx="15">
                <c:v>6.5488014885963258E-2</c:v>
              </c:pt>
              <c:pt idx="16">
                <c:v>6.8064956309530675E-2</c:v>
              </c:pt>
              <c:pt idx="17">
                <c:v>7.0727451442133077E-2</c:v>
              </c:pt>
              <c:pt idx="18">
                <c:v>7.3472331667900764E-2</c:v>
              </c:pt>
              <c:pt idx="19">
                <c:v>7.6296627877688858E-2</c:v>
              </c:pt>
              <c:pt idx="20">
                <c:v>7.919754476732678E-2</c:v>
              </c:pt>
              <c:pt idx="21">
                <c:v>8.2172439668215858E-2</c:v>
              </c:pt>
              <c:pt idx="22">
                <c:v>8.5218804934612494E-2</c:v>
              </c:pt>
              <c:pt idx="23">
                <c:v>8.8334253157131948E-2</c:v>
              </c:pt>
              <c:pt idx="24">
                <c:v>9.1516504647468605E-2</c:v>
              </c:pt>
              <c:pt idx="25">
                <c:v>9.4763376767002805E-2</c:v>
              </c:pt>
              <c:pt idx="26">
                <c:v>9.807277476628648E-2</c:v>
              </c:pt>
              <c:pt idx="27">
                <c:v>0.10144268387303197</c:v>
              </c:pt>
              <c:pt idx="28">
                <c:v>0.10487116241980338</c:v>
              </c:pt>
              <c:pt idx="29">
                <c:v>0.10835633584369911</c:v>
              </c:pt>
              <c:pt idx="30">
                <c:v>0.11189639142217625</c:v>
              </c:pt>
              <c:pt idx="31">
                <c:v>0.11548957363410298</c:v>
              </c:pt>
              <c:pt idx="32">
                <c:v>0.11913418005482668</c:v>
              </c:pt>
              <c:pt idx="33">
                <c:v>0.12282855770973733</c:v>
              </c:pt>
              <c:pt idx="34">
                <c:v>0.12657109982339965</c:v>
              </c:pt>
              <c:pt idx="35">
                <c:v>0.13036024291151604</c:v>
              </c:pt>
              <c:pt idx="36">
                <c:v>0.13419446417127456</c:v>
              </c:pt>
              <c:pt idx="37">
                <c:v>0.13807227913242692</c:v>
              </c:pt>
              <c:pt idx="38">
                <c:v>0.1419922395370472</c:v>
              </c:pt>
              <c:pt idx="39">
                <c:v>0.14595293142055918</c:v>
              </c:pt>
              <c:pt idx="40">
                <c:v>0.14995297337049274</c:v>
              </c:pt>
              <c:pt idx="41">
                <c:v>0.15399101494266346</c:v>
              </c:pt>
              <c:pt idx="42">
                <c:v>0.15806573521720477</c:v>
              </c:pt>
              <c:pt idx="43">
                <c:v>0.16217584147917585</c:v>
              </c:pt>
              <c:pt idx="44">
                <c:v>0.16632006801043431</c:v>
              </c:pt>
              <c:pt idx="45">
                <c:v>0.17049717498112316</c:v>
              </c:pt>
              <c:pt idx="46">
                <c:v>0.17470594743055287</c:v>
              </c:pt>
              <c:pt idx="47">
                <c:v>0.17894519432848038</c:v>
              </c:pt>
              <c:pt idx="48">
                <c:v>0.18321374770884757</c:v>
              </c:pt>
              <c:pt idx="49">
                <c:v>0.18751046186895018</c:v>
              </c:pt>
              <c:pt idx="50">
                <c:v>0.19183421262780304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9-4A35-4E9C-805D-22ADDF6754EC}"/>
            </c:ext>
          </c:extLst>
        </c:ser>
        <c:ser>
          <c:idx val="9"/>
          <c:order val="9"/>
          <c:tx>
            <c:v>Frequentist Logistic Estimated Probability</c:v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4.0020136612027114E-2</c:v>
              </c:pt>
              <c:pt idx="1">
                <c:v>4.1368458318276742E-2</c:v>
              </c:pt>
              <c:pt idx="2">
                <c:v>4.2760183022324129E-2</c:v>
              </c:pt>
              <c:pt idx="3">
                <c:v>4.4196569755341704E-2</c:v>
              </c:pt>
              <c:pt idx="4">
                <c:v>4.5678904651487759E-2</c:v>
              </c:pt>
              <c:pt idx="5">
                <c:v>4.7208500865280084E-2</c:v>
              </c:pt>
              <c:pt idx="6">
                <c:v>4.878669843057426E-2</c:v>
              </c:pt>
              <c:pt idx="7">
                <c:v>5.0414864056838718E-2</c:v>
              </c:pt>
              <c:pt idx="8">
                <c:v>5.2094390858251773E-2</c:v>
              </c:pt>
              <c:pt idx="9">
                <c:v>5.3826698010984157E-2</c:v>
              </c:pt>
              <c:pt idx="10">
                <c:v>5.5613230333872818E-2</c:v>
              </c:pt>
              <c:pt idx="11">
                <c:v>5.7455457787542921E-2</c:v>
              </c:pt>
              <c:pt idx="12">
                <c:v>5.9354874886892492E-2</c:v>
              </c:pt>
              <c:pt idx="13">
                <c:v>6.1313000021725135E-2</c:v>
              </c:pt>
              <c:pt idx="14">
                <c:v>6.3331374680197006E-2</c:v>
              </c:pt>
              <c:pt idx="15">
                <c:v>6.5411562569642576E-2</c:v>
              </c:pt>
              <c:pt idx="16">
                <c:v>6.7555148629256712E-2</c:v>
              </c:pt>
              <c:pt idx="17">
                <c:v>6.9763737929046388E-2</c:v>
              </c:pt>
              <c:pt idx="18">
                <c:v>7.2038954449420045E-2</c:v>
              </c:pt>
              <c:pt idx="19">
                <c:v>7.4382439735767039E-2</c:v>
              </c:pt>
              <c:pt idx="20">
                <c:v>7.679585142238754E-2</c:v>
              </c:pt>
              <c:pt idx="21">
                <c:v>7.9280861620178E-2</c:v>
              </c:pt>
              <c:pt idx="22">
                <c:v>8.1839155162551774E-2</c:v>
              </c:pt>
              <c:pt idx="23">
                <c:v>8.4472427704192207E-2</c:v>
              </c:pt>
              <c:pt idx="24">
                <c:v>8.7182383667390465E-2</c:v>
              </c:pt>
              <c:pt idx="25">
                <c:v>8.9970734030925259E-2</c:v>
              </c:pt>
              <c:pt idx="26">
                <c:v>9.283919395669156E-2</c:v>
              </c:pt>
              <c:pt idx="27">
                <c:v>9.5789480249591691E-2</c:v>
              </c:pt>
              <c:pt idx="28">
                <c:v>9.8823308646562122E-2</c:v>
              </c:pt>
              <c:pt idx="29">
                <c:v>0.10194239093103202</c:v>
              </c:pt>
              <c:pt idx="30">
                <c:v>0.10514843186959352</c:v>
              </c:pt>
              <c:pt idx="31">
                <c:v>0.10844312596821588</c:v>
              </c:pt>
              <c:pt idx="32">
                <c:v>0.11182815404596001</c:v>
              </c:pt>
              <c:pt idx="33">
                <c:v>0.11530517962484162</c:v>
              </c:pt>
              <c:pt idx="34">
                <c:v>0.1188758451352655</c:v>
              </c:pt>
              <c:pt idx="35">
                <c:v>0.12254176793730089</c:v>
              </c:pt>
              <c:pt idx="36">
                <c:v>0.12630453615899567</c:v>
              </c:pt>
              <c:pt idx="37">
                <c:v>0.13016570435393557</c:v>
              </c:pt>
              <c:pt idx="38">
                <c:v>0.13412678898134495</c:v>
              </c:pt>
              <c:pt idx="39">
                <c:v>0.1381892637131929</c:v>
              </c:pt>
              <c:pt idx="40">
                <c:v>0.14235455457401977</c:v>
              </c:pt>
              <c:pt idx="41">
                <c:v>0.14662403492052173</c:v>
              </c:pt>
              <c:pt idx="42">
                <c:v>0.15099902026933248</c:v>
              </c:pt>
              <c:pt idx="43">
                <c:v>0.15548076298290817</c:v>
              </c:pt>
              <c:pt idx="44">
                <c:v>0.16007044682495439</c:v>
              </c:pt>
              <c:pt idx="45">
                <c:v>0.16476918139842309</c:v>
              </c:pt>
              <c:pt idx="46">
                <c:v>0.16957799648074498</c:v>
              </c:pt>
              <c:pt idx="47">
                <c:v>0.17449783627263982</c:v>
              </c:pt>
              <c:pt idx="48">
                <c:v>0.17952955357855305</c:v>
              </c:pt>
              <c:pt idx="49">
                <c:v>0.1846739039384869</c:v>
              </c:pt>
              <c:pt idx="50">
                <c:v>0.18993153973271681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A-4A35-4E9C-805D-22ADDF6754EC}"/>
            </c:ext>
          </c:extLst>
        </c:ser>
        <c:ser>
          <c:idx val="10"/>
          <c:order val="10"/>
          <c:tx>
            <c:v>Frequentist Log-Probit Estimated Probability</c:v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4.0398212682057802E-2</c:v>
              </c:pt>
              <c:pt idx="1">
                <c:v>4.0460086869312156E-2</c:v>
              </c:pt>
              <c:pt idx="2">
                <c:v>4.0818365765897688E-2</c:v>
              </c:pt>
              <c:pt idx="3">
                <c:v>4.155316541678418E-2</c:v>
              </c:pt>
              <c:pt idx="4">
                <c:v>4.2652997075252566E-2</c:v>
              </c:pt>
              <c:pt idx="5">
                <c:v>4.408397556167655E-2</c:v>
              </c:pt>
              <c:pt idx="6">
                <c:v>4.5808426267481377E-2</c:v>
              </c:pt>
              <c:pt idx="7">
                <c:v>4.7790540943012258E-2</c:v>
              </c:pt>
              <c:pt idx="8">
                <c:v>4.9998017134643642E-2</c:v>
              </c:pt>
              <c:pt idx="9">
                <c:v>5.240231336685975E-2</c:v>
              </c:pt>
              <c:pt idx="10">
                <c:v>5.497842007082257E-2</c:v>
              </c:pt>
              <c:pt idx="11">
                <c:v>5.7704481184250096E-2</c:v>
              </c:pt>
              <c:pt idx="12">
                <c:v>6.0561395230941478E-2</c:v>
              </c:pt>
              <c:pt idx="13">
                <c:v>6.3532443959573304E-2</c:v>
              </c:pt>
              <c:pt idx="14">
                <c:v>6.660296377246186E-2</c:v>
              </c:pt>
              <c:pt idx="15">
                <c:v>6.9760061772984688E-2</c:v>
              </c:pt>
              <c:pt idx="16">
                <c:v>7.2992373070726341E-2</c:v>
              </c:pt>
              <c:pt idx="17">
                <c:v>7.6289854317856037E-2</c:v>
              </c:pt>
              <c:pt idx="18">
                <c:v>7.9643608276463038E-2</c:v>
              </c:pt>
              <c:pt idx="19">
                <c:v>8.3045734634053264E-2</c:v>
              </c:pt>
              <c:pt idx="20">
                <c:v>8.6489202892850336E-2</c:v>
              </c:pt>
              <c:pt idx="21">
                <c:v>8.9967743784190563E-2</c:v>
              </c:pt>
              <c:pt idx="22">
                <c:v>9.347575623217376E-2</c:v>
              </c:pt>
              <c:pt idx="23">
                <c:v>9.7008227388191454E-2</c:v>
              </c:pt>
              <c:pt idx="24">
                <c:v>0.10056066367823938</c:v>
              </c:pt>
              <c:pt idx="25">
                <c:v>0.10412903115481124</c:v>
              </c:pt>
              <c:pt idx="26">
                <c:v>0.10770970373420369</c:v>
              </c:pt>
              <c:pt idx="27">
                <c:v>0.11129941813792496</c:v>
              </c:pt>
              <c:pt idx="28">
                <c:v>0.11489523455244839</c:v>
              </c:pt>
              <c:pt idx="29">
                <c:v>0.1184945021823666</c:v>
              </c:pt>
              <c:pt idx="30">
                <c:v>0.12209482900446333</c:v>
              </c:pt>
              <c:pt idx="31">
                <c:v>0.12569405513956008</c:v>
              </c:pt>
              <c:pt idx="32">
                <c:v>0.12929022934947987</c:v>
              </c:pt>
              <c:pt idx="33">
                <c:v>0.1328815882415828</c:v>
              </c:pt>
              <c:pt idx="34">
                <c:v>0.13646653782584697</c:v>
              </c:pt>
              <c:pt idx="35">
                <c:v>0.1400436371216929</c:v>
              </c:pt>
              <c:pt idx="36">
                <c:v>0.14361158355549561</c:v>
              </c:pt>
              <c:pt idx="37">
                <c:v>0.1471691999264928</c:v>
              </c:pt>
              <c:pt idx="38">
                <c:v>0.15071542274979954</c:v>
              </c:pt>
              <c:pt idx="39">
                <c:v>0.15424929181144836</c:v>
              </c:pt>
              <c:pt idx="40">
                <c:v>0.15776994079261</c:v>
              </c:pt>
              <c:pt idx="41">
                <c:v>0.16127658883906409</c:v>
              </c:pt>
              <c:pt idx="42">
                <c:v>0.16476853296812904</c:v>
              </c:pt>
              <c:pt idx="43">
                <c:v>0.1682451412190637</c:v>
              </c:pt>
              <c:pt idx="44">
                <c:v>0.17170584646479881</c:v>
              </c:pt>
              <c:pt idx="45">
                <c:v>0.1751501408130457</c:v>
              </c:pt>
              <c:pt idx="46">
                <c:v>0.1785775705336114</c:v>
              </c:pt>
              <c:pt idx="47">
                <c:v>0.18198773145634534</c:v>
              </c:pt>
              <c:pt idx="48">
                <c:v>0.18538026479072378</c:v>
              </c:pt>
              <c:pt idx="49">
                <c:v>0.18875485332379099</c:v>
              </c:pt>
              <c:pt idx="50">
                <c:v>0.19211121795815567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B-4A35-4E9C-805D-22ADDF6754EC}"/>
            </c:ext>
          </c:extLst>
        </c:ser>
        <c:ser>
          <c:idx val="11"/>
          <c:order val="11"/>
          <c:tx>
            <c:v>Frequentist Probit Estimated Probability</c:v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3.9366390144705395E-2</c:v>
              </c:pt>
              <c:pt idx="1">
                <c:v>4.0882266219471462E-2</c:v>
              </c:pt>
              <c:pt idx="2">
                <c:v>4.2445155341954269E-2</c:v>
              </c:pt>
              <c:pt idx="3">
                <c:v>4.405601945114606E-2</c:v>
              </c:pt>
              <c:pt idx="4">
                <c:v>4.5715820019103286E-2</c:v>
              </c:pt>
              <c:pt idx="5">
                <c:v>4.7425517135153521E-2</c:v>
              </c:pt>
              <c:pt idx="6">
                <c:v>4.9186068564011982E-2</c:v>
              </c:pt>
              <c:pt idx="7">
                <c:v>5.0998428778492297E-2</c:v>
              </c:pt>
              <c:pt idx="8">
                <c:v>5.286354796756234E-2</c:v>
              </c:pt>
              <c:pt idx="9">
                <c:v>5.4782371020564935E-2</c:v>
              </c:pt>
              <c:pt idx="10">
                <c:v>5.6755836488492598E-2</c:v>
              </c:pt>
              <c:pt idx="11">
                <c:v>5.878487552327348E-2</c:v>
              </c:pt>
              <c:pt idx="12">
                <c:v>6.0870410796095301E-2</c:v>
              </c:pt>
              <c:pt idx="13">
                <c:v>6.3013355395861961E-2</c:v>
              </c:pt>
              <c:pt idx="14">
                <c:v>6.5214611708945255E-2</c:v>
              </c:pt>
              <c:pt idx="15">
                <c:v>6.7475070281463143E-2</c:v>
              </c:pt>
              <c:pt idx="16">
                <c:v>6.9795608665380204E-2</c:v>
              </c:pt>
              <c:pt idx="17">
                <c:v>7.2177090249793491E-2</c:v>
              </c:pt>
              <c:pt idx="18">
                <c:v>7.4620363078830201E-2</c:v>
              </c:pt>
              <c:pt idx="19">
                <c:v>7.7126258657647329E-2</c:v>
              </c:pt>
              <c:pt idx="20">
                <c:v>7.9695590748084091E-2</c:v>
              </c:pt>
              <c:pt idx="21">
                <c:v>8.2329154155577733E-2</c:v>
              </c:pt>
              <c:pt idx="22">
                <c:v>8.5027723509012304E-2</c:v>
              </c:pt>
              <c:pt idx="23">
                <c:v>8.7792052035222029E-2</c:v>
              </c:pt>
              <c:pt idx="24">
                <c:v>9.0622870329928662E-2</c:v>
              </c:pt>
              <c:pt idx="25">
                <c:v>9.3520885126938055E-2</c:v>
              </c:pt>
              <c:pt idx="26">
                <c:v>9.6486778067473258E-2</c:v>
              </c:pt>
              <c:pt idx="27">
                <c:v>9.9521204471561819E-2</c:v>
              </c:pt>
              <c:pt idx="28">
                <c:v>0.10262479211344154</c:v>
              </c:pt>
              <c:pt idx="29">
                <c:v>0.10579814000298274</c:v>
              </c:pt>
              <c:pt idx="30">
                <c:v>0.10904181717516405</c:v>
              </c:pt>
              <c:pt idx="31">
                <c:v>0.11235636148966653</c:v>
              </c:pt>
              <c:pt idx="32">
                <c:v>0.11574227844268196</c:v>
              </c:pt>
              <c:pt idx="33">
                <c:v>0.11920003999305112</c:v>
              </c:pt>
              <c:pt idx="34">
                <c:v>0.1227300834048707</c:v>
              </c:pt>
              <c:pt idx="35">
                <c:v>0.12633281010872099</c:v>
              </c:pt>
              <c:pt idx="36">
                <c:v>0.13000858458367667</c:v>
              </c:pt>
              <c:pt idx="37">
                <c:v>0.13375773326227175</c:v>
              </c:pt>
              <c:pt idx="38">
                <c:v>0.1375805434605897</c:v>
              </c:pt>
              <c:pt idx="39">
                <c:v>0.14147726233564764</c:v>
              </c:pt>
              <c:pt idx="40">
                <c:v>0.14544809587223556</c:v>
              </c:pt>
              <c:pt idx="41">
                <c:v>0.1494932079013592</c:v>
              </c:pt>
              <c:pt idx="42">
                <c:v>0.15361271915241828</c:v>
              </c:pt>
              <c:pt idx="43">
                <c:v>0.15780670634122856</c:v>
              </c:pt>
              <c:pt idx="44">
                <c:v>0.16207520129596967</c:v>
              </c:pt>
              <c:pt idx="45">
                <c:v>0.16641819012310649</c:v>
              </c:pt>
              <c:pt idx="46">
                <c:v>0.17083561241529802</c:v>
              </c:pt>
              <c:pt idx="47">
                <c:v>0.17532736050326056</c:v>
              </c:pt>
              <c:pt idx="48">
                <c:v>0.17989327875350847</c:v>
              </c:pt>
              <c:pt idx="49">
                <c:v>0.18453316291384034</c:v>
              </c:pt>
              <c:pt idx="50">
                <c:v>0.18924675950838366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C-4A35-4E9C-805D-22ADDF675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832224"/>
        <c:axId val="1392365984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0.13158894647045399</c:v>
                </c:pt>
                <c:pt idx="1">
                  <c:v>0.11883371219592344</c:v>
                </c:pt>
                <c:pt idx="2">
                  <c:v>0.11566579548730477</c:v>
                </c:pt>
                <c:pt idx="3">
                  <c:v>0.13135439965764567</c:v>
                </c:pt>
                <c:pt idx="4">
                  <c:v>0.16825947622327808</c:v>
                </c:pt>
              </c:numLit>
            </c:plus>
            <c:minus>
              <c:numLit>
                <c:formatCode>General</c:formatCode>
                <c:ptCount val="5"/>
                <c:pt idx="0">
                  <c:v>5.1634273084044814E-2</c:v>
                </c:pt>
                <c:pt idx="1">
                  <c:v>2.2931194762458938E-2</c:v>
                </c:pt>
                <c:pt idx="2">
                  <c:v>2.2247602815018957E-2</c:v>
                </c:pt>
                <c:pt idx="3">
                  <c:v>5.1526674400950212E-2</c:v>
                </c:pt>
                <c:pt idx="4">
                  <c:v>0.10393809448993145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17.899999999999999</c:v>
              </c:pt>
              <c:pt idx="2">
                <c:v>61.7</c:v>
              </c:pt>
              <c:pt idx="3">
                <c:v>195.6</c:v>
              </c:pt>
              <c:pt idx="4">
                <c:v>772.3</c:v>
              </c:pt>
            </c:numLit>
          </c:xVal>
          <c:yVal>
            <c:numLit>
              <c:formatCode>General</c:formatCode>
              <c:ptCount val="5"/>
              <c:pt idx="0">
                <c:v>6.9848661233993012E-2</c:v>
              </c:pt>
              <c:pt idx="1">
                <c:v>2.4195499637067505E-2</c:v>
              </c:pt>
              <c:pt idx="2">
                <c:v>2.3474178403755867E-2</c:v>
              </c:pt>
              <c:pt idx="3">
                <c:v>6.9702602230483274E-2</c:v>
              </c:pt>
              <c:pt idx="4">
                <c:v>0.18975332068311196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4A35-4E9C-805D-22ADDF675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832224"/>
        <c:axId val="1392365984"/>
      </c:scatterChart>
      <c:valAx>
        <c:axId val="1142832224"/>
        <c:scaling>
          <c:orientation val="minMax"/>
          <c:max val="772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2365984"/>
        <c:crosses val="autoZero"/>
        <c:crossBetween val="midCat"/>
      </c:valAx>
      <c:valAx>
        <c:axId val="139236598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2832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Logistic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4.0020136612027114E-2</c:v>
              </c:pt>
              <c:pt idx="1">
                <c:v>4.1368458318276742E-2</c:v>
              </c:pt>
              <c:pt idx="2">
                <c:v>4.2760183022324129E-2</c:v>
              </c:pt>
              <c:pt idx="3">
                <c:v>4.4196569755341704E-2</c:v>
              </c:pt>
              <c:pt idx="4">
                <c:v>4.5678904651487759E-2</c:v>
              </c:pt>
              <c:pt idx="5">
                <c:v>4.7208500865280084E-2</c:v>
              </c:pt>
              <c:pt idx="6">
                <c:v>4.878669843057426E-2</c:v>
              </c:pt>
              <c:pt idx="7">
                <c:v>5.0414864056838718E-2</c:v>
              </c:pt>
              <c:pt idx="8">
                <c:v>5.2094390858251773E-2</c:v>
              </c:pt>
              <c:pt idx="9">
                <c:v>5.3826698010984157E-2</c:v>
              </c:pt>
              <c:pt idx="10">
                <c:v>5.5613230333872818E-2</c:v>
              </c:pt>
              <c:pt idx="11">
                <c:v>5.7455457787542921E-2</c:v>
              </c:pt>
              <c:pt idx="12">
                <c:v>5.9354874886892492E-2</c:v>
              </c:pt>
              <c:pt idx="13">
                <c:v>6.1313000021725135E-2</c:v>
              </c:pt>
              <c:pt idx="14">
                <c:v>6.3331374680197006E-2</c:v>
              </c:pt>
              <c:pt idx="15">
                <c:v>6.5411562569642576E-2</c:v>
              </c:pt>
              <c:pt idx="16">
                <c:v>6.7555148629256712E-2</c:v>
              </c:pt>
              <c:pt idx="17">
                <c:v>6.9763737929046388E-2</c:v>
              </c:pt>
              <c:pt idx="18">
                <c:v>7.2038954449420045E-2</c:v>
              </c:pt>
              <c:pt idx="19">
                <c:v>7.4382439735767039E-2</c:v>
              </c:pt>
              <c:pt idx="20">
                <c:v>7.679585142238754E-2</c:v>
              </c:pt>
              <c:pt idx="21">
                <c:v>7.9280861620178E-2</c:v>
              </c:pt>
              <c:pt idx="22">
                <c:v>8.1839155162551774E-2</c:v>
              </c:pt>
              <c:pt idx="23">
                <c:v>8.4472427704192207E-2</c:v>
              </c:pt>
              <c:pt idx="24">
                <c:v>8.7182383667390465E-2</c:v>
              </c:pt>
              <c:pt idx="25">
                <c:v>8.9970734030925259E-2</c:v>
              </c:pt>
              <c:pt idx="26">
                <c:v>9.283919395669156E-2</c:v>
              </c:pt>
              <c:pt idx="27">
                <c:v>9.5789480249591691E-2</c:v>
              </c:pt>
              <c:pt idx="28">
                <c:v>9.8823308646562122E-2</c:v>
              </c:pt>
              <c:pt idx="29">
                <c:v>0.10194239093103202</c:v>
              </c:pt>
              <c:pt idx="30">
                <c:v>0.10514843186959352</c:v>
              </c:pt>
              <c:pt idx="31">
                <c:v>0.10844312596821588</c:v>
              </c:pt>
              <c:pt idx="32">
                <c:v>0.11182815404596001</c:v>
              </c:pt>
              <c:pt idx="33">
                <c:v>0.11530517962484162</c:v>
              </c:pt>
              <c:pt idx="34">
                <c:v>0.1188758451352655</c:v>
              </c:pt>
              <c:pt idx="35">
                <c:v>0.12254176793730089</c:v>
              </c:pt>
              <c:pt idx="36">
                <c:v>0.12630453615899567</c:v>
              </c:pt>
              <c:pt idx="37">
                <c:v>0.13016570435393557</c:v>
              </c:pt>
              <c:pt idx="38">
                <c:v>0.13412678898134495</c:v>
              </c:pt>
              <c:pt idx="39">
                <c:v>0.1381892637131929</c:v>
              </c:pt>
              <c:pt idx="40">
                <c:v>0.14235455457401977</c:v>
              </c:pt>
              <c:pt idx="41">
                <c:v>0.14662403492052173</c:v>
              </c:pt>
              <c:pt idx="42">
                <c:v>0.15099902026933248</c:v>
              </c:pt>
              <c:pt idx="43">
                <c:v>0.15548076298290817</c:v>
              </c:pt>
              <c:pt idx="44">
                <c:v>0.16007044682495439</c:v>
              </c:pt>
              <c:pt idx="45">
                <c:v>0.16476918139842309</c:v>
              </c:pt>
              <c:pt idx="46">
                <c:v>0.16957799648074498</c:v>
              </c:pt>
              <c:pt idx="47">
                <c:v>0.17449783627263982</c:v>
              </c:pt>
              <c:pt idx="48">
                <c:v>0.17952955357855305</c:v>
              </c:pt>
              <c:pt idx="49">
                <c:v>0.1846739039384869</c:v>
              </c:pt>
              <c:pt idx="50">
                <c:v>0.18993153973271681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8DC0-4844-869E-C62EBBD83806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594.18740418066011</c:v>
              </c:pt>
            </c:numLit>
          </c:xVal>
          <c:yVal>
            <c:numLit>
              <c:formatCode>General</c:formatCode>
              <c:ptCount val="2"/>
              <c:pt idx="0">
                <c:v>0.1360181229508251</c:v>
              </c:pt>
              <c:pt idx="1">
                <c:v>0.1360181229508251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8DC0-4844-869E-C62EBBD83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849824"/>
        <c:axId val="1392360160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0.13158894647045399</c:v>
                </c:pt>
                <c:pt idx="1">
                  <c:v>0.11883371219592344</c:v>
                </c:pt>
                <c:pt idx="2">
                  <c:v>0.11566579548730477</c:v>
                </c:pt>
                <c:pt idx="3">
                  <c:v>0.13135439965764567</c:v>
                </c:pt>
                <c:pt idx="4">
                  <c:v>0.16825947622327808</c:v>
                </c:pt>
              </c:numLit>
            </c:plus>
            <c:minus>
              <c:numLit>
                <c:formatCode>General</c:formatCode>
                <c:ptCount val="5"/>
                <c:pt idx="0">
                  <c:v>5.1634273084044814E-2</c:v>
                </c:pt>
                <c:pt idx="1">
                  <c:v>2.2931194762458938E-2</c:v>
                </c:pt>
                <c:pt idx="2">
                  <c:v>2.2247602815018957E-2</c:v>
                </c:pt>
                <c:pt idx="3">
                  <c:v>5.1526674400950212E-2</c:v>
                </c:pt>
                <c:pt idx="4">
                  <c:v>0.10393809448993145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17.899999999999999</c:v>
              </c:pt>
              <c:pt idx="2">
                <c:v>61.7</c:v>
              </c:pt>
              <c:pt idx="3">
                <c:v>195.6</c:v>
              </c:pt>
              <c:pt idx="4">
                <c:v>772.3</c:v>
              </c:pt>
            </c:numLit>
          </c:xVal>
          <c:yVal>
            <c:numLit>
              <c:formatCode>General</c:formatCode>
              <c:ptCount val="5"/>
              <c:pt idx="0">
                <c:v>6.9848661233993012E-2</c:v>
              </c:pt>
              <c:pt idx="1">
                <c:v>2.4195499637067505E-2</c:v>
              </c:pt>
              <c:pt idx="2">
                <c:v>2.3474178403755867E-2</c:v>
              </c:pt>
              <c:pt idx="3">
                <c:v>6.9702602230483274E-2</c:v>
              </c:pt>
              <c:pt idx="4">
                <c:v>0.18975332068311196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8DC0-4844-869E-C62EBBD83806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0.1360181229508251</c:v>
                </c:pt>
                <c:pt idx="1">
                  <c:v>0.1360181229508251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594.18740418066011</c:v>
              </c:pt>
            </c:numLit>
          </c:xVal>
          <c:yVal>
            <c:numLit>
              <c:formatCode>General</c:formatCode>
              <c:ptCount val="2"/>
              <c:pt idx="0">
                <c:v>0.1360181229508251</c:v>
              </c:pt>
              <c:pt idx="1">
                <c:v>0.1360181229508251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8DC0-4844-869E-C62EBBD83806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0.1360181229508251</c:v>
                </c:pt>
                <c:pt idx="1">
                  <c:v>0.1360181229508251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432.22496485159377</c:v>
              </c:pt>
            </c:numLit>
          </c:xVal>
          <c:yVal>
            <c:numLit>
              <c:formatCode>General</c:formatCode>
              <c:ptCount val="2"/>
              <c:pt idx="0">
                <c:v>0.1360181229508251</c:v>
              </c:pt>
              <c:pt idx="1">
                <c:v>0.1360181229508251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8DC0-4844-869E-C62EBBD83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849824"/>
        <c:axId val="1392360160"/>
      </c:scatterChart>
      <c:valAx>
        <c:axId val="1142849824"/>
        <c:scaling>
          <c:orientation val="minMax"/>
          <c:max val="772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2360160"/>
        <c:crosses val="autoZero"/>
        <c:crossBetween val="midCat"/>
      </c:valAx>
      <c:valAx>
        <c:axId val="139236016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2849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Log-Probit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4.0398212682057802E-2</c:v>
              </c:pt>
              <c:pt idx="1">
                <c:v>4.0398212682057802E-2</c:v>
              </c:pt>
              <c:pt idx="2">
                <c:v>4.0818365765897688E-2</c:v>
              </c:pt>
              <c:pt idx="3">
                <c:v>4.155316541678418E-2</c:v>
              </c:pt>
              <c:pt idx="4">
                <c:v>4.2652997075252566E-2</c:v>
              </c:pt>
              <c:pt idx="5">
                <c:v>4.408397556167655E-2</c:v>
              </c:pt>
              <c:pt idx="6">
                <c:v>4.5808426267481377E-2</c:v>
              </c:pt>
              <c:pt idx="7">
                <c:v>4.7790540943012258E-2</c:v>
              </c:pt>
              <c:pt idx="8">
                <c:v>4.9998017134643642E-2</c:v>
              </c:pt>
              <c:pt idx="9">
                <c:v>5.240231336685975E-2</c:v>
              </c:pt>
              <c:pt idx="10">
                <c:v>5.497842007082257E-2</c:v>
              </c:pt>
              <c:pt idx="11">
                <c:v>5.7704481184250096E-2</c:v>
              </c:pt>
              <c:pt idx="12">
                <c:v>6.0561395230941478E-2</c:v>
              </c:pt>
              <c:pt idx="13">
                <c:v>6.3532443959573304E-2</c:v>
              </c:pt>
              <c:pt idx="14">
                <c:v>6.660296377246186E-2</c:v>
              </c:pt>
              <c:pt idx="15">
                <c:v>6.9760061772984688E-2</c:v>
              </c:pt>
              <c:pt idx="16">
                <c:v>7.2992373070726341E-2</c:v>
              </c:pt>
              <c:pt idx="17">
                <c:v>7.6289854317856037E-2</c:v>
              </c:pt>
              <c:pt idx="18">
                <c:v>7.9643608276463038E-2</c:v>
              </c:pt>
              <c:pt idx="19">
                <c:v>8.3045734634053264E-2</c:v>
              </c:pt>
              <c:pt idx="20">
                <c:v>8.6489202892850336E-2</c:v>
              </c:pt>
              <c:pt idx="21">
                <c:v>8.9967743784190563E-2</c:v>
              </c:pt>
              <c:pt idx="22">
                <c:v>9.347575623217376E-2</c:v>
              </c:pt>
              <c:pt idx="23">
                <c:v>9.7008227388191454E-2</c:v>
              </c:pt>
              <c:pt idx="24">
                <c:v>0.10056066367823938</c:v>
              </c:pt>
              <c:pt idx="25">
                <c:v>0.10412903115481124</c:v>
              </c:pt>
              <c:pt idx="26">
                <c:v>0.10770970373420369</c:v>
              </c:pt>
              <c:pt idx="27">
                <c:v>0.11129941813792496</c:v>
              </c:pt>
              <c:pt idx="28">
                <c:v>0.11489523455244839</c:v>
              </c:pt>
              <c:pt idx="29">
                <c:v>0.1184945021823666</c:v>
              </c:pt>
              <c:pt idx="30">
                <c:v>0.12209482900446333</c:v>
              </c:pt>
              <c:pt idx="31">
                <c:v>0.12569405513956008</c:v>
              </c:pt>
              <c:pt idx="32">
                <c:v>0.12929022934947987</c:v>
              </c:pt>
              <c:pt idx="33">
                <c:v>0.1328815882415828</c:v>
              </c:pt>
              <c:pt idx="34">
                <c:v>0.13646653782584697</c:v>
              </c:pt>
              <c:pt idx="35">
                <c:v>0.1400436371216929</c:v>
              </c:pt>
              <c:pt idx="36">
                <c:v>0.14361158355549561</c:v>
              </c:pt>
              <c:pt idx="37">
                <c:v>0.1471691999264928</c:v>
              </c:pt>
              <c:pt idx="38">
                <c:v>0.15071542274979954</c:v>
              </c:pt>
              <c:pt idx="39">
                <c:v>0.15424929181144836</c:v>
              </c:pt>
              <c:pt idx="40">
                <c:v>0.15776994079261</c:v>
              </c:pt>
              <c:pt idx="41">
                <c:v>0.16127658883906409</c:v>
              </c:pt>
              <c:pt idx="42">
                <c:v>0.16476853296812904</c:v>
              </c:pt>
              <c:pt idx="43">
                <c:v>0.1682451412190637</c:v>
              </c:pt>
              <c:pt idx="44">
                <c:v>0.17170584646479881</c:v>
              </c:pt>
              <c:pt idx="45">
                <c:v>0.1751501408130457</c:v>
              </c:pt>
              <c:pt idx="46">
                <c:v>0.1785775705336114</c:v>
              </c:pt>
              <c:pt idx="47">
                <c:v>0.18198773145634534</c:v>
              </c:pt>
              <c:pt idx="48">
                <c:v>0.18538026479072378</c:v>
              </c:pt>
              <c:pt idx="49">
                <c:v>0.18875485332379099</c:v>
              </c:pt>
              <c:pt idx="50">
                <c:v>0.19211121795815567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FDE5-4F5A-86E3-4372BA85B100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524.69757822146516</c:v>
              </c:pt>
            </c:numLit>
          </c:xVal>
          <c:yVal>
            <c:numLit>
              <c:formatCode>General</c:formatCode>
              <c:ptCount val="2"/>
              <c:pt idx="0">
                <c:v>0.13635839141385103</c:v>
              </c:pt>
              <c:pt idx="1">
                <c:v>0.13635839141385103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FDE5-4F5A-86E3-4372BA85B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832224"/>
        <c:axId val="1392367232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0.13158894647045399</c:v>
                </c:pt>
                <c:pt idx="1">
                  <c:v>0.11883371219592344</c:v>
                </c:pt>
                <c:pt idx="2">
                  <c:v>0.11566579548730477</c:v>
                </c:pt>
                <c:pt idx="3">
                  <c:v>0.13135439965764567</c:v>
                </c:pt>
                <c:pt idx="4">
                  <c:v>0.16825947622327808</c:v>
                </c:pt>
              </c:numLit>
            </c:plus>
            <c:minus>
              <c:numLit>
                <c:formatCode>General</c:formatCode>
                <c:ptCount val="5"/>
                <c:pt idx="0">
                  <c:v>5.1634273084044814E-2</c:v>
                </c:pt>
                <c:pt idx="1">
                  <c:v>2.2931194762458938E-2</c:v>
                </c:pt>
                <c:pt idx="2">
                  <c:v>2.2247602815018957E-2</c:v>
                </c:pt>
                <c:pt idx="3">
                  <c:v>5.1526674400950212E-2</c:v>
                </c:pt>
                <c:pt idx="4">
                  <c:v>0.10393809448993145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17.899999999999999</c:v>
              </c:pt>
              <c:pt idx="2">
                <c:v>61.7</c:v>
              </c:pt>
              <c:pt idx="3">
                <c:v>195.6</c:v>
              </c:pt>
              <c:pt idx="4">
                <c:v>772.3</c:v>
              </c:pt>
            </c:numLit>
          </c:xVal>
          <c:yVal>
            <c:numLit>
              <c:formatCode>General</c:formatCode>
              <c:ptCount val="5"/>
              <c:pt idx="0">
                <c:v>6.9848661233993012E-2</c:v>
              </c:pt>
              <c:pt idx="1">
                <c:v>2.4195499637067505E-2</c:v>
              </c:pt>
              <c:pt idx="2">
                <c:v>2.3474178403755867E-2</c:v>
              </c:pt>
              <c:pt idx="3">
                <c:v>6.9702602230483274E-2</c:v>
              </c:pt>
              <c:pt idx="4">
                <c:v>0.18975332068311196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FDE5-4F5A-86E3-4372BA85B100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0.13635839141385103</c:v>
                </c:pt>
                <c:pt idx="1">
                  <c:v>0.13635839141385103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524.69757822146516</c:v>
              </c:pt>
            </c:numLit>
          </c:xVal>
          <c:yVal>
            <c:numLit>
              <c:formatCode>General</c:formatCode>
              <c:ptCount val="2"/>
              <c:pt idx="0">
                <c:v>0.13635839141385103</c:v>
              </c:pt>
              <c:pt idx="1">
                <c:v>0.13635839141385103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FDE5-4F5A-86E3-4372BA85B100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0.13635839141385103</c:v>
                </c:pt>
                <c:pt idx="1">
                  <c:v>0.13635839141385103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254.58211350747447</c:v>
              </c:pt>
            </c:numLit>
          </c:xVal>
          <c:yVal>
            <c:numLit>
              <c:formatCode>General</c:formatCode>
              <c:ptCount val="2"/>
              <c:pt idx="0">
                <c:v>0.13635839141385103</c:v>
              </c:pt>
              <c:pt idx="1">
                <c:v>0.13635839141385103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FDE5-4F5A-86E3-4372BA85B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832224"/>
        <c:axId val="1392367232"/>
      </c:scatterChart>
      <c:valAx>
        <c:axId val="1142832224"/>
        <c:scaling>
          <c:orientation val="minMax"/>
          <c:max val="772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2367232"/>
        <c:crosses val="autoZero"/>
        <c:crossBetween val="midCat"/>
      </c:valAx>
      <c:valAx>
        <c:axId val="139236723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2832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Probit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0</c:v>
              </c:pt>
              <c:pt idx="1">
                <c:v>4.0882266219471462E-2</c:v>
              </c:pt>
              <c:pt idx="2">
                <c:v>4.2445155341954269E-2</c:v>
              </c:pt>
              <c:pt idx="3">
                <c:v>4.405601945114606E-2</c:v>
              </c:pt>
              <c:pt idx="4">
                <c:v>4.5715820019103286E-2</c:v>
              </c:pt>
              <c:pt idx="5">
                <c:v>4.7425517135153521E-2</c:v>
              </c:pt>
              <c:pt idx="6">
                <c:v>4.9186068564011982E-2</c:v>
              </c:pt>
              <c:pt idx="7">
                <c:v>5.0998428778492297E-2</c:v>
              </c:pt>
              <c:pt idx="8">
                <c:v>5.286354796756234E-2</c:v>
              </c:pt>
              <c:pt idx="9">
                <c:v>5.4782371020564935E-2</c:v>
              </c:pt>
              <c:pt idx="10">
                <c:v>5.6755836488492598E-2</c:v>
              </c:pt>
              <c:pt idx="11">
                <c:v>5.878487552327348E-2</c:v>
              </c:pt>
              <c:pt idx="12">
                <c:v>6.0870410796095301E-2</c:v>
              </c:pt>
              <c:pt idx="13">
                <c:v>6.3013355395861961E-2</c:v>
              </c:pt>
              <c:pt idx="14">
                <c:v>6.5214611708945255E-2</c:v>
              </c:pt>
              <c:pt idx="15">
                <c:v>6.7475070281463143E-2</c:v>
              </c:pt>
              <c:pt idx="16">
                <c:v>6.9795608665380204E-2</c:v>
              </c:pt>
              <c:pt idx="17">
                <c:v>7.2177090249793491E-2</c:v>
              </c:pt>
              <c:pt idx="18">
                <c:v>7.4620363078830201E-2</c:v>
              </c:pt>
              <c:pt idx="19">
                <c:v>7.7126258657647329E-2</c:v>
              </c:pt>
              <c:pt idx="20">
                <c:v>7.9695590748084091E-2</c:v>
              </c:pt>
              <c:pt idx="21">
                <c:v>8.2329154155577733E-2</c:v>
              </c:pt>
              <c:pt idx="22">
                <c:v>8.5027723509012304E-2</c:v>
              </c:pt>
              <c:pt idx="23">
                <c:v>8.7792052035222029E-2</c:v>
              </c:pt>
              <c:pt idx="24">
                <c:v>9.0622870329928662E-2</c:v>
              </c:pt>
              <c:pt idx="25">
                <c:v>9.3520885126938055E-2</c:v>
              </c:pt>
              <c:pt idx="26">
                <c:v>9.6486778067473258E-2</c:v>
              </c:pt>
              <c:pt idx="27">
                <c:v>9.9521204471561819E-2</c:v>
              </c:pt>
              <c:pt idx="28">
                <c:v>0.10262479211344154</c:v>
              </c:pt>
              <c:pt idx="29">
                <c:v>0.10579814000298274</c:v>
              </c:pt>
              <c:pt idx="30">
                <c:v>0.10904181717516405</c:v>
              </c:pt>
              <c:pt idx="31">
                <c:v>0.11235636148966653</c:v>
              </c:pt>
              <c:pt idx="32">
                <c:v>0.11574227844268196</c:v>
              </c:pt>
              <c:pt idx="33">
                <c:v>0.11920003999305112</c:v>
              </c:pt>
              <c:pt idx="34">
                <c:v>0.1227300834048707</c:v>
              </c:pt>
              <c:pt idx="35">
                <c:v>0.12633281010872099</c:v>
              </c:pt>
              <c:pt idx="36">
                <c:v>0.13000858458367667</c:v>
              </c:pt>
              <c:pt idx="37">
                <c:v>0.13375773326227175</c:v>
              </c:pt>
              <c:pt idx="38">
                <c:v>0.1375805434605897</c:v>
              </c:pt>
              <c:pt idx="39">
                <c:v>0.14147726233564764</c:v>
              </c:pt>
              <c:pt idx="40">
                <c:v>0.14544809587223556</c:v>
              </c:pt>
              <c:pt idx="41">
                <c:v>0.1494932079013592</c:v>
              </c:pt>
              <c:pt idx="42">
                <c:v>0.15361271915241828</c:v>
              </c:pt>
              <c:pt idx="43">
                <c:v>0.15780670634122856</c:v>
              </c:pt>
              <c:pt idx="44">
                <c:v>0.16207520129596967</c:v>
              </c:pt>
              <c:pt idx="45">
                <c:v>0.16641819012310649</c:v>
              </c:pt>
              <c:pt idx="46">
                <c:v>0.17083561241529802</c:v>
              </c:pt>
              <c:pt idx="47">
                <c:v>0.17532736050326056</c:v>
              </c:pt>
              <c:pt idx="48">
                <c:v>0.17989327875350847</c:v>
              </c:pt>
              <c:pt idx="49">
                <c:v>0.18453316291384034</c:v>
              </c:pt>
              <c:pt idx="50">
                <c:v>0.18924675950838366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362F-4406-926E-947A070D1AC1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578.29448620107553</c:v>
              </c:pt>
            </c:numLit>
          </c:xVal>
          <c:yVal>
            <c:numLit>
              <c:formatCode>General</c:formatCode>
              <c:ptCount val="2"/>
              <c:pt idx="0">
                <c:v>0.13542975113023498</c:v>
              </c:pt>
              <c:pt idx="1">
                <c:v>0.13542975113023498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362F-4406-926E-947A070D1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849824"/>
        <c:axId val="1392356832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0.13158894647045399</c:v>
                </c:pt>
                <c:pt idx="1">
                  <c:v>0.11883371219592344</c:v>
                </c:pt>
                <c:pt idx="2">
                  <c:v>0.11566579548730477</c:v>
                </c:pt>
                <c:pt idx="3">
                  <c:v>0.13135439965764567</c:v>
                </c:pt>
                <c:pt idx="4">
                  <c:v>0.16825947622327808</c:v>
                </c:pt>
              </c:numLit>
            </c:plus>
            <c:minus>
              <c:numLit>
                <c:formatCode>General</c:formatCode>
                <c:ptCount val="5"/>
                <c:pt idx="0">
                  <c:v>5.1634273084044814E-2</c:v>
                </c:pt>
                <c:pt idx="1">
                  <c:v>2.2931194762458938E-2</c:v>
                </c:pt>
                <c:pt idx="2">
                  <c:v>2.2247602815018957E-2</c:v>
                </c:pt>
                <c:pt idx="3">
                  <c:v>5.1526674400950212E-2</c:v>
                </c:pt>
                <c:pt idx="4">
                  <c:v>0.10393809448993145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17.899999999999999</c:v>
              </c:pt>
              <c:pt idx="2">
                <c:v>61.7</c:v>
              </c:pt>
              <c:pt idx="3">
                <c:v>195.6</c:v>
              </c:pt>
              <c:pt idx="4">
                <c:v>772.3</c:v>
              </c:pt>
            </c:numLit>
          </c:xVal>
          <c:yVal>
            <c:numLit>
              <c:formatCode>General</c:formatCode>
              <c:ptCount val="5"/>
              <c:pt idx="0">
                <c:v>6.9848661233993012E-2</c:v>
              </c:pt>
              <c:pt idx="1">
                <c:v>2.4195499637067505E-2</c:v>
              </c:pt>
              <c:pt idx="2">
                <c:v>2.3474178403755867E-2</c:v>
              </c:pt>
              <c:pt idx="3">
                <c:v>6.9702602230483274E-2</c:v>
              </c:pt>
              <c:pt idx="4">
                <c:v>0.18975332068311196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362F-4406-926E-947A070D1AC1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0.13542975113023498</c:v>
                </c:pt>
                <c:pt idx="1">
                  <c:v>0.13542975113023498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578.29448620107553</c:v>
              </c:pt>
            </c:numLit>
          </c:xVal>
          <c:yVal>
            <c:numLit>
              <c:formatCode>General</c:formatCode>
              <c:ptCount val="2"/>
              <c:pt idx="0">
                <c:v>0.13542975113023498</c:v>
              </c:pt>
              <c:pt idx="1">
                <c:v>0.13542975113023498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362F-4406-926E-947A070D1AC1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0.13542975113023498</c:v>
                </c:pt>
                <c:pt idx="1">
                  <c:v>0.13542975113023498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405.43743267674233</c:v>
              </c:pt>
            </c:numLit>
          </c:xVal>
          <c:yVal>
            <c:numLit>
              <c:formatCode>General</c:formatCode>
              <c:ptCount val="2"/>
              <c:pt idx="0">
                <c:v>0.13542975113023498</c:v>
              </c:pt>
              <c:pt idx="1">
                <c:v>0.13542975113023498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362F-4406-926E-947A070D1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849824"/>
        <c:axId val="1392356832"/>
      </c:scatterChart>
      <c:valAx>
        <c:axId val="1142849824"/>
        <c:scaling>
          <c:orientation val="minMax"/>
          <c:max val="772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2356832"/>
        <c:crosses val="autoZero"/>
        <c:crossBetween val="midCat"/>
      </c:valAx>
      <c:valAx>
        <c:axId val="139235683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2849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Dichotomous Hill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6.167959352097371E-3</c:v>
              </c:pt>
              <c:pt idx="1">
                <c:v>6.1679593520973831E-3</c:v>
              </c:pt>
              <c:pt idx="2">
                <c:v>6.1679593523022696E-3</c:v>
              </c:pt>
              <c:pt idx="3">
                <c:v>6.167959413325908E-3</c:v>
              </c:pt>
              <c:pt idx="4">
                <c:v>6.1679628458267835E-3</c:v>
              </c:pt>
              <c:pt idx="5">
                <c:v>6.1680398173934578E-3</c:v>
              </c:pt>
              <c:pt idx="6">
                <c:v>6.1690033556269751E-3</c:v>
              </c:pt>
              <c:pt idx="7">
                <c:v>6.1770750101386128E-3</c:v>
              </c:pt>
              <c:pt idx="8">
                <c:v>6.2275075109114652E-3</c:v>
              </c:pt>
              <c:pt idx="9">
                <c:v>6.4792889997430658E-3</c:v>
              </c:pt>
              <c:pt idx="10">
                <c:v>7.5275708890572401E-3</c:v>
              </c:pt>
              <c:pt idx="11">
                <c:v>1.1230467237701724E-2</c:v>
              </c:pt>
              <c:pt idx="12">
                <c:v>2.2084903200323559E-2</c:v>
              </c:pt>
              <c:pt idx="13">
                <c:v>4.6353374336947396E-2</c:v>
              </c:pt>
              <c:pt idx="14">
                <c:v>8.2595235386119806E-2</c:v>
              </c:pt>
              <c:pt idx="15">
                <c:v>0.11617782966654761</c:v>
              </c:pt>
              <c:pt idx="16">
                <c:v>0.13713503789392181</c:v>
              </c:pt>
              <c:pt idx="17">
                <c:v>0.14759334025838</c:v>
              </c:pt>
              <c:pt idx="18">
                <c:v>0.15238795009206069</c:v>
              </c:pt>
              <c:pt idx="19">
                <c:v>0.15455939198283933</c:v>
              </c:pt>
              <c:pt idx="20">
                <c:v>0.15556064078905552</c:v>
              </c:pt>
              <c:pt idx="21">
                <c:v>0.15603566231496532</c:v>
              </c:pt>
              <c:pt idx="22">
                <c:v>0.15626813096219633</c:v>
              </c:pt>
              <c:pt idx="23">
                <c:v>0.15638542083244938</c:v>
              </c:pt>
              <c:pt idx="24">
                <c:v>0.15644633126315899</c:v>
              </c:pt>
              <c:pt idx="25">
                <c:v>0.15647882617593953</c:v>
              </c:pt>
              <c:pt idx="26">
                <c:v>0.15649660039533328</c:v>
              </c:pt>
              <c:pt idx="27">
                <c:v>0.15650655048362747</c:v>
              </c:pt>
              <c:pt idx="28">
                <c:v>0.15651224163602712</c:v>
              </c:pt>
              <c:pt idx="29">
                <c:v>0.15651556251462037</c:v>
              </c:pt>
              <c:pt idx="30">
                <c:v>0.15651753671248969</c:v>
              </c:pt>
              <c:pt idx="31">
                <c:v>0.15651873090825172</c:v>
              </c:pt>
              <c:pt idx="32">
                <c:v>0.15651946511873158</c:v>
              </c:pt>
              <c:pt idx="33">
                <c:v>0.15651992345468901</c:v>
              </c:pt>
              <c:pt idx="34">
                <c:v>0.15652021369890773</c:v>
              </c:pt>
              <c:pt idx="35">
                <c:v>0.1565203999903487</c:v>
              </c:pt>
              <c:pt idx="36">
                <c:v>0.15652052108827294</c:v>
              </c:pt>
              <c:pt idx="37">
                <c:v>0.15652060075697347</c:v>
              </c:pt>
              <c:pt idx="38">
                <c:v>0.15652065376769728</c:v>
              </c:pt>
              <c:pt idx="39">
                <c:v>0.15652068942141073</c:v>
              </c:pt>
              <c:pt idx="40">
                <c:v>0.15652071364681103</c:v>
              </c:pt>
              <c:pt idx="41">
                <c:v>0.15652073026717292</c:v>
              </c:pt>
              <c:pt idx="42">
                <c:v>0.15652074177538233</c:v>
              </c:pt>
              <c:pt idx="43">
                <c:v>0.15652074981401115</c:v>
              </c:pt>
              <c:pt idx="44">
                <c:v>0.15652075547621705</c:v>
              </c:pt>
              <c:pt idx="45">
                <c:v>0.15652075949647073</c:v>
              </c:pt>
              <c:pt idx="46">
                <c:v>0.15652076237275031</c:v>
              </c:pt>
              <c:pt idx="47">
                <c:v>0.15652076444563132</c:v>
              </c:pt>
              <c:pt idx="48">
                <c:v>0.15652076594997927</c:v>
              </c:pt>
              <c:pt idx="49">
                <c:v>0.15652076704905188</c:v>
              </c:pt>
              <c:pt idx="50">
                <c:v>0.15652076785719798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5695-44BD-B8AB-91B15BF827E8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224.66882189736268</c:v>
              </c:pt>
            </c:numLit>
          </c:xVal>
          <c:yVal>
            <c:numLit>
              <c:formatCode>General</c:formatCode>
              <c:ptCount val="2"/>
              <c:pt idx="0">
                <c:v>0.10222729426363927</c:v>
              </c:pt>
              <c:pt idx="1">
                <c:v>0.10222729426363927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5695-44BD-B8AB-91B15BF82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841024"/>
        <c:axId val="1055534432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0.13158894647045399</c:v>
                </c:pt>
                <c:pt idx="1">
                  <c:v>0.11883371219592344</c:v>
                </c:pt>
                <c:pt idx="2">
                  <c:v>0.11566579548730477</c:v>
                </c:pt>
                <c:pt idx="3">
                  <c:v>0.13135439965764567</c:v>
                </c:pt>
                <c:pt idx="4">
                  <c:v>0.16825947622327808</c:v>
                </c:pt>
              </c:numLit>
            </c:plus>
            <c:minus>
              <c:numLit>
                <c:formatCode>General</c:formatCode>
                <c:ptCount val="5"/>
                <c:pt idx="0">
                  <c:v>5.1634273084044814E-2</c:v>
                </c:pt>
                <c:pt idx="1">
                  <c:v>2.2931194762458938E-2</c:v>
                </c:pt>
                <c:pt idx="2">
                  <c:v>2.2247602815018957E-2</c:v>
                </c:pt>
                <c:pt idx="3">
                  <c:v>5.1526674400950212E-2</c:v>
                </c:pt>
                <c:pt idx="4">
                  <c:v>0.10393809448993145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17.899999999999999</c:v>
              </c:pt>
              <c:pt idx="2">
                <c:v>61.7</c:v>
              </c:pt>
              <c:pt idx="3">
                <c:v>195.6</c:v>
              </c:pt>
              <c:pt idx="4">
                <c:v>772.3</c:v>
              </c:pt>
            </c:numLit>
          </c:xVal>
          <c:yVal>
            <c:numLit>
              <c:formatCode>General</c:formatCode>
              <c:ptCount val="5"/>
              <c:pt idx="0">
                <c:v>6.9848661233993012E-2</c:v>
              </c:pt>
              <c:pt idx="1">
                <c:v>2.4195499637067505E-2</c:v>
              </c:pt>
              <c:pt idx="2">
                <c:v>2.3474178403755867E-2</c:v>
              </c:pt>
              <c:pt idx="3">
                <c:v>6.9702602230483274E-2</c:v>
              </c:pt>
              <c:pt idx="4">
                <c:v>0.18975332068311196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5695-44BD-B8AB-91B15BF827E8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0.10222729426363927</c:v>
                </c:pt>
                <c:pt idx="1">
                  <c:v>0.10222729426363927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224.66882189736268</c:v>
              </c:pt>
            </c:numLit>
          </c:xVal>
          <c:yVal>
            <c:numLit>
              <c:formatCode>General</c:formatCode>
              <c:ptCount val="2"/>
              <c:pt idx="0">
                <c:v>0.10222729426363927</c:v>
              </c:pt>
              <c:pt idx="1">
                <c:v>0.10222729426363927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5695-44BD-B8AB-91B15BF827E8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0.10222729426363927</c:v>
                </c:pt>
                <c:pt idx="1">
                  <c:v>0.10222729426363927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169.73511923503648</c:v>
              </c:pt>
            </c:numLit>
          </c:xVal>
          <c:yVal>
            <c:numLit>
              <c:formatCode>General</c:formatCode>
              <c:ptCount val="2"/>
              <c:pt idx="0">
                <c:v>0.10222729426363927</c:v>
              </c:pt>
              <c:pt idx="1">
                <c:v>0.10222729426363927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5695-44BD-B8AB-91B15BF82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841024"/>
        <c:axId val="1055534432"/>
      </c:scatterChart>
      <c:valAx>
        <c:axId val="1142841024"/>
        <c:scaling>
          <c:orientation val="minMax"/>
          <c:max val="772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534432"/>
        <c:crosses val="autoZero"/>
        <c:crossBetween val="midCat"/>
      </c:valAx>
      <c:valAx>
        <c:axId val="105553443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2841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Gamma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4.0925184647583802E-2</c:v>
              </c:pt>
              <c:pt idx="1">
                <c:v>4.0925184647583802E-2</c:v>
              </c:pt>
              <c:pt idx="2">
                <c:v>4.184547886491663E-2</c:v>
              </c:pt>
              <c:pt idx="3">
                <c:v>4.2731005694318688E-2</c:v>
              </c:pt>
              <c:pt idx="4">
                <c:v>4.38330527584627E-2</c:v>
              </c:pt>
              <c:pt idx="5">
                <c:v>4.5126991731448546E-2</c:v>
              </c:pt>
              <c:pt idx="6">
                <c:v>4.6594696671465909E-2</c:v>
              </c:pt>
              <c:pt idx="7">
                <c:v>4.8221854638326317E-2</c:v>
              </c:pt>
              <c:pt idx="8">
                <c:v>4.9996650442593278E-2</c:v>
              </c:pt>
              <c:pt idx="9">
                <c:v>5.1909028425262252E-2</c:v>
              </c:pt>
              <c:pt idx="10">
                <c:v>5.3950238250824824E-2</c:v>
              </c:pt>
              <c:pt idx="11">
                <c:v>5.6112536309239992E-2</c:v>
              </c:pt>
              <c:pt idx="12">
                <c:v>5.8388979296793035E-2</c:v>
              </c:pt>
              <c:pt idx="13">
                <c:v>6.0773275761142553E-2</c:v>
              </c:pt>
              <c:pt idx="14">
                <c:v>6.325967586100753E-2</c:v>
              </c:pt>
              <c:pt idx="15">
                <c:v>6.5842887308155115E-2</c:v>
              </c:pt>
              <c:pt idx="16">
                <c:v>6.8518009830232332E-2</c:v>
              </c:pt>
              <c:pt idx="17">
                <c:v>7.1280483093171684E-2</c:v>
              </c:pt>
              <c:pt idx="18">
                <c:v>7.4126044633646124E-2</c:v>
              </c:pt>
              <c:pt idx="19">
                <c:v>7.7050695386662982E-2</c:v>
              </c:pt>
              <c:pt idx="20">
                <c:v>8.0050671077846566E-2</c:v>
              </c:pt>
              <c:pt idx="21">
                <c:v>8.3122418214820443E-2</c:v>
              </c:pt>
              <c:pt idx="22">
                <c:v>8.6262573735195247E-2</c:v>
              </c:pt>
              <c:pt idx="23">
                <c:v>8.9467947597874548E-2</c:v>
              </c:pt>
              <c:pt idx="24">
                <c:v>9.2735507769995604E-2</c:v>
              </c:pt>
              <c:pt idx="25">
                <c:v>9.6062367183455594E-2</c:v>
              </c:pt>
              <c:pt idx="26">
                <c:v>9.9445772325648218E-2</c:v>
              </c:pt>
              <c:pt idx="27">
                <c:v>0.10288309319754908</c:v>
              </c:pt>
              <c:pt idx="28">
                <c:v>0.10637181442470096</c:v>
              </c:pt>
              <c:pt idx="29">
                <c:v>0.10990952734719552</c:v>
              </c:pt>
              <c:pt idx="30">
                <c:v>0.11349392294644679</c:v>
              </c:pt>
              <c:pt idx="31">
                <c:v>0.11712278549156643</c:v>
              </c:pt>
              <c:pt idx="32">
                <c:v>0.12079398680807271</c:v>
              </c:pt>
              <c:pt idx="33">
                <c:v>0.12450548108765548</c:v>
              </c:pt>
              <c:pt idx="34">
                <c:v>0.12825530017066131</c:v>
              </c:pt>
              <c:pt idx="35">
                <c:v>0.13204154924350334</c:v>
              </c:pt>
              <c:pt idx="36">
                <c:v>0.13586240290185159</c:v>
              </c:pt>
              <c:pt idx="37">
                <c:v>0.13971610153759786</c:v>
              </c:pt>
              <c:pt idx="38">
                <c:v>0.14360094801351825</c:v>
              </c:pt>
              <c:pt idx="39">
                <c:v>0.14751530459450757</c:v>
              </c:pt>
              <c:pt idx="40">
                <c:v>0.15145759010841414</c:v>
              </c:pt>
              <c:pt idx="41">
                <c:v>0.15542627731301062</c:v>
              </c:pt>
              <c:pt idx="42">
                <c:v>0.159419890448605</c:v>
              </c:pt>
              <c:pt idx="43">
                <c:v>0.16343700295832794</c:v>
              </c:pt>
              <c:pt idx="44">
                <c:v>0.16747623536029294</c:v>
              </c:pt>
              <c:pt idx="45">
                <c:v>0.17153625325768115</c:v>
              </c:pt>
              <c:pt idx="46">
                <c:v>0.17561576547440466</c:v>
              </c:pt>
              <c:pt idx="47">
                <c:v>0.17971352230538132</c:v>
              </c:pt>
              <c:pt idx="48">
                <c:v>0.18382831387165652</c:v>
              </c:pt>
              <c:pt idx="49">
                <c:v>0.18795896857165012</c:v>
              </c:pt>
              <c:pt idx="50">
                <c:v>0.19210435162072212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56B7-4259-B688-DD90EA89EDD1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559.95706325185381</c:v>
              </c:pt>
            </c:numLit>
          </c:xVal>
          <c:yVal>
            <c:numLit>
              <c:formatCode>General</c:formatCode>
              <c:ptCount val="2"/>
              <c:pt idx="0">
                <c:v>0.13683266618282608</c:v>
              </c:pt>
              <c:pt idx="1">
                <c:v>0.13683266618282608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56B7-4259-B688-DD90EA89E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841024"/>
        <c:axId val="1144558736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0.13158894647045399</c:v>
                </c:pt>
                <c:pt idx="1">
                  <c:v>0.11883371219592344</c:v>
                </c:pt>
                <c:pt idx="2">
                  <c:v>0.11566579548730477</c:v>
                </c:pt>
                <c:pt idx="3">
                  <c:v>0.13135439965764567</c:v>
                </c:pt>
                <c:pt idx="4">
                  <c:v>0.16825947622327808</c:v>
                </c:pt>
              </c:numLit>
            </c:plus>
            <c:minus>
              <c:numLit>
                <c:formatCode>General</c:formatCode>
                <c:ptCount val="5"/>
                <c:pt idx="0">
                  <c:v>5.1634273084044814E-2</c:v>
                </c:pt>
                <c:pt idx="1">
                  <c:v>2.2931194762458938E-2</c:v>
                </c:pt>
                <c:pt idx="2">
                  <c:v>2.2247602815018957E-2</c:v>
                </c:pt>
                <c:pt idx="3">
                  <c:v>5.1526674400950212E-2</c:v>
                </c:pt>
                <c:pt idx="4">
                  <c:v>0.10393809448993145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17.899999999999999</c:v>
              </c:pt>
              <c:pt idx="2">
                <c:v>61.7</c:v>
              </c:pt>
              <c:pt idx="3">
                <c:v>195.6</c:v>
              </c:pt>
              <c:pt idx="4">
                <c:v>772.3</c:v>
              </c:pt>
            </c:numLit>
          </c:xVal>
          <c:yVal>
            <c:numLit>
              <c:formatCode>General</c:formatCode>
              <c:ptCount val="5"/>
              <c:pt idx="0">
                <c:v>6.9848661233993012E-2</c:v>
              </c:pt>
              <c:pt idx="1">
                <c:v>2.4195499637067505E-2</c:v>
              </c:pt>
              <c:pt idx="2">
                <c:v>2.3474178403755867E-2</c:v>
              </c:pt>
              <c:pt idx="3">
                <c:v>6.9702602230483274E-2</c:v>
              </c:pt>
              <c:pt idx="4">
                <c:v>0.18975332068311196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56B7-4259-B688-DD90EA89EDD1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0.13683266618282608</c:v>
                </c:pt>
                <c:pt idx="1">
                  <c:v>0.13683266618282608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559.95706325185381</c:v>
              </c:pt>
            </c:numLit>
          </c:xVal>
          <c:yVal>
            <c:numLit>
              <c:formatCode>General</c:formatCode>
              <c:ptCount val="2"/>
              <c:pt idx="0">
                <c:v>0.13683266618282608</c:v>
              </c:pt>
              <c:pt idx="1">
                <c:v>0.13683266618282608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56B7-4259-B688-DD90EA89EDD1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0.13683266618282608</c:v>
                </c:pt>
                <c:pt idx="1">
                  <c:v>0.13683266618282608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289.16803832780653</c:v>
              </c:pt>
            </c:numLit>
          </c:xVal>
          <c:yVal>
            <c:numLit>
              <c:formatCode>General</c:formatCode>
              <c:ptCount val="2"/>
              <c:pt idx="0">
                <c:v>0.13683266618282608</c:v>
              </c:pt>
              <c:pt idx="1">
                <c:v>0.13683266618282608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56B7-4259-B688-DD90EA89E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841024"/>
        <c:axId val="1144558736"/>
      </c:scatterChart>
      <c:valAx>
        <c:axId val="1142841024"/>
        <c:scaling>
          <c:orientation val="minMax"/>
          <c:max val="772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4558736"/>
        <c:crosses val="autoZero"/>
        <c:crossBetween val="midCat"/>
      </c:valAx>
      <c:valAx>
        <c:axId val="11445587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2841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Log-Logistic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4.0841980615077697E-2</c:v>
              </c:pt>
              <c:pt idx="1">
                <c:v>4.1173671834805158E-2</c:v>
              </c:pt>
              <c:pt idx="2">
                <c:v>4.1852758061649335E-2</c:v>
              </c:pt>
              <c:pt idx="3">
                <c:v>4.2780591943277588E-2</c:v>
              </c:pt>
              <c:pt idx="4">
                <c:v>4.3917707920572584E-2</c:v>
              </c:pt>
              <c:pt idx="5">
                <c:v>4.5239764476405549E-2</c:v>
              </c:pt>
              <c:pt idx="6">
                <c:v>4.6729396506841568E-2</c:v>
              </c:pt>
              <c:pt idx="7">
                <c:v>4.8373179340376021E-2</c:v>
              </c:pt>
              <c:pt idx="8">
                <c:v>5.0160184072795939E-2</c:v>
              </c:pt>
              <c:pt idx="9">
                <c:v>5.2081186310777808E-2</c:v>
              </c:pt>
              <c:pt idx="10">
                <c:v>5.4128190380547773E-2</c:v>
              </c:pt>
              <c:pt idx="11">
                <c:v>5.6294123394484488E-2</c:v>
              </c:pt>
              <c:pt idx="12">
                <c:v>5.8572628319478397E-2</c:v>
              </c:pt>
              <c:pt idx="13">
                <c:v>6.0957918346957893E-2</c:v>
              </c:pt>
              <c:pt idx="14">
                <c:v>6.3444671079154469E-2</c:v>
              </c:pt>
              <c:pt idx="15">
                <c:v>6.6027949598508523E-2</c:v>
              </c:pt>
              <c:pt idx="16">
                <c:v>6.8703142279431292E-2</c:v>
              </c:pt>
              <c:pt idx="17">
                <c:v>7.1465916023793888E-2</c:v>
              </c:pt>
              <c:pt idx="18">
                <c:v>7.4312179334026063E-2</c:v>
              </c:pt>
              <c:pt idx="19">
                <c:v>7.7238052739569171E-2</c:v>
              </c:pt>
              <c:pt idx="20">
                <c:v>8.0239844814881833E-2</c:v>
              </c:pt>
              <c:pt idx="21">
                <c:v>8.3314032513622377E-2</c:v>
              </c:pt>
              <c:pt idx="22">
                <c:v>8.6457244878877265E-2</c:v>
              </c:pt>
              <c:pt idx="23">
                <c:v>8.9666249425177716E-2</c:v>
              </c:pt>
              <c:pt idx="24">
                <c:v>9.2937940657107157E-2</c:v>
              </c:pt>
              <c:pt idx="25">
                <c:v>9.6269330312490076E-2</c:v>
              </c:pt>
              <c:pt idx="26">
                <c:v>9.9657539009282967E-2</c:v>
              </c:pt>
              <c:pt idx="27">
                <c:v>0.10309978904361485</c:v>
              </c:pt>
              <c:pt idx="28">
                <c:v>0.10659339813830186</c:v>
              </c:pt>
              <c:pt idx="29">
                <c:v>0.11013577398099395</c:v>
              </c:pt>
              <c:pt idx="30">
                <c:v>0.11372440942201252</c:v>
              </c:pt>
              <c:pt idx="31">
                <c:v>0.11735687822615712</c:v>
              </c:pt>
              <c:pt idx="32">
                <c:v>0.12103083129188219</c:v>
              </c:pt>
              <c:pt idx="33">
                <c:v>0.12474399326649968</c:v>
              </c:pt>
              <c:pt idx="34">
                <c:v>0.12849415949829865</c:v>
              </c:pt>
              <c:pt idx="35">
                <c:v>0.13227919327636911</c:v>
              </c:pt>
              <c:pt idx="36">
                <c:v>0.13609702331697685</c:v>
              </c:pt>
              <c:pt idx="37">
                <c:v>0.13994564146191885</c:v>
              </c:pt>
              <c:pt idx="38">
                <c:v>0.14382310055972966</c:v>
              </c:pt>
              <c:pt idx="39">
                <c:v>0.14772751250509483</c:v>
              </c:pt>
              <c:pt idx="40">
                <c:v>0.15165704641556382</c:v>
              </c:pt>
              <c:pt idx="41">
                <c:v>0.15560992692778491</c:v>
              </c:pt>
              <c:pt idx="42">
                <c:v>0.15958443259808811</c:v>
              </c:pt>
              <c:pt idx="43">
                <c:v>0.16357889439446696</c:v>
              </c:pt>
              <c:pt idx="44">
                <c:v>0.16759169426885309</c:v>
              </c:pt>
              <c:pt idx="45">
                <c:v>0.17162126380017306</c:v>
              </c:pt>
              <c:pt idx="46">
                <c:v>0.17566608290001143</c:v>
              </c:pt>
              <c:pt idx="47">
                <c:v>0.17972467857385319</c:v>
              </c:pt>
              <c:pt idx="48">
                <c:v>0.18379562373185548</c:v>
              </c:pt>
              <c:pt idx="49">
                <c:v>0.18787753604393853</c:v>
              </c:pt>
              <c:pt idx="50">
                <c:v>0.19196907683470274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974C-482B-BEFE-46C76D617112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558.71647145233942</c:v>
              </c:pt>
            </c:numLit>
          </c:xVal>
          <c:yVal>
            <c:numLit>
              <c:formatCode>General</c:formatCode>
              <c:ptCount val="2"/>
              <c:pt idx="0">
                <c:v>0.13675778255357066</c:v>
              </c:pt>
              <c:pt idx="1">
                <c:v>0.13675778255357066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974C-482B-BEFE-46C76D617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833024"/>
        <c:axId val="1205072576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0.13158894647045399</c:v>
                </c:pt>
                <c:pt idx="1">
                  <c:v>0.11883371219592344</c:v>
                </c:pt>
                <c:pt idx="2">
                  <c:v>0.11566579548730477</c:v>
                </c:pt>
                <c:pt idx="3">
                  <c:v>0.13135439965764567</c:v>
                </c:pt>
                <c:pt idx="4">
                  <c:v>0.16825947622327808</c:v>
                </c:pt>
              </c:numLit>
            </c:plus>
            <c:minus>
              <c:numLit>
                <c:formatCode>General</c:formatCode>
                <c:ptCount val="5"/>
                <c:pt idx="0">
                  <c:v>5.1634273084044814E-2</c:v>
                </c:pt>
                <c:pt idx="1">
                  <c:v>2.2931194762458938E-2</c:v>
                </c:pt>
                <c:pt idx="2">
                  <c:v>2.2247602815018957E-2</c:v>
                </c:pt>
                <c:pt idx="3">
                  <c:v>5.1526674400950212E-2</c:v>
                </c:pt>
                <c:pt idx="4">
                  <c:v>0.10393809448993145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17.899999999999999</c:v>
              </c:pt>
              <c:pt idx="2">
                <c:v>61.7</c:v>
              </c:pt>
              <c:pt idx="3">
                <c:v>195.6</c:v>
              </c:pt>
              <c:pt idx="4">
                <c:v>772.3</c:v>
              </c:pt>
            </c:numLit>
          </c:xVal>
          <c:yVal>
            <c:numLit>
              <c:formatCode>General</c:formatCode>
              <c:ptCount val="5"/>
              <c:pt idx="0">
                <c:v>6.9848661233993012E-2</c:v>
              </c:pt>
              <c:pt idx="1">
                <c:v>2.4195499637067505E-2</c:v>
              </c:pt>
              <c:pt idx="2">
                <c:v>2.3474178403755867E-2</c:v>
              </c:pt>
              <c:pt idx="3">
                <c:v>6.9702602230483274E-2</c:v>
              </c:pt>
              <c:pt idx="4">
                <c:v>0.18975332068311196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974C-482B-BEFE-46C76D617112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0.13675778255357066</c:v>
                </c:pt>
                <c:pt idx="1">
                  <c:v>0.13675778255357066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558.71647145233942</c:v>
              </c:pt>
            </c:numLit>
          </c:xVal>
          <c:yVal>
            <c:numLit>
              <c:formatCode>General</c:formatCode>
              <c:ptCount val="2"/>
              <c:pt idx="0">
                <c:v>0.13675778255357066</c:v>
              </c:pt>
              <c:pt idx="1">
                <c:v>0.13675778255357066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974C-482B-BEFE-46C76D617112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0.13675778255357066</c:v>
                </c:pt>
                <c:pt idx="1">
                  <c:v>0.13675778255357066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276.0401292811141</c:v>
              </c:pt>
            </c:numLit>
          </c:xVal>
          <c:yVal>
            <c:numLit>
              <c:formatCode>General</c:formatCode>
              <c:ptCount val="2"/>
              <c:pt idx="0">
                <c:v>0.13675778255357066</c:v>
              </c:pt>
              <c:pt idx="1">
                <c:v>0.13675778255357066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974C-482B-BEFE-46C76D617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833024"/>
        <c:axId val="1205072576"/>
      </c:scatterChart>
      <c:valAx>
        <c:axId val="1142833024"/>
        <c:scaling>
          <c:orientation val="minMax"/>
          <c:max val="772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5072576"/>
        <c:crosses val="autoZero"/>
        <c:crossBetween val="midCat"/>
      </c:valAx>
      <c:valAx>
        <c:axId val="120507257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2833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4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4.19634423843799E-2</c:v>
              </c:pt>
              <c:pt idx="1">
                <c:v>4.2466457429653506E-2</c:v>
              </c:pt>
              <c:pt idx="2">
                <c:v>4.3082116072246907E-2</c:v>
              </c:pt>
              <c:pt idx="3">
                <c:v>4.3810200665969704E-2</c:v>
              </c:pt>
              <c:pt idx="4">
                <c:v>4.4650453940694841E-2</c:v>
              </c:pt>
              <c:pt idx="5">
                <c:v>4.5602579153864245E-2</c:v>
              </c:pt>
              <c:pt idx="6">
                <c:v>4.6666240265143433E-2</c:v>
              </c:pt>
              <c:pt idx="7">
                <c:v>4.7841062134081985E-2</c:v>
              </c:pt>
              <c:pt idx="8">
                <c:v>4.9126630740615775E-2</c:v>
              </c:pt>
              <c:pt idx="9">
                <c:v>5.0522493428231591E-2</c:v>
              </c:pt>
              <c:pt idx="10">
                <c:v>5.2028159169591658E-2</c:v>
              </c:pt>
              <c:pt idx="11">
                <c:v>5.3643098854402799E-2</c:v>
              </c:pt>
              <c:pt idx="12">
                <c:v>5.5366745599290869E-2</c:v>
              </c:pt>
              <c:pt idx="13">
                <c:v>5.7198495079429035E-2</c:v>
              </c:pt>
              <c:pt idx="14">
                <c:v>5.9137705881646581E-2</c:v>
              </c:pt>
              <c:pt idx="15">
                <c:v>6.1183699878730527E-2</c:v>
              </c:pt>
              <c:pt idx="16">
                <c:v>6.3335762624613406E-2</c:v>
              </c:pt>
              <c:pt idx="17">
                <c:v>6.5593143770125234E-2</c:v>
              </c:pt>
              <c:pt idx="18">
                <c:v>6.7955057498971488E-2</c:v>
              </c:pt>
              <c:pt idx="19">
                <c:v>7.0420682983581159E-2</c:v>
              </c:pt>
              <c:pt idx="20">
                <c:v>7.2989164860456285E-2</c:v>
              </c:pt>
              <c:pt idx="21">
                <c:v>7.5659613724636865E-2</c:v>
              </c:pt>
              <c:pt idx="22">
                <c:v>7.8431106642880347E-2</c:v>
              </c:pt>
              <c:pt idx="23">
                <c:v>8.1302687685142649E-2</c:v>
              </c:pt>
              <c:pt idx="24">
                <c:v>8.4273368473932006E-2</c:v>
              </c:pt>
              <c:pt idx="25">
                <c:v>8.7342128751092707E-2</c:v>
              </c:pt>
              <c:pt idx="26">
                <c:v>9.0507916961565099E-2</c:v>
              </c:pt>
              <c:pt idx="27">
                <c:v>9.3769650853654227E-2</c:v>
              </c:pt>
              <c:pt idx="28">
                <c:v>9.7126218095326566E-2</c:v>
              </c:pt>
              <c:pt idx="29">
                <c:v>0.10057647690604585</c:v>
              </c:pt>
              <c:pt idx="30">
                <c:v>0.10411925670364341</c:v>
              </c:pt>
              <c:pt idx="31">
                <c:v>0.10775335876571229</c:v>
              </c:pt>
              <c:pt idx="32">
                <c:v>0.11147755690500133</c:v>
              </c:pt>
              <c:pt idx="33">
                <c:v>0.11529059815827733</c:v>
              </c:pt>
              <c:pt idx="34">
                <c:v>0.11919120348811438</c:v>
              </c:pt>
              <c:pt idx="35">
                <c:v>0.12317806849705931</c:v>
              </c:pt>
              <c:pt idx="36">
                <c:v>0.12724986415361814</c:v>
              </c:pt>
              <c:pt idx="37">
                <c:v>0.13140523752949596</c:v>
              </c:pt>
              <c:pt idx="38">
                <c:v>0.13564281254752109</c:v>
              </c:pt>
              <c:pt idx="39">
                <c:v>0.13996119073967414</c:v>
              </c:pt>
              <c:pt idx="40">
                <c:v>0.14435895201463897</c:v>
              </c:pt>
              <c:pt idx="41">
                <c:v>0.14883465543428792</c:v>
              </c:pt>
              <c:pt idx="42">
                <c:v>0.15338683999850697</c:v>
              </c:pt>
              <c:pt idx="43">
                <c:v>0.15801402543776571</c:v>
              </c:pt>
              <c:pt idx="44">
                <c:v>0.16271471301283091</c:v>
              </c:pt>
              <c:pt idx="45">
                <c:v>0.16748738632102125</c:v>
              </c:pt>
              <c:pt idx="46">
                <c:v>0.17233051210839906</c:v>
              </c:pt>
              <c:pt idx="47">
                <c:v>0.17724254108729112</c:v>
              </c:pt>
              <c:pt idx="48">
                <c:v>0.18222190875853328</c:v>
              </c:pt>
              <c:pt idx="49">
                <c:v>0.18726703623782853</c:v>
              </c:pt>
              <c:pt idx="50">
                <c:v>0.19237633108561325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CDD0-42A7-8F18-FEB510686E96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594.58195809125891</c:v>
              </c:pt>
            </c:numLit>
          </c:xVal>
          <c:yVal>
            <c:numLit>
              <c:formatCode>General</c:formatCode>
              <c:ptCount val="2"/>
              <c:pt idx="0">
                <c:v>0.13776709624129779</c:v>
              </c:pt>
              <c:pt idx="1">
                <c:v>0.13776709624129779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CDD0-42A7-8F18-FEB510686E96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286.66542961607291</c:v>
              </c:pt>
            </c:numLit>
          </c:xVal>
          <c:yVal>
            <c:numLit>
              <c:formatCode>General</c:formatCode>
              <c:ptCount val="2"/>
              <c:pt idx="0">
                <c:v>4.19634423843799E-2</c:v>
              </c:pt>
              <c:pt idx="1">
                <c:v>0.13776709624129779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CDD0-42A7-8F18-FEB510686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835424"/>
        <c:axId val="1205078816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0.13158894647045399</c:v>
                </c:pt>
                <c:pt idx="1">
                  <c:v>0.11883371219592344</c:v>
                </c:pt>
                <c:pt idx="2">
                  <c:v>0.11566579548730477</c:v>
                </c:pt>
                <c:pt idx="3">
                  <c:v>0.13135439965764567</c:v>
                </c:pt>
                <c:pt idx="4">
                  <c:v>0.16825947622327808</c:v>
                </c:pt>
              </c:numLit>
            </c:plus>
            <c:minus>
              <c:numLit>
                <c:formatCode>General</c:formatCode>
                <c:ptCount val="5"/>
                <c:pt idx="0">
                  <c:v>5.1634273084044814E-2</c:v>
                </c:pt>
                <c:pt idx="1">
                  <c:v>2.2931194762458938E-2</c:v>
                </c:pt>
                <c:pt idx="2">
                  <c:v>2.2247602815018957E-2</c:v>
                </c:pt>
                <c:pt idx="3">
                  <c:v>5.1526674400950212E-2</c:v>
                </c:pt>
                <c:pt idx="4">
                  <c:v>0.10393809448993145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17.899999999999999</c:v>
              </c:pt>
              <c:pt idx="2">
                <c:v>61.7</c:v>
              </c:pt>
              <c:pt idx="3">
                <c:v>195.6</c:v>
              </c:pt>
              <c:pt idx="4">
                <c:v>772.3</c:v>
              </c:pt>
            </c:numLit>
          </c:xVal>
          <c:yVal>
            <c:numLit>
              <c:formatCode>General</c:formatCode>
              <c:ptCount val="5"/>
              <c:pt idx="0">
                <c:v>6.9848661233993012E-2</c:v>
              </c:pt>
              <c:pt idx="1">
                <c:v>2.4195499637067505E-2</c:v>
              </c:pt>
              <c:pt idx="2">
                <c:v>2.3474178403755867E-2</c:v>
              </c:pt>
              <c:pt idx="3">
                <c:v>6.9702602230483274E-2</c:v>
              </c:pt>
              <c:pt idx="4">
                <c:v>0.18975332068311196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CDD0-42A7-8F18-FEB510686E96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0.13776709624129779</c:v>
                </c:pt>
                <c:pt idx="1">
                  <c:v>0.13776709624129779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594.58195809125891</c:v>
              </c:pt>
            </c:numLit>
          </c:xVal>
          <c:yVal>
            <c:numLit>
              <c:formatCode>General</c:formatCode>
              <c:ptCount val="2"/>
              <c:pt idx="0">
                <c:v>0.13776709624129779</c:v>
              </c:pt>
              <c:pt idx="1">
                <c:v>0.13776709624129779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CDD0-42A7-8F18-FEB510686E96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0.13776709624129779</c:v>
                </c:pt>
                <c:pt idx="1">
                  <c:v>0.13776709624129779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286.66542961607291</c:v>
              </c:pt>
            </c:numLit>
          </c:xVal>
          <c:yVal>
            <c:numLit>
              <c:formatCode>General</c:formatCode>
              <c:ptCount val="2"/>
              <c:pt idx="0">
                <c:v>0.13776709624129779</c:v>
              </c:pt>
              <c:pt idx="1">
                <c:v>0.13776709624129779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CDD0-42A7-8F18-FEB510686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835424"/>
        <c:axId val="1205078816"/>
      </c:scatterChart>
      <c:valAx>
        <c:axId val="1142835424"/>
        <c:scaling>
          <c:orientation val="minMax"/>
          <c:max val="772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5078816"/>
        <c:crosses val="autoZero"/>
        <c:crossBetween val="midCat"/>
      </c:valAx>
      <c:valAx>
        <c:axId val="120507881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2835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3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4.1959509139554797E-2</c:v>
              </c:pt>
              <c:pt idx="1">
                <c:v>4.2463539868076793E-2</c:v>
              </c:pt>
              <c:pt idx="2">
                <c:v>4.308017048122835E-2</c:v>
              </c:pt>
              <c:pt idx="3">
                <c:v>4.3809183072881529E-2</c:v>
              </c:pt>
              <c:pt idx="4">
                <c:v>4.4650320144044534E-2</c:v>
              </c:pt>
              <c:pt idx="5">
                <c:v>4.560328475444355E-2</c:v>
              </c:pt>
              <c:pt idx="6">
                <c:v>4.6667740697226824E-2</c:v>
              </c:pt>
              <c:pt idx="7">
                <c:v>4.7843312696646226E-2</c:v>
              </c:pt>
              <c:pt idx="8">
                <c:v>4.9129586628554336E-2</c:v>
              </c:pt>
              <c:pt idx="9">
                <c:v>5.0526109763535637E-2</c:v>
              </c:pt>
              <c:pt idx="10">
                <c:v>5.2032391032471322E-2</c:v>
              </c:pt>
              <c:pt idx="11">
                <c:v>5.3647901314321005E-2</c:v>
              </c:pt>
              <c:pt idx="12">
                <c:v>5.5372073745883064E-2</c:v>
              </c:pt>
              <c:pt idx="13">
                <c:v>5.7204304053282654E-2</c:v>
              </c:pt>
              <c:pt idx="14">
                <c:v>5.914395090491241E-2</c:v>
              </c:pt>
              <c:pt idx="15">
                <c:v>6.1190336285541769E-2</c:v>
              </c:pt>
              <c:pt idx="16">
                <c:v>6.3342745891284205E-2</c:v>
              </c:pt>
              <c:pt idx="17">
                <c:v>6.5600429545105338E-2</c:v>
              </c:pt>
              <c:pt idx="18">
                <c:v>6.7962601632529734E-2</c:v>
              </c:pt>
              <c:pt idx="19">
                <c:v>7.0428441557194493E-2</c:v>
              </c:pt>
              <c:pt idx="20">
                <c:v>7.2997094215878383E-2</c:v>
              </c:pt>
              <c:pt idx="21">
                <c:v>7.5667670492622741E-2</c:v>
              </c:pt>
              <c:pt idx="22">
                <c:v>7.843924777154411E-2</c:v>
              </c:pt>
              <c:pt idx="23">
                <c:v>8.1310870467923735E-2</c:v>
              </c:pt>
              <c:pt idx="24">
                <c:v>8.4281550577147674E-2</c:v>
              </c:pt>
              <c:pt idx="25">
                <c:v>8.7350268241054824E-2</c:v>
              </c:pt>
              <c:pt idx="26">
                <c:v>9.0515972331239619E-2</c:v>
              </c:pt>
              <c:pt idx="27">
                <c:v>9.3777581048840611E-2</c:v>
              </c:pt>
              <c:pt idx="28">
                <c:v>9.7133982540339503E-2</c:v>
              </c:pt>
              <c:pt idx="29">
                <c:v>0.10058403552887549</c:v>
              </c:pt>
              <c:pt idx="30">
                <c:v>0.10412656996057834</c:v>
              </c:pt>
              <c:pt idx="31">
                <c:v>0.10776038766540388</c:v>
              </c:pt>
              <c:pt idx="32">
                <c:v>0.11148426303195247</c:v>
              </c:pt>
              <c:pt idx="33">
                <c:v>0.11529694369573798</c:v>
              </c:pt>
              <c:pt idx="34">
                <c:v>0.11919715124036662</c:v>
              </c:pt>
              <c:pt idx="35">
                <c:v>0.12318358191107651</c:v>
              </c:pt>
              <c:pt idx="36">
                <c:v>0.12725490734008238</c:v>
              </c:pt>
              <c:pt idx="37">
                <c:v>0.13140977528315886</c:v>
              </c:pt>
              <c:pt idx="38">
                <c:v>0.13564681036689497</c:v>
              </c:pt>
              <c:pt idx="39">
                <c:v>0.139964614846039</c:v>
              </c:pt>
              <c:pt idx="40">
                <c:v>0.14436176937035428</c:v>
              </c:pt>
              <c:pt idx="41">
                <c:v>0.14883683376039586</c:v>
              </c:pt>
              <c:pt idx="42">
                <c:v>0.15338834779161806</c:v>
              </c:pt>
              <c:pt idx="43">
                <c:v>0.15801483198621541</c:v>
              </c:pt>
              <c:pt idx="44">
                <c:v>0.16271478841209785</c:v>
              </c:pt>
              <c:pt idx="45">
                <c:v>0.16748670148839961</c:v>
              </c:pt>
              <c:pt idx="46">
                <c:v>0.17232903879691605</c:v>
              </c:pt>
              <c:pt idx="47">
                <c:v>0.17724025189886344</c:v>
              </c:pt>
              <c:pt idx="48">
                <c:v>0.18221877715635559</c:v>
              </c:pt>
              <c:pt idx="49">
                <c:v>0.18726303655798987</c:v>
              </c:pt>
              <c:pt idx="50">
                <c:v>0.19237143854793567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7906-4B66-83CE-A9CDF9BA4331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594.55599566698072</c:v>
              </c:pt>
            </c:numLit>
          </c:xVal>
          <c:yVal>
            <c:numLit>
              <c:formatCode>General</c:formatCode>
              <c:ptCount val="2"/>
              <c:pt idx="0">
                <c:v>0.13776355789116335</c:v>
              </c:pt>
              <c:pt idx="1">
                <c:v>0.13776355789116335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7906-4B66-83CE-A9CDF9BA4331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286.65293779231968</c:v>
              </c:pt>
            </c:numLit>
          </c:xVal>
          <c:yVal>
            <c:numLit>
              <c:formatCode>General</c:formatCode>
              <c:ptCount val="2"/>
              <c:pt idx="0">
                <c:v>4.1959509139554797E-2</c:v>
              </c:pt>
              <c:pt idx="1">
                <c:v>0.13776355789116335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7906-4B66-83CE-A9CDF9BA4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832224"/>
        <c:axId val="1205066336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0.13158894647045399</c:v>
                </c:pt>
                <c:pt idx="1">
                  <c:v>0.11883371219592344</c:v>
                </c:pt>
                <c:pt idx="2">
                  <c:v>0.11566579548730477</c:v>
                </c:pt>
                <c:pt idx="3">
                  <c:v>0.13135439965764567</c:v>
                </c:pt>
                <c:pt idx="4">
                  <c:v>0.16825947622327808</c:v>
                </c:pt>
              </c:numLit>
            </c:plus>
            <c:minus>
              <c:numLit>
                <c:formatCode>General</c:formatCode>
                <c:ptCount val="5"/>
                <c:pt idx="0">
                  <c:v>5.1634273084044814E-2</c:v>
                </c:pt>
                <c:pt idx="1">
                  <c:v>2.2931194762458938E-2</c:v>
                </c:pt>
                <c:pt idx="2">
                  <c:v>2.2247602815018957E-2</c:v>
                </c:pt>
                <c:pt idx="3">
                  <c:v>5.1526674400950212E-2</c:v>
                </c:pt>
                <c:pt idx="4">
                  <c:v>0.10393809448993145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17.899999999999999</c:v>
              </c:pt>
              <c:pt idx="2">
                <c:v>61.7</c:v>
              </c:pt>
              <c:pt idx="3">
                <c:v>195.6</c:v>
              </c:pt>
              <c:pt idx="4">
                <c:v>772.3</c:v>
              </c:pt>
            </c:numLit>
          </c:xVal>
          <c:yVal>
            <c:numLit>
              <c:formatCode>General</c:formatCode>
              <c:ptCount val="5"/>
              <c:pt idx="0">
                <c:v>6.9848661233993012E-2</c:v>
              </c:pt>
              <c:pt idx="1">
                <c:v>2.4195499637067505E-2</c:v>
              </c:pt>
              <c:pt idx="2">
                <c:v>2.3474178403755867E-2</c:v>
              </c:pt>
              <c:pt idx="3">
                <c:v>6.9702602230483274E-2</c:v>
              </c:pt>
              <c:pt idx="4">
                <c:v>0.18975332068311196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7906-4B66-83CE-A9CDF9BA4331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0.13776355789116335</c:v>
                </c:pt>
                <c:pt idx="1">
                  <c:v>0.13776355789116335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594.55599566698072</c:v>
              </c:pt>
            </c:numLit>
          </c:xVal>
          <c:yVal>
            <c:numLit>
              <c:formatCode>General</c:formatCode>
              <c:ptCount val="2"/>
              <c:pt idx="0">
                <c:v>0.13776355789116335</c:v>
              </c:pt>
              <c:pt idx="1">
                <c:v>0.13776355789116335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7906-4B66-83CE-A9CDF9BA4331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0.13776355789116335</c:v>
                </c:pt>
                <c:pt idx="1">
                  <c:v>0.13776355789116335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286.65293779231968</c:v>
              </c:pt>
            </c:numLit>
          </c:xVal>
          <c:yVal>
            <c:numLit>
              <c:formatCode>General</c:formatCode>
              <c:ptCount val="2"/>
              <c:pt idx="0">
                <c:v>0.13776355789116335</c:v>
              </c:pt>
              <c:pt idx="1">
                <c:v>0.13776355789116335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7906-4B66-83CE-A9CDF9BA4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832224"/>
        <c:axId val="1205066336"/>
      </c:scatterChart>
      <c:valAx>
        <c:axId val="1142832224"/>
        <c:scaling>
          <c:orientation val="minMax"/>
          <c:max val="772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5066336"/>
        <c:crosses val="autoZero"/>
        <c:crossBetween val="midCat"/>
      </c:valAx>
      <c:valAx>
        <c:axId val="12050663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2832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2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4.1959580394363399E-2</c:v>
              </c:pt>
              <c:pt idx="1">
                <c:v>4.2463604401558594E-2</c:v>
              </c:pt>
              <c:pt idx="2">
                <c:v>4.3080228597306654E-2</c:v>
              </c:pt>
              <c:pt idx="3">
                <c:v>4.3809235077155145E-2</c:v>
              </c:pt>
              <c:pt idx="4">
                <c:v>4.4650366343569975E-2</c:v>
              </c:pt>
              <c:pt idx="5">
                <c:v>4.5603325457516865E-2</c:v>
              </c:pt>
              <c:pt idx="6">
                <c:v>4.6667776213165153E-2</c:v>
              </c:pt>
              <c:pt idx="7">
                <c:v>4.7843343335569277E-2</c:v>
              </c:pt>
              <c:pt idx="8">
                <c:v>4.9129612701166142E-2</c:v>
              </c:pt>
              <c:pt idx="9">
                <c:v>5.0526131580906165E-2</c:v>
              </c:pt>
              <c:pt idx="10">
                <c:v>5.2032408905819512E-2</c:v>
              </c:pt>
              <c:pt idx="11">
                <c:v>5.3647915554797282E-2</c:v>
              </c:pt>
              <c:pt idx="12">
                <c:v>5.5372084664353907E-2</c:v>
              </c:pt>
              <c:pt idx="13">
                <c:v>5.7204311960115328E-2</c:v>
              </c:pt>
              <c:pt idx="14">
                <c:v>5.9143956109761683E-2</c:v>
              </c:pt>
              <c:pt idx="15">
                <c:v>6.1190339097137399E-2</c:v>
              </c:pt>
              <c:pt idx="16">
                <c:v>6.3342746617220877E-2</c:v>
              </c:pt>
              <c:pt idx="17">
                <c:v>6.5600428491633556E-2</c:v>
              </c:pt>
              <c:pt idx="18">
                <c:v>6.7962599104349278E-2</c:v>
              </c:pt>
              <c:pt idx="19">
                <c:v>7.042843785724956E-2</c:v>
              </c:pt>
              <c:pt idx="20">
                <c:v>7.2997089645155777E-2</c:v>
              </c:pt>
              <c:pt idx="21">
                <c:v>7.566766534995184E-2</c:v>
              </c:pt>
              <c:pt idx="22">
                <c:v>7.8439242353399635E-2</c:v>
              </c:pt>
              <c:pt idx="23">
                <c:v>8.1310865068231708E-2</c:v>
              </c:pt>
              <c:pt idx="24">
                <c:v>8.4281545487094323E-2</c:v>
              </c:pt>
              <c:pt idx="25">
                <c:v>8.7350263748898066E-2</c:v>
              </c:pt>
              <c:pt idx="26">
                <c:v>9.0515968722124085E-2</c:v>
              </c:pt>
              <c:pt idx="27">
                <c:v>9.377757860461694E-2</c:v>
              </c:pt>
              <c:pt idx="28">
                <c:v>9.7133981539385544E-2</c:v>
              </c:pt>
              <c:pt idx="29">
                <c:v>0.10058403624592309</c:v>
              </c:pt>
              <c:pt idx="30">
                <c:v>0.10412657266654249</c:v>
              </c:pt>
              <c:pt idx="31">
                <c:v>0.10776039262721665</c:v>
              </c:pt>
              <c:pt idx="32">
                <c:v>0.11148427051240081</c:v>
              </c:pt>
              <c:pt idx="33">
                <c:v>0.11529695395330589</c:v>
              </c:pt>
              <c:pt idx="34">
                <c:v>0.11919716452908111</c:v>
              </c:pt>
              <c:pt idx="35">
                <c:v>0.12318359848035909</c:v>
              </c:pt>
              <c:pt idx="36">
                <c:v>0.12725492743460384</c:v>
              </c:pt>
              <c:pt idx="37">
                <c:v>0.13140979914270018</c:v>
              </c:pt>
              <c:pt idx="38">
                <c:v>0.13564683822621137</c:v>
              </c:pt>
              <c:pt idx="39">
                <c:v>0.13996464693473012</c:v>
              </c:pt>
              <c:pt idx="40">
                <c:v>0.14436180591273831</c:v>
              </c:pt>
              <c:pt idx="41">
                <c:v>0.14883687497538989</c:v>
              </c:pt>
              <c:pt idx="42">
                <c:v>0.15338839389262249</c:v>
              </c:pt>
              <c:pt idx="43">
                <c:v>0.15801488318100357</c:v>
              </c:pt>
              <c:pt idx="44">
                <c:v>0.16271484490271154</c:v>
              </c:pt>
              <c:pt idx="45">
                <c:v>0.16748676347104946</c:v>
              </c:pt>
              <c:pt idx="46">
                <c:v>0.17232910646188682</c:v>
              </c:pt>
              <c:pt idx="47">
                <c:v>0.17724032543042575</c:v>
              </c:pt>
              <c:pt idx="48">
                <c:v>0.18221885673268196</c:v>
              </c:pt>
              <c:pt idx="49">
                <c:v>0.18726312235107698</c:v>
              </c:pt>
              <c:pt idx="50">
                <c:v>0.19237153072353172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2988-4473-A4D9-C47ABFA5F146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594.55608773231506</c:v>
              </c:pt>
            </c:numLit>
          </c:xVal>
          <c:yVal>
            <c:numLit>
              <c:formatCode>General</c:formatCode>
              <c:ptCount val="2"/>
              <c:pt idx="0">
                <c:v>0.13776361353825484</c:v>
              </c:pt>
              <c:pt idx="1">
                <c:v>0.13776361353825484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2988-4473-A4D9-C47ABFA5F146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286.65257025954185</c:v>
              </c:pt>
            </c:numLit>
          </c:xVal>
          <c:yVal>
            <c:numLit>
              <c:formatCode>General</c:formatCode>
              <c:ptCount val="2"/>
              <c:pt idx="0">
                <c:v>4.1959580394363399E-2</c:v>
              </c:pt>
              <c:pt idx="1">
                <c:v>0.13776361353825484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2988-4473-A4D9-C47ABFA5F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832224"/>
        <c:axId val="1392348096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0.13158894647045399</c:v>
                </c:pt>
                <c:pt idx="1">
                  <c:v>0.11883371219592344</c:v>
                </c:pt>
                <c:pt idx="2">
                  <c:v>0.11566579548730477</c:v>
                </c:pt>
                <c:pt idx="3">
                  <c:v>0.13135439965764567</c:v>
                </c:pt>
                <c:pt idx="4">
                  <c:v>0.16825947622327808</c:v>
                </c:pt>
              </c:numLit>
            </c:plus>
            <c:minus>
              <c:numLit>
                <c:formatCode>General</c:formatCode>
                <c:ptCount val="5"/>
                <c:pt idx="0">
                  <c:v>5.1634273084044814E-2</c:v>
                </c:pt>
                <c:pt idx="1">
                  <c:v>2.2931194762458938E-2</c:v>
                </c:pt>
                <c:pt idx="2">
                  <c:v>2.2247602815018957E-2</c:v>
                </c:pt>
                <c:pt idx="3">
                  <c:v>5.1526674400950212E-2</c:v>
                </c:pt>
                <c:pt idx="4">
                  <c:v>0.10393809448993145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17.899999999999999</c:v>
              </c:pt>
              <c:pt idx="2">
                <c:v>61.7</c:v>
              </c:pt>
              <c:pt idx="3">
                <c:v>195.6</c:v>
              </c:pt>
              <c:pt idx="4">
                <c:v>772.3</c:v>
              </c:pt>
            </c:numLit>
          </c:xVal>
          <c:yVal>
            <c:numLit>
              <c:formatCode>General</c:formatCode>
              <c:ptCount val="5"/>
              <c:pt idx="0">
                <c:v>6.9848661233993012E-2</c:v>
              </c:pt>
              <c:pt idx="1">
                <c:v>2.4195499637067505E-2</c:v>
              </c:pt>
              <c:pt idx="2">
                <c:v>2.3474178403755867E-2</c:v>
              </c:pt>
              <c:pt idx="3">
                <c:v>6.9702602230483274E-2</c:v>
              </c:pt>
              <c:pt idx="4">
                <c:v>0.18975332068311196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2988-4473-A4D9-C47ABFA5F146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0.13776361353825484</c:v>
                </c:pt>
                <c:pt idx="1">
                  <c:v>0.13776361353825484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594.55608773231506</c:v>
              </c:pt>
            </c:numLit>
          </c:xVal>
          <c:yVal>
            <c:numLit>
              <c:formatCode>General</c:formatCode>
              <c:ptCount val="2"/>
              <c:pt idx="0">
                <c:v>0.13776361353825484</c:v>
              </c:pt>
              <c:pt idx="1">
                <c:v>0.13776361353825484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2988-4473-A4D9-C47ABFA5F146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0.13776361353825484</c:v>
                </c:pt>
                <c:pt idx="1">
                  <c:v>0.13776361353825484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286.65257025954185</c:v>
              </c:pt>
            </c:numLit>
          </c:xVal>
          <c:yVal>
            <c:numLit>
              <c:formatCode>General</c:formatCode>
              <c:ptCount val="2"/>
              <c:pt idx="0">
                <c:v>0.13776361353825484</c:v>
              </c:pt>
              <c:pt idx="1">
                <c:v>0.13776361353825484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2988-4473-A4D9-C47ABFA5F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832224"/>
        <c:axId val="1392348096"/>
      </c:scatterChart>
      <c:valAx>
        <c:axId val="1142832224"/>
        <c:scaling>
          <c:orientation val="minMax"/>
          <c:max val="772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2348096"/>
        <c:crosses val="autoZero"/>
        <c:crossBetween val="midCat"/>
      </c:valAx>
      <c:valAx>
        <c:axId val="139234809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2832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1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3.6846183749042097E-2</c:v>
              </c:pt>
              <c:pt idx="1">
                <c:v>3.9854116534920062E-2</c:v>
              </c:pt>
              <c:pt idx="2">
                <c:v>4.2852655536034026E-2</c:v>
              </c:pt>
              <c:pt idx="3">
                <c:v>4.584183008920744E-2</c:v>
              </c:pt>
              <c:pt idx="4">
                <c:v>4.8821669439644153E-2</c:v>
              </c:pt>
              <c:pt idx="5">
                <c:v>5.1792202741215626E-2</c:v>
              </c:pt>
              <c:pt idx="6">
                <c:v>5.4753459056745502E-2</c:v>
              </c:pt>
              <c:pt idx="7">
                <c:v>5.7705467358293912E-2</c:v>
              </c:pt>
              <c:pt idx="8">
                <c:v>6.0648256527441491E-2</c:v>
              </c:pt>
              <c:pt idx="9">
                <c:v>6.3581855355571468E-2</c:v>
              </c:pt>
              <c:pt idx="10">
                <c:v>6.650629254415133E-2</c:v>
              </c:pt>
              <c:pt idx="11">
                <c:v>6.9421596705014049E-2</c:v>
              </c:pt>
              <c:pt idx="12">
                <c:v>7.232779636063745E-2</c:v>
              </c:pt>
              <c:pt idx="13">
                <c:v>7.5224919944423818E-2</c:v>
              </c:pt>
              <c:pt idx="14">
                <c:v>7.8112995800977636E-2</c:v>
              </c:pt>
              <c:pt idx="15">
                <c:v>8.0992052186383084E-2</c:v>
              </c:pt>
              <c:pt idx="16">
                <c:v>8.3862117268480807E-2</c:v>
              </c:pt>
              <c:pt idx="17">
                <c:v>8.6723219127142689E-2</c:v>
              </c:pt>
              <c:pt idx="18">
                <c:v>8.9575385754547376E-2</c:v>
              </c:pt>
              <c:pt idx="19">
                <c:v>9.2418645055453899E-2</c:v>
              </c:pt>
              <c:pt idx="20">
                <c:v>9.5253024847474485E-2</c:v>
              </c:pt>
              <c:pt idx="21">
                <c:v>9.807855286134684E-2</c:v>
              </c:pt>
              <c:pt idx="22">
                <c:v>0.10089525674120564</c:v>
              </c:pt>
              <c:pt idx="23">
                <c:v>0.10370316404485257</c:v>
              </c:pt>
              <c:pt idx="24">
                <c:v>0.1065023022440264</c:v>
              </c:pt>
              <c:pt idx="25">
                <c:v>0.10929269872467154</c:v>
              </c:pt>
              <c:pt idx="26">
                <c:v>0.11207438078720604</c:v>
              </c:pt>
              <c:pt idx="27">
                <c:v>0.11484737564678844</c:v>
              </c:pt>
              <c:pt idx="28">
                <c:v>0.11761171043358448</c:v>
              </c:pt>
              <c:pt idx="29">
                <c:v>0.12036741219303222</c:v>
              </c:pt>
              <c:pt idx="30">
                <c:v>0.12311450788610673</c:v>
              </c:pt>
              <c:pt idx="31">
                <c:v>0.12585302438958368</c:v>
              </c:pt>
              <c:pt idx="32">
                <c:v>0.12858298849630273</c:v>
              </c:pt>
              <c:pt idx="33">
                <c:v>0.13130442691542926</c:v>
              </c:pt>
              <c:pt idx="34">
                <c:v>0.13401736627271593</c:v>
              </c:pt>
              <c:pt idx="35">
                <c:v>0.13672183311076302</c:v>
              </c:pt>
              <c:pt idx="36">
                <c:v>0.13941785388927824</c:v>
              </c:pt>
              <c:pt idx="37">
                <c:v>0.14210545498533522</c:v>
              </c:pt>
              <c:pt idx="38">
                <c:v>0.14478466269363244</c:v>
              </c:pt>
              <c:pt idx="39">
                <c:v>0.1474555032267495</c:v>
              </c:pt>
              <c:pt idx="40">
                <c:v>0.15011800271540429</c:v>
              </c:pt>
              <c:pt idx="41">
                <c:v>0.15277218720870822</c:v>
              </c:pt>
              <c:pt idx="42">
                <c:v>0.15541808267442114</c:v>
              </c:pt>
              <c:pt idx="43">
                <c:v>0.15805571499920579</c:v>
              </c:pt>
              <c:pt idx="44">
                <c:v>0.16068510998888069</c:v>
              </c:pt>
              <c:pt idx="45">
                <c:v>0.16330629336867236</c:v>
              </c:pt>
              <c:pt idx="46">
                <c:v>0.16591929078346773</c:v>
              </c:pt>
              <c:pt idx="47">
                <c:v>0.16852412779806458</c:v>
              </c:pt>
              <c:pt idx="48">
                <c:v>0.17112082989742167</c:v>
              </c:pt>
              <c:pt idx="49">
                <c:v>0.17370942248690813</c:v>
              </c:pt>
              <c:pt idx="50">
                <c:v>0.17628993089255207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A98D-44F7-9C5B-81C79215F93B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520.28633807897563</c:v>
              </c:pt>
            </c:numLit>
          </c:xVal>
          <c:yVal>
            <c:numLit>
              <c:formatCode>General</c:formatCode>
              <c:ptCount val="2"/>
              <c:pt idx="0">
                <c:v>0.13316156906334298</c:v>
              </c:pt>
              <c:pt idx="1">
                <c:v>0.13316156906334298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A98D-44F7-9C5B-81C79215F93B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275.37796568708006</c:v>
              </c:pt>
            </c:numLit>
          </c:xVal>
          <c:yVal>
            <c:numLit>
              <c:formatCode>General</c:formatCode>
              <c:ptCount val="2"/>
              <c:pt idx="0">
                <c:v>3.6846183749042097E-2</c:v>
              </c:pt>
              <c:pt idx="1">
                <c:v>0.13316156906334298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A98D-44F7-9C5B-81C79215F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832224"/>
        <c:axId val="1392350592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0.13158894647045399</c:v>
                </c:pt>
                <c:pt idx="1">
                  <c:v>0.11883371219592344</c:v>
                </c:pt>
                <c:pt idx="2">
                  <c:v>0.11566579548730477</c:v>
                </c:pt>
                <c:pt idx="3">
                  <c:v>0.13135439965764567</c:v>
                </c:pt>
                <c:pt idx="4">
                  <c:v>0.16825947622327808</c:v>
                </c:pt>
              </c:numLit>
            </c:plus>
            <c:minus>
              <c:numLit>
                <c:formatCode>General</c:formatCode>
                <c:ptCount val="5"/>
                <c:pt idx="0">
                  <c:v>5.1634273084044814E-2</c:v>
                </c:pt>
                <c:pt idx="1">
                  <c:v>2.2931194762458938E-2</c:v>
                </c:pt>
                <c:pt idx="2">
                  <c:v>2.2247602815018957E-2</c:v>
                </c:pt>
                <c:pt idx="3">
                  <c:v>5.1526674400950212E-2</c:v>
                </c:pt>
                <c:pt idx="4">
                  <c:v>0.10393809448993145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17.899999999999999</c:v>
              </c:pt>
              <c:pt idx="2">
                <c:v>61.7</c:v>
              </c:pt>
              <c:pt idx="3">
                <c:v>195.6</c:v>
              </c:pt>
              <c:pt idx="4">
                <c:v>772.3</c:v>
              </c:pt>
            </c:numLit>
          </c:xVal>
          <c:yVal>
            <c:numLit>
              <c:formatCode>General</c:formatCode>
              <c:ptCount val="5"/>
              <c:pt idx="0">
                <c:v>6.9848661233993012E-2</c:v>
              </c:pt>
              <c:pt idx="1">
                <c:v>2.4195499637067505E-2</c:v>
              </c:pt>
              <c:pt idx="2">
                <c:v>2.3474178403755867E-2</c:v>
              </c:pt>
              <c:pt idx="3">
                <c:v>6.9702602230483274E-2</c:v>
              </c:pt>
              <c:pt idx="4">
                <c:v>0.18975332068311196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A98D-44F7-9C5B-81C79215F93B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0.13316156906334298</c:v>
                </c:pt>
                <c:pt idx="1">
                  <c:v>0.13316156906334298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520.28633807897563</c:v>
              </c:pt>
            </c:numLit>
          </c:xVal>
          <c:yVal>
            <c:numLit>
              <c:formatCode>General</c:formatCode>
              <c:ptCount val="2"/>
              <c:pt idx="0">
                <c:v>0.13316156906334298</c:v>
              </c:pt>
              <c:pt idx="1">
                <c:v>0.13316156906334298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A98D-44F7-9C5B-81C79215F93B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0.13316156906334298</c:v>
                </c:pt>
                <c:pt idx="1">
                  <c:v>0.13316156906334298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275.37796568708006</c:v>
              </c:pt>
            </c:numLit>
          </c:xVal>
          <c:yVal>
            <c:numLit>
              <c:formatCode>General</c:formatCode>
              <c:ptCount val="2"/>
              <c:pt idx="0">
                <c:v>0.13316156906334298</c:v>
              </c:pt>
              <c:pt idx="1">
                <c:v>0.13316156906334298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98D-44F7-9C5B-81C79215F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832224"/>
        <c:axId val="1392350592"/>
      </c:scatterChart>
      <c:valAx>
        <c:axId val="1142832224"/>
        <c:scaling>
          <c:orientation val="minMax"/>
          <c:max val="772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2350592"/>
        <c:crosses val="autoZero"/>
        <c:crossBetween val="midCat"/>
      </c:valAx>
      <c:valAx>
        <c:axId val="13923505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2832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Weibull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4.09277101095245E-2</c:v>
              </c:pt>
              <c:pt idx="1">
                <c:v>4.1284578063489411E-2</c:v>
              </c:pt>
              <c:pt idx="2">
                <c:v>4.1984887172871098E-2</c:v>
              </c:pt>
              <c:pt idx="3">
                <c:v>4.2922603844245177E-2</c:v>
              </c:pt>
              <c:pt idx="4">
                <c:v>4.4057221308000681E-2</c:v>
              </c:pt>
              <c:pt idx="5">
                <c:v>4.5364459087975081E-2</c:v>
              </c:pt>
              <c:pt idx="6">
                <c:v>4.6827430825328413E-2</c:v>
              </c:pt>
              <c:pt idx="7">
                <c:v>4.8433392728872385E-2</c:v>
              </c:pt>
              <c:pt idx="8">
                <c:v>5.0172208273152004E-2</c:v>
              </c:pt>
              <c:pt idx="9">
                <c:v>5.2035511727423198E-2</c:v>
              </c:pt>
              <c:pt idx="10">
                <c:v>5.4016206946994084E-2</c:v>
              </c:pt>
              <c:pt idx="11">
                <c:v>5.6108145784298194E-2</c:v>
              </c:pt>
              <c:pt idx="12">
                <c:v>5.8305910777349458E-2</c:v>
              </c:pt>
              <c:pt idx="13">
                <c:v>6.0604662205425111E-2</c:v>
              </c:pt>
              <c:pt idx="14">
                <c:v>6.3000026852873994E-2</c:v>
              </c:pt>
              <c:pt idx="15">
                <c:v>6.5488014885963258E-2</c:v>
              </c:pt>
              <c:pt idx="16">
                <c:v>6.8064956309530675E-2</c:v>
              </c:pt>
              <c:pt idx="17">
                <c:v>7.0727451442133077E-2</c:v>
              </c:pt>
              <c:pt idx="18">
                <c:v>7.3472331667900764E-2</c:v>
              </c:pt>
              <c:pt idx="19">
                <c:v>7.6296627877688858E-2</c:v>
              </c:pt>
              <c:pt idx="20">
                <c:v>7.919754476732678E-2</c:v>
              </c:pt>
              <c:pt idx="21">
                <c:v>8.2172439668215858E-2</c:v>
              </c:pt>
              <c:pt idx="22">
                <c:v>8.5218804934612494E-2</c:v>
              </c:pt>
              <c:pt idx="23">
                <c:v>8.8334253157131948E-2</c:v>
              </c:pt>
              <c:pt idx="24">
                <c:v>9.1516504647468605E-2</c:v>
              </c:pt>
              <c:pt idx="25">
                <c:v>9.4763376767002805E-2</c:v>
              </c:pt>
              <c:pt idx="26">
                <c:v>9.807277476628648E-2</c:v>
              </c:pt>
              <c:pt idx="27">
                <c:v>0.10144268387303197</c:v>
              </c:pt>
              <c:pt idx="28">
                <c:v>0.10487116241980338</c:v>
              </c:pt>
              <c:pt idx="29">
                <c:v>0.10835633584369911</c:v>
              </c:pt>
              <c:pt idx="30">
                <c:v>0.11189639142217625</c:v>
              </c:pt>
              <c:pt idx="31">
                <c:v>0.11548957363410298</c:v>
              </c:pt>
              <c:pt idx="32">
                <c:v>0.11913418005482668</c:v>
              </c:pt>
              <c:pt idx="33">
                <c:v>0.12282855770973733</c:v>
              </c:pt>
              <c:pt idx="34">
                <c:v>0.12657109982339965</c:v>
              </c:pt>
              <c:pt idx="35">
                <c:v>0.13036024291151604</c:v>
              </c:pt>
              <c:pt idx="36">
                <c:v>0.13419446417127456</c:v>
              </c:pt>
              <c:pt idx="37">
                <c:v>0.13807227913242692</c:v>
              </c:pt>
              <c:pt idx="38">
                <c:v>0.1419922395370472</c:v>
              </c:pt>
              <c:pt idx="39">
                <c:v>0.14595293142055918</c:v>
              </c:pt>
              <c:pt idx="40">
                <c:v>0.14995297337049274</c:v>
              </c:pt>
              <c:pt idx="41">
                <c:v>0.15399101494266346</c:v>
              </c:pt>
              <c:pt idx="42">
                <c:v>0.15806573521720477</c:v>
              </c:pt>
              <c:pt idx="43">
                <c:v>0.16217584147917585</c:v>
              </c:pt>
              <c:pt idx="44">
                <c:v>0.16632006801043431</c:v>
              </c:pt>
              <c:pt idx="45">
                <c:v>0.17049717498112316</c:v>
              </c:pt>
              <c:pt idx="46">
                <c:v>0.17470594743055287</c:v>
              </c:pt>
              <c:pt idx="47">
                <c:v>0.17894519432848038</c:v>
              </c:pt>
              <c:pt idx="48">
                <c:v>0.18321374770884757</c:v>
              </c:pt>
              <c:pt idx="49">
                <c:v>0.18751046186895018</c:v>
              </c:pt>
              <c:pt idx="50">
                <c:v>0.19183421262780304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A954-4DEC-9A87-07F8D7553F49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566.59193530202492</c:v>
              </c:pt>
            </c:numLit>
          </c:xVal>
          <c:yVal>
            <c:numLit>
              <c:formatCode>General</c:formatCode>
              <c:ptCount val="2"/>
              <c:pt idx="0">
                <c:v>0.13683493909857394</c:v>
              </c:pt>
              <c:pt idx="1">
                <c:v>0.13683493909857394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A954-4DEC-9A87-07F8D7553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832224"/>
        <c:axId val="1054552208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0.13158894647045399</c:v>
                </c:pt>
                <c:pt idx="1">
                  <c:v>0.11883371219592344</c:v>
                </c:pt>
                <c:pt idx="2">
                  <c:v>0.11566579548730477</c:v>
                </c:pt>
                <c:pt idx="3">
                  <c:v>0.13135439965764567</c:v>
                </c:pt>
                <c:pt idx="4">
                  <c:v>0.16825947622327808</c:v>
                </c:pt>
              </c:numLit>
            </c:plus>
            <c:minus>
              <c:numLit>
                <c:formatCode>General</c:formatCode>
                <c:ptCount val="5"/>
                <c:pt idx="0">
                  <c:v>5.1634273084044814E-2</c:v>
                </c:pt>
                <c:pt idx="1">
                  <c:v>2.2931194762458938E-2</c:v>
                </c:pt>
                <c:pt idx="2">
                  <c:v>2.2247602815018957E-2</c:v>
                </c:pt>
                <c:pt idx="3">
                  <c:v>5.1526674400950212E-2</c:v>
                </c:pt>
                <c:pt idx="4">
                  <c:v>0.10393809448993145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17.899999999999999</c:v>
              </c:pt>
              <c:pt idx="2">
                <c:v>61.7</c:v>
              </c:pt>
              <c:pt idx="3">
                <c:v>195.6</c:v>
              </c:pt>
              <c:pt idx="4">
                <c:v>772.3</c:v>
              </c:pt>
            </c:numLit>
          </c:xVal>
          <c:yVal>
            <c:numLit>
              <c:formatCode>General</c:formatCode>
              <c:ptCount val="5"/>
              <c:pt idx="0">
                <c:v>6.9848661233993012E-2</c:v>
              </c:pt>
              <c:pt idx="1">
                <c:v>2.4195499637067505E-2</c:v>
              </c:pt>
              <c:pt idx="2">
                <c:v>2.3474178403755867E-2</c:v>
              </c:pt>
              <c:pt idx="3">
                <c:v>6.9702602230483274E-2</c:v>
              </c:pt>
              <c:pt idx="4">
                <c:v>0.18975332068311196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A954-4DEC-9A87-07F8D7553F49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0.13683493909857394</c:v>
                </c:pt>
                <c:pt idx="1">
                  <c:v>0.13683493909857394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566.59193530202492</c:v>
              </c:pt>
            </c:numLit>
          </c:xVal>
          <c:yVal>
            <c:numLit>
              <c:formatCode>General</c:formatCode>
              <c:ptCount val="2"/>
              <c:pt idx="0">
                <c:v>0.13683493909857394</c:v>
              </c:pt>
              <c:pt idx="1">
                <c:v>0.13683493909857394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A954-4DEC-9A87-07F8D7553F49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0.13683493909857394</c:v>
                </c:pt>
                <c:pt idx="1">
                  <c:v>0.13683493909857394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288.71857867556463</c:v>
              </c:pt>
            </c:numLit>
          </c:xVal>
          <c:yVal>
            <c:numLit>
              <c:formatCode>General</c:formatCode>
              <c:ptCount val="2"/>
              <c:pt idx="0">
                <c:v>0.13683493909857394</c:v>
              </c:pt>
              <c:pt idx="1">
                <c:v>0.13683493909857394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954-4DEC-9A87-07F8D7553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832224"/>
        <c:axId val="1054552208"/>
      </c:scatterChart>
      <c:valAx>
        <c:axId val="1142832224"/>
        <c:scaling>
          <c:orientation val="minMax"/>
          <c:max val="772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4552208"/>
        <c:crosses val="autoZero"/>
        <c:crossBetween val="midCat"/>
      </c:valAx>
      <c:valAx>
        <c:axId val="105455220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2832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358140</xdr:colOff>
      <xdr:row>0</xdr:row>
      <xdr:rowOff>38100</xdr:rowOff>
    </xdr:from>
    <xdr:ext cx="4191000" cy="78111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238500" y="38100"/>
          <a:ext cx="4191000" cy="781111"/>
        </a:xfrm>
        <a:prstGeom prst="rect">
          <a:avLst/>
        </a:prstGeom>
        <a:solidFill>
          <a:srgbClr val="0070C0"/>
        </a:solidFill>
      </xdr:spPr>
      <xdr:txBody>
        <a:bodyPr wrap="square" lIns="91440" tIns="45720" rIns="91440" bIns="45720" anchor="t">
          <a:spAutoFit/>
        </a:bodyPr>
        <a:lstStyle/>
        <a:p>
          <a:pPr algn="ctr"/>
          <a:r>
            <a:rPr lang="en-US" sz="4400" b="1" cap="none" spc="0">
              <a:ln w="0"/>
              <a:solidFill>
                <a:schemeClr val="bg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Summary</a:t>
          </a:r>
          <a:endParaRPr lang="en-US" sz="4400" b="0" cap="none" spc="0">
            <a:ln w="0"/>
            <a:solidFill>
              <a:schemeClr val="bg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0</xdr:row>
          <xdr:rowOff>177800</xdr:rowOff>
        </xdr:from>
        <xdr:to>
          <xdr:col>11</xdr:col>
          <xdr:colOff>463550</xdr:colOff>
          <xdr:row>0</xdr:row>
          <xdr:rowOff>679450</xdr:rowOff>
        </xdr:to>
        <xdr:sp macro="" textlink="">
          <xdr:nvSpPr>
            <xdr:cNvPr id="1029" name="loadAnalysisBtn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0</xdr:row>
          <xdr:rowOff>311150</xdr:rowOff>
        </xdr:from>
        <xdr:to>
          <xdr:col>11</xdr:col>
          <xdr:colOff>755650</xdr:colOff>
          <xdr:row>2</xdr:row>
          <xdr:rowOff>139700</xdr:rowOff>
        </xdr:to>
        <xdr:sp macro="" textlink="">
          <xdr:nvSpPr>
            <xdr:cNvPr id="1030" name="loadAnalysisBtn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196850</xdr:colOff>
          <xdr:row>0</xdr:row>
          <xdr:rowOff>196850</xdr:rowOff>
        </xdr:from>
        <xdr:to>
          <xdr:col>12</xdr:col>
          <xdr:colOff>920750</xdr:colOff>
          <xdr:row>0</xdr:row>
          <xdr:rowOff>673100</xdr:rowOff>
        </xdr:to>
        <xdr:sp macro="" textlink="">
          <xdr:nvSpPr>
            <xdr:cNvPr id="1031" name="selectUIPath_Btn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449580</xdr:colOff>
      <xdr:row>0</xdr:row>
      <xdr:rowOff>144780</xdr:rowOff>
    </xdr:from>
    <xdr:to>
      <xdr:col>3</xdr:col>
      <xdr:colOff>30482</xdr:colOff>
      <xdr:row>0</xdr:row>
      <xdr:rowOff>698769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144780"/>
          <a:ext cx="2011682" cy="553989"/>
        </a:xfrm>
        <a:prstGeom prst="rect">
          <a:avLst/>
        </a:prstGeom>
      </xdr:spPr>
    </xdr:pic>
    <xdr:clientData/>
  </xdr:twoCellAnchor>
  <xdr:twoCellAnchor editAs="absolute">
    <xdr:from>
      <xdr:col>0</xdr:col>
      <xdr:colOff>99060</xdr:colOff>
      <xdr:row>0</xdr:row>
      <xdr:rowOff>7620</xdr:rowOff>
    </xdr:from>
    <xdr:to>
      <xdr:col>1</xdr:col>
      <xdr:colOff>342900</xdr:colOff>
      <xdr:row>0</xdr:row>
      <xdr:rowOff>844244</xdr:rowOff>
    </xdr:to>
    <xdr:pic>
      <xdr:nvPicPr>
        <xdr:cNvPr id="10" name="Picture 9" descr="https://wiki.seg.org/images/3/35/Epa_logo.jp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7620"/>
          <a:ext cx="85344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14</xdr:row>
      <xdr:rowOff>0</xdr:rowOff>
    </xdr:from>
    <xdr:to>
      <xdr:col>24</xdr:col>
      <xdr:colOff>444500</xdr:colOff>
      <xdr:row>22</xdr:row>
      <xdr:rowOff>63500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7947FFC2-27E0-49E2-8BCD-CAA40FDAAE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581253AD-C408-4ADA-89F2-F16FA69B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5979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0</xdr:row>
          <xdr:rowOff>177800</xdr:rowOff>
        </xdr:from>
        <xdr:to>
          <xdr:col>11</xdr:col>
          <xdr:colOff>533400</xdr:colOff>
          <xdr:row>0</xdr:row>
          <xdr:rowOff>679450</xdr:rowOff>
        </xdr:to>
        <xdr:sp macro="" textlink="">
          <xdr:nvSpPr>
            <xdr:cNvPr id="14337" name="loadAnalysisBtn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E0940D0D-243D-4F43-AC4B-6A0D078735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311150</xdr:colOff>
          <xdr:row>0</xdr:row>
          <xdr:rowOff>196850</xdr:rowOff>
        </xdr:from>
        <xdr:to>
          <xdr:col>13</xdr:col>
          <xdr:colOff>330200</xdr:colOff>
          <xdr:row>0</xdr:row>
          <xdr:rowOff>673100</xdr:rowOff>
        </xdr:to>
        <xdr:sp macro="" textlink="">
          <xdr:nvSpPr>
            <xdr:cNvPr id="14338" name="selectUIPath_Btn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31AD9DB2-10D0-4F4F-BB75-80A7C8088A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7A2D71D-C812-4ECE-B05F-E1FD44B95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150" y="152400"/>
          <a:ext cx="20370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8</xdr:col>
      <xdr:colOff>381000</xdr:colOff>
      <xdr:row>56</xdr:row>
      <xdr:rowOff>177800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C83BD946-A284-4A84-8CFE-2E98A61DD1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29B3D422-70DA-455E-AC0E-AC4C89E7C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5979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0</xdr:row>
          <xdr:rowOff>177800</xdr:rowOff>
        </xdr:from>
        <xdr:to>
          <xdr:col>11</xdr:col>
          <xdr:colOff>533400</xdr:colOff>
          <xdr:row>0</xdr:row>
          <xdr:rowOff>679450</xdr:rowOff>
        </xdr:to>
        <xdr:sp macro="" textlink="">
          <xdr:nvSpPr>
            <xdr:cNvPr id="15361" name="loadAnalysisBtn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AAE51C96-DDE6-47B0-8D8B-2A85F4A245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311150</xdr:colOff>
          <xdr:row>0</xdr:row>
          <xdr:rowOff>196850</xdr:rowOff>
        </xdr:from>
        <xdr:to>
          <xdr:col>13</xdr:col>
          <xdr:colOff>330200</xdr:colOff>
          <xdr:row>0</xdr:row>
          <xdr:rowOff>673100</xdr:rowOff>
        </xdr:to>
        <xdr:sp macro="" textlink="">
          <xdr:nvSpPr>
            <xdr:cNvPr id="15362" name="selectUIPath_Btn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2D14CBBD-5FE7-40F1-9DA4-09096C4724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0FD3870-4CF5-422D-95F7-658743241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150" y="152400"/>
          <a:ext cx="20370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381000</xdr:colOff>
      <xdr:row>57</xdr:row>
      <xdr:rowOff>177800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384073D6-DEED-4E24-915D-5C244C5C96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0DE86E0B-0824-475A-ADBB-E883F8D6B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5979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0</xdr:row>
          <xdr:rowOff>177800</xdr:rowOff>
        </xdr:from>
        <xdr:to>
          <xdr:col>11</xdr:col>
          <xdr:colOff>533400</xdr:colOff>
          <xdr:row>0</xdr:row>
          <xdr:rowOff>679450</xdr:rowOff>
        </xdr:to>
        <xdr:sp macro="" textlink="">
          <xdr:nvSpPr>
            <xdr:cNvPr id="16385" name="loadAnalysisBtn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5F899C98-26BA-4A21-B898-097366397C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311150</xdr:colOff>
          <xdr:row>0</xdr:row>
          <xdr:rowOff>196850</xdr:rowOff>
        </xdr:from>
        <xdr:to>
          <xdr:col>13</xdr:col>
          <xdr:colOff>330200</xdr:colOff>
          <xdr:row>0</xdr:row>
          <xdr:rowOff>673100</xdr:rowOff>
        </xdr:to>
        <xdr:sp macro="" textlink="">
          <xdr:nvSpPr>
            <xdr:cNvPr id="16386" name="selectUIPath_Btn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ADC93753-9923-4147-B6BA-D4BC912A01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7F3BEE6-5271-40F8-8FB5-6916E3623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150" y="152400"/>
          <a:ext cx="20370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8</xdr:col>
      <xdr:colOff>381000</xdr:colOff>
      <xdr:row>56</xdr:row>
      <xdr:rowOff>177800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076089B0-7A13-46B7-8781-56DCF107B0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7A2983FA-7A31-4DBF-AB69-2E52B6DBC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5979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0</xdr:row>
          <xdr:rowOff>177800</xdr:rowOff>
        </xdr:from>
        <xdr:to>
          <xdr:col>11</xdr:col>
          <xdr:colOff>533400</xdr:colOff>
          <xdr:row>0</xdr:row>
          <xdr:rowOff>679450</xdr:rowOff>
        </xdr:to>
        <xdr:sp macro="" textlink="">
          <xdr:nvSpPr>
            <xdr:cNvPr id="6145" name="loadAnalysisBtn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9486D808-EFD3-44AA-B676-B34C4F8862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311150</xdr:colOff>
          <xdr:row>0</xdr:row>
          <xdr:rowOff>196850</xdr:rowOff>
        </xdr:from>
        <xdr:to>
          <xdr:col>13</xdr:col>
          <xdr:colOff>330200</xdr:colOff>
          <xdr:row>0</xdr:row>
          <xdr:rowOff>673100</xdr:rowOff>
        </xdr:to>
        <xdr:sp macro="" textlink="">
          <xdr:nvSpPr>
            <xdr:cNvPr id="6146" name="selectUIPath_Btn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5F8083B5-AB5B-42D4-B617-E7A983E181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4A86CF-B748-4344-814F-4BBA4A449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150" y="152400"/>
          <a:ext cx="20370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8</xdr:col>
      <xdr:colOff>381000</xdr:colOff>
      <xdr:row>58</xdr:row>
      <xdr:rowOff>177800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3503AEA7-9754-4EE2-92ED-DBE2EE58F7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027DDC02-E37D-4D7B-A254-CB4BFFB63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5979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0</xdr:row>
          <xdr:rowOff>177800</xdr:rowOff>
        </xdr:from>
        <xdr:to>
          <xdr:col>11</xdr:col>
          <xdr:colOff>533400</xdr:colOff>
          <xdr:row>0</xdr:row>
          <xdr:rowOff>679450</xdr:rowOff>
        </xdr:to>
        <xdr:sp macro="" textlink="">
          <xdr:nvSpPr>
            <xdr:cNvPr id="7169" name="loadAnalysisBtn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F0790873-959D-40FE-861F-D4E4A89E9F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311150</xdr:colOff>
          <xdr:row>0</xdr:row>
          <xdr:rowOff>196850</xdr:rowOff>
        </xdr:from>
        <xdr:to>
          <xdr:col>13</xdr:col>
          <xdr:colOff>330200</xdr:colOff>
          <xdr:row>0</xdr:row>
          <xdr:rowOff>673100</xdr:rowOff>
        </xdr:to>
        <xdr:sp macro="" textlink="">
          <xdr:nvSpPr>
            <xdr:cNvPr id="7170" name="selectUIPath_Btn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13A39BA6-3770-4652-829E-95B603D234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72C8CF0-094F-4F9B-BE11-1CE87DD8A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150" y="152400"/>
          <a:ext cx="20370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381000</xdr:colOff>
      <xdr:row>57</xdr:row>
      <xdr:rowOff>177800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F8237D26-BB9F-42F9-BEA5-E89D98CF2B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EF709E18-824E-44EA-88A8-2323E8144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5979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0</xdr:row>
          <xdr:rowOff>177800</xdr:rowOff>
        </xdr:from>
        <xdr:to>
          <xdr:col>11</xdr:col>
          <xdr:colOff>533400</xdr:colOff>
          <xdr:row>0</xdr:row>
          <xdr:rowOff>679450</xdr:rowOff>
        </xdr:to>
        <xdr:sp macro="" textlink="">
          <xdr:nvSpPr>
            <xdr:cNvPr id="8193" name="loadAnalysisBtn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E2970B8D-0320-40E6-B645-A2E8C2CCB1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311150</xdr:colOff>
          <xdr:row>0</xdr:row>
          <xdr:rowOff>196850</xdr:rowOff>
        </xdr:from>
        <xdr:to>
          <xdr:col>13</xdr:col>
          <xdr:colOff>330200</xdr:colOff>
          <xdr:row>0</xdr:row>
          <xdr:rowOff>673100</xdr:rowOff>
        </xdr:to>
        <xdr:sp macro="" textlink="">
          <xdr:nvSpPr>
            <xdr:cNvPr id="8194" name="selectUIPath_Btn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E5AC516D-E0F2-40AF-88A1-8055F3AFCA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3EB0397-8E71-486B-82B4-FB5CD381A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150" y="152400"/>
          <a:ext cx="20370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381000</xdr:colOff>
      <xdr:row>57</xdr:row>
      <xdr:rowOff>177800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7D9081AF-1C24-4662-9FBD-38C03D9338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02B0D22D-5009-4901-8410-B9CF26C3B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5979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0</xdr:row>
          <xdr:rowOff>177800</xdr:rowOff>
        </xdr:from>
        <xdr:to>
          <xdr:col>11</xdr:col>
          <xdr:colOff>533400</xdr:colOff>
          <xdr:row>0</xdr:row>
          <xdr:rowOff>679450</xdr:rowOff>
        </xdr:to>
        <xdr:sp macro="" textlink="">
          <xdr:nvSpPr>
            <xdr:cNvPr id="9217" name="loadAnalysisBtn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BBE70667-722F-41EC-89CA-01246CD546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311150</xdr:colOff>
          <xdr:row>0</xdr:row>
          <xdr:rowOff>196850</xdr:rowOff>
        </xdr:from>
        <xdr:to>
          <xdr:col>13</xdr:col>
          <xdr:colOff>330200</xdr:colOff>
          <xdr:row>0</xdr:row>
          <xdr:rowOff>673100</xdr:rowOff>
        </xdr:to>
        <xdr:sp macro="" textlink="">
          <xdr:nvSpPr>
            <xdr:cNvPr id="9218" name="selectUIPath_Btn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60DFFB19-3193-431C-8379-3E9981B97D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686D5C1-3F69-4FB9-B06F-F58A0832A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150" y="152400"/>
          <a:ext cx="20370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8</xdr:col>
      <xdr:colOff>381000</xdr:colOff>
      <xdr:row>61</xdr:row>
      <xdr:rowOff>114300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0DD3CD84-A950-4C87-B6A8-9CCCF8C5A0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FADCC900-1AF4-47FD-90E2-B058BB8E4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5979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0</xdr:row>
          <xdr:rowOff>177800</xdr:rowOff>
        </xdr:from>
        <xdr:to>
          <xdr:col>11</xdr:col>
          <xdr:colOff>533400</xdr:colOff>
          <xdr:row>0</xdr:row>
          <xdr:rowOff>679450</xdr:rowOff>
        </xdr:to>
        <xdr:sp macro="" textlink="">
          <xdr:nvSpPr>
            <xdr:cNvPr id="10241" name="loadAnalysisBtn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A3FBD3EA-3B25-46C2-82A4-B0D6D5BBA7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311150</xdr:colOff>
          <xdr:row>0</xdr:row>
          <xdr:rowOff>196850</xdr:rowOff>
        </xdr:from>
        <xdr:to>
          <xdr:col>13</xdr:col>
          <xdr:colOff>330200</xdr:colOff>
          <xdr:row>0</xdr:row>
          <xdr:rowOff>673100</xdr:rowOff>
        </xdr:to>
        <xdr:sp macro="" textlink="">
          <xdr:nvSpPr>
            <xdr:cNvPr id="10242" name="selectUIPath_Btn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5E953126-AAA3-493E-B5C1-52AEB40E1C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3ECD32C-3978-41E4-9B49-070306C30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150" y="152400"/>
          <a:ext cx="20370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8</xdr:col>
      <xdr:colOff>381000</xdr:colOff>
      <xdr:row>60</xdr:row>
      <xdr:rowOff>107950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0292E5FA-4470-4F6E-9576-84D156A581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A1529153-BAED-41E5-8380-7E5CC886A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5979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0</xdr:row>
          <xdr:rowOff>177800</xdr:rowOff>
        </xdr:from>
        <xdr:to>
          <xdr:col>11</xdr:col>
          <xdr:colOff>533400</xdr:colOff>
          <xdr:row>0</xdr:row>
          <xdr:rowOff>679450</xdr:rowOff>
        </xdr:to>
        <xdr:sp macro="" textlink="">
          <xdr:nvSpPr>
            <xdr:cNvPr id="11265" name="loadAnalysisBtn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C0A16C88-1FE2-42C8-8555-6F2AABCD5F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311150</xdr:colOff>
          <xdr:row>0</xdr:row>
          <xdr:rowOff>196850</xdr:rowOff>
        </xdr:from>
        <xdr:to>
          <xdr:col>13</xdr:col>
          <xdr:colOff>330200</xdr:colOff>
          <xdr:row>0</xdr:row>
          <xdr:rowOff>673100</xdr:rowOff>
        </xdr:to>
        <xdr:sp macro="" textlink="">
          <xdr:nvSpPr>
            <xdr:cNvPr id="11266" name="selectUIPath_Btn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AB360543-3050-45D1-8E0E-3648FDD3F7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78E081F-7552-44B6-8361-55A864B5B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150" y="152400"/>
          <a:ext cx="20370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8</xdr:col>
      <xdr:colOff>381000</xdr:colOff>
      <xdr:row>58</xdr:row>
      <xdr:rowOff>177800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42C93926-A6AD-47B0-BD8E-B4DBF80C1D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D8026C3A-381E-4BED-ACD4-06D8660EB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5979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0</xdr:row>
          <xdr:rowOff>177800</xdr:rowOff>
        </xdr:from>
        <xdr:to>
          <xdr:col>11</xdr:col>
          <xdr:colOff>533400</xdr:colOff>
          <xdr:row>0</xdr:row>
          <xdr:rowOff>679450</xdr:rowOff>
        </xdr:to>
        <xdr:sp macro="" textlink="">
          <xdr:nvSpPr>
            <xdr:cNvPr id="12289" name="loadAnalysisBtn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F9C5738E-2114-4DA2-9DE8-2AA3455D95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311150</xdr:colOff>
          <xdr:row>0</xdr:row>
          <xdr:rowOff>196850</xdr:rowOff>
        </xdr:from>
        <xdr:to>
          <xdr:col>13</xdr:col>
          <xdr:colOff>330200</xdr:colOff>
          <xdr:row>0</xdr:row>
          <xdr:rowOff>673100</xdr:rowOff>
        </xdr:to>
        <xdr:sp macro="" textlink="">
          <xdr:nvSpPr>
            <xdr:cNvPr id="12290" name="selectUIPath_Btn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1339351C-55E3-4F4B-886C-E2733739FD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EDD00DB-26BB-481A-81BE-D4D1C3594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150" y="152400"/>
          <a:ext cx="20370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381000</xdr:colOff>
      <xdr:row>57</xdr:row>
      <xdr:rowOff>177800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B06D9D77-7A1D-4AE8-A5AA-15782B6D7E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39BF4AA2-63E2-4D96-9FA7-6D83D9DE4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5979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0</xdr:row>
          <xdr:rowOff>177800</xdr:rowOff>
        </xdr:from>
        <xdr:to>
          <xdr:col>11</xdr:col>
          <xdr:colOff>533400</xdr:colOff>
          <xdr:row>0</xdr:row>
          <xdr:rowOff>679450</xdr:rowOff>
        </xdr:to>
        <xdr:sp macro="" textlink="">
          <xdr:nvSpPr>
            <xdr:cNvPr id="13313" name="loadAnalysisBtn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C420D78E-89A9-4FF8-8184-912D8FA897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311150</xdr:colOff>
          <xdr:row>0</xdr:row>
          <xdr:rowOff>196850</xdr:rowOff>
        </xdr:from>
        <xdr:to>
          <xdr:col>13</xdr:col>
          <xdr:colOff>330200</xdr:colOff>
          <xdr:row>0</xdr:row>
          <xdr:rowOff>673100</xdr:rowOff>
        </xdr:to>
        <xdr:sp macro="" textlink="">
          <xdr:nvSpPr>
            <xdr:cNvPr id="13314" name="selectUIPath_Btn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29841425-902A-40DD-A1E4-1DD3E1FAA8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BC236BB-7E4C-4224-A27A-C82BB3ECE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150" y="152400"/>
          <a:ext cx="20370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381000</xdr:colOff>
      <xdr:row>57</xdr:row>
      <xdr:rowOff>177800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644FB333-8F76-433D-92EB-9ED0FA045C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omments" Target="../comments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9.xml"/><Relationship Id="rId5" Type="http://schemas.openxmlformats.org/officeDocument/2006/relationships/ctrlProp" Target="../ctrlProps/ctrlProp19.xml"/><Relationship Id="rId4" Type="http://schemas.openxmlformats.org/officeDocument/2006/relationships/ctrlProp" Target="../ctrlProps/ctrlProp1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omments" Target="../comments10.xml"/><Relationship Id="rId5" Type="http://schemas.openxmlformats.org/officeDocument/2006/relationships/ctrlProp" Target="../ctrlProps/ctrlProp21.xml"/><Relationship Id="rId4" Type="http://schemas.openxmlformats.org/officeDocument/2006/relationships/ctrlProp" Target="../ctrlProps/ctrlProp2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omments" Target="../comments11.xml"/><Relationship Id="rId5" Type="http://schemas.openxmlformats.org/officeDocument/2006/relationships/ctrlProp" Target="../ctrlProps/ctrlProp23.xml"/><Relationship Id="rId4" Type="http://schemas.openxmlformats.org/officeDocument/2006/relationships/ctrlProp" Target="../ctrlProps/ctrlProp2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comments" Target="../comments12.xml"/><Relationship Id="rId5" Type="http://schemas.openxmlformats.org/officeDocument/2006/relationships/ctrlProp" Target="../ctrlProps/ctrlProp25.xml"/><Relationship Id="rId4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4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5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6.xml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7.xml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idden"/>
  <dimension ref="A1:T84"/>
  <sheetViews>
    <sheetView workbookViewId="0">
      <selection activeCell="N46" sqref="N46:S66"/>
    </sheetView>
  </sheetViews>
  <sheetFormatPr defaultRowHeight="14.5" x14ac:dyDescent="0.35"/>
  <cols>
    <col min="1" max="1" width="19.08984375" bestFit="1" customWidth="1"/>
    <col min="3" max="3" width="10" customWidth="1"/>
    <col min="6" max="6" width="16" bestFit="1" customWidth="1"/>
    <col min="7" max="7" width="13.54296875" bestFit="1" customWidth="1"/>
    <col min="8" max="8" width="8.6328125" bestFit="1" customWidth="1"/>
    <col min="9" max="9" width="16.90625" bestFit="1" customWidth="1"/>
    <col min="10" max="10" width="14.453125" bestFit="1" customWidth="1"/>
    <col min="11" max="11" width="16" customWidth="1"/>
    <col min="12" max="12" width="12.6328125" bestFit="1" customWidth="1"/>
    <col min="13" max="13" width="13.90625" customWidth="1"/>
    <col min="14" max="14" width="15.54296875" customWidth="1"/>
    <col min="15" max="15" width="12.90625" bestFit="1" customWidth="1"/>
    <col min="18" max="18" width="13.36328125" customWidth="1"/>
  </cols>
  <sheetData>
    <row r="1" spans="1:17" x14ac:dyDescent="0.35">
      <c r="A1" s="7" t="s">
        <v>132</v>
      </c>
      <c r="B1" s="6">
        <v>5</v>
      </c>
      <c r="F1" s="75" t="s">
        <v>11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14"/>
    </row>
    <row r="2" spans="1:17" x14ac:dyDescent="0.35">
      <c r="A2" s="7" t="s">
        <v>0</v>
      </c>
      <c r="B2" s="6" t="s">
        <v>141</v>
      </c>
      <c r="F2" s="7" t="s">
        <v>94</v>
      </c>
      <c r="G2" s="7" t="s">
        <v>95</v>
      </c>
      <c r="H2" s="7" t="s">
        <v>5</v>
      </c>
      <c r="I2" s="7" t="s">
        <v>3</v>
      </c>
      <c r="J2" s="12" t="s">
        <v>27</v>
      </c>
      <c r="K2" s="7" t="s">
        <v>96</v>
      </c>
      <c r="L2" s="7" t="s">
        <v>97</v>
      </c>
      <c r="M2" s="7" t="s">
        <v>4</v>
      </c>
      <c r="N2" s="7" t="s">
        <v>13</v>
      </c>
      <c r="O2" s="7" t="s">
        <v>28</v>
      </c>
      <c r="P2" s="7" t="s">
        <v>101</v>
      </c>
      <c r="Q2" s="7" t="s">
        <v>102</v>
      </c>
    </row>
    <row r="3" spans="1:17" x14ac:dyDescent="0.35">
      <c r="A3" s="7" t="s">
        <v>1</v>
      </c>
      <c r="B3" s="6"/>
      <c r="F3" s="9" t="s">
        <v>143</v>
      </c>
      <c r="G3" s="9" t="s">
        <v>144</v>
      </c>
      <c r="H3" s="9" t="s">
        <v>145</v>
      </c>
      <c r="I3" s="9" t="s">
        <v>145</v>
      </c>
      <c r="J3" s="9"/>
      <c r="K3" s="9" t="s">
        <v>146</v>
      </c>
      <c r="L3" s="9" t="s">
        <v>147</v>
      </c>
      <c r="M3" s="9" t="s">
        <v>148</v>
      </c>
      <c r="N3" s="9" t="s">
        <v>148</v>
      </c>
      <c r="O3" s="9" t="s">
        <v>148</v>
      </c>
      <c r="P3" s="9" t="s">
        <v>149</v>
      </c>
      <c r="Q3" s="9" t="s">
        <v>150</v>
      </c>
    </row>
    <row r="4" spans="1:17" x14ac:dyDescent="0.35">
      <c r="A4" s="7" t="s">
        <v>2</v>
      </c>
      <c r="B4" s="6">
        <v>2</v>
      </c>
      <c r="C4" s="7" t="s">
        <v>133</v>
      </c>
      <c r="D4" s="6" t="s">
        <v>140</v>
      </c>
    </row>
    <row r="5" spans="1:17" x14ac:dyDescent="0.35">
      <c r="A5" s="7" t="s">
        <v>66</v>
      </c>
      <c r="B5" s="6" t="s">
        <v>142</v>
      </c>
      <c r="C5" s="7" t="s">
        <v>130</v>
      </c>
      <c r="D5" s="6" t="s">
        <v>151</v>
      </c>
    </row>
    <row r="6" spans="1:17" x14ac:dyDescent="0.35">
      <c r="A6">
        <v>1</v>
      </c>
      <c r="B6" s="73" t="s">
        <v>12</v>
      </c>
      <c r="C6" s="74"/>
      <c r="D6" s="74"/>
      <c r="E6" s="74"/>
      <c r="F6" s="7" t="s">
        <v>9</v>
      </c>
      <c r="G6" s="7" t="s">
        <v>7</v>
      </c>
      <c r="H6" s="7" t="s">
        <v>8</v>
      </c>
      <c r="I6" s="7" t="s">
        <v>10</v>
      </c>
      <c r="J6" s="7" t="s">
        <v>99</v>
      </c>
      <c r="K6" s="7" t="s">
        <v>106</v>
      </c>
      <c r="L6" s="7" t="s">
        <v>29</v>
      </c>
      <c r="M6" s="7" t="s">
        <v>98</v>
      </c>
      <c r="N6" s="8" t="s">
        <v>14</v>
      </c>
      <c r="O6" s="11"/>
    </row>
    <row r="7" spans="1:17" x14ac:dyDescent="0.35">
      <c r="A7">
        <v>1</v>
      </c>
      <c r="B7" s="10" t="s">
        <v>152</v>
      </c>
      <c r="C7" s="10"/>
      <c r="D7" s="10"/>
      <c r="E7" s="10"/>
      <c r="F7" s="10">
        <v>1</v>
      </c>
      <c r="G7" s="10" t="s">
        <v>152</v>
      </c>
      <c r="H7" s="10">
        <v>3</v>
      </c>
      <c r="I7" s="10" t="s">
        <v>156</v>
      </c>
      <c r="J7" s="10">
        <v>1</v>
      </c>
      <c r="K7" s="10">
        <v>1</v>
      </c>
      <c r="L7">
        <v>0</v>
      </c>
      <c r="N7" s="7" t="s">
        <v>15</v>
      </c>
      <c r="O7">
        <v>1</v>
      </c>
    </row>
    <row r="8" spans="1:17" x14ac:dyDescent="0.35">
      <c r="B8" s="10" t="s">
        <v>153</v>
      </c>
      <c r="C8" s="10"/>
      <c r="D8" s="10"/>
      <c r="E8" s="10"/>
      <c r="N8" s="6" t="s">
        <v>16</v>
      </c>
      <c r="O8" s="9">
        <v>1</v>
      </c>
    </row>
    <row r="9" spans="1:17" x14ac:dyDescent="0.35">
      <c r="B9" s="10" t="s">
        <v>41</v>
      </c>
      <c r="C9" s="10" t="s">
        <v>154</v>
      </c>
      <c r="D9" s="10" t="s">
        <v>155</v>
      </c>
      <c r="E9" s="10"/>
      <c r="N9" s="6" t="s">
        <v>17</v>
      </c>
      <c r="O9" s="9">
        <v>1</v>
      </c>
    </row>
    <row r="10" spans="1:17" x14ac:dyDescent="0.35">
      <c r="B10" s="10" t="s">
        <v>41</v>
      </c>
      <c r="C10" s="10" t="s">
        <v>154</v>
      </c>
      <c r="D10" s="10" t="s">
        <v>155</v>
      </c>
      <c r="E10" s="10"/>
      <c r="N10" s="6" t="s">
        <v>30</v>
      </c>
      <c r="O10" s="9">
        <v>0.01</v>
      </c>
    </row>
    <row r="11" spans="1:17" x14ac:dyDescent="0.35">
      <c r="B11" s="10">
        <v>0</v>
      </c>
      <c r="C11" s="10">
        <v>42.95</v>
      </c>
      <c r="D11" s="10">
        <v>3</v>
      </c>
      <c r="E11" s="10"/>
      <c r="N11" s="6" t="s">
        <v>19</v>
      </c>
      <c r="O11" s="9">
        <v>0.95</v>
      </c>
    </row>
    <row r="12" spans="1:17" x14ac:dyDescent="0.35">
      <c r="B12" s="10">
        <v>17.899999999999999</v>
      </c>
      <c r="C12" s="10">
        <v>41.33</v>
      </c>
      <c r="D12" s="10">
        <v>1</v>
      </c>
      <c r="E12" s="10"/>
      <c r="N12" s="6" t="s">
        <v>20</v>
      </c>
      <c r="O12" s="9">
        <v>1</v>
      </c>
    </row>
    <row r="13" spans="1:17" x14ac:dyDescent="0.35">
      <c r="B13" s="10">
        <v>61.7</v>
      </c>
      <c r="C13" s="10">
        <v>42.6</v>
      </c>
      <c r="D13" s="10">
        <v>1</v>
      </c>
      <c r="E13" s="10"/>
      <c r="N13" s="6" t="s">
        <v>21</v>
      </c>
      <c r="O13" s="9">
        <v>1</v>
      </c>
    </row>
    <row r="14" spans="1:17" x14ac:dyDescent="0.35">
      <c r="B14" s="10">
        <v>195.6</v>
      </c>
      <c r="C14" s="10">
        <v>43.04</v>
      </c>
      <c r="D14" s="10">
        <v>3</v>
      </c>
      <c r="E14" s="10"/>
      <c r="N14" s="6" t="s">
        <v>100</v>
      </c>
      <c r="O14" s="9">
        <v>1</v>
      </c>
    </row>
    <row r="15" spans="1:17" x14ac:dyDescent="0.35">
      <c r="B15" s="10">
        <v>772.3</v>
      </c>
      <c r="C15" s="10">
        <v>36.89</v>
      </c>
      <c r="D15" s="10">
        <v>7</v>
      </c>
      <c r="E15" s="10"/>
      <c r="N15" s="6" t="s">
        <v>18</v>
      </c>
      <c r="O15" s="9">
        <v>0</v>
      </c>
    </row>
    <row r="16" spans="1:17" x14ac:dyDescent="0.35">
      <c r="B16" s="10"/>
      <c r="C16" s="10"/>
      <c r="D16" s="10"/>
      <c r="E16" s="10"/>
      <c r="N16" s="6"/>
      <c r="O16" s="10"/>
    </row>
    <row r="17" spans="2:15" x14ac:dyDescent="0.35">
      <c r="B17" s="10"/>
      <c r="C17" s="10"/>
      <c r="D17" s="10"/>
      <c r="E17" s="10"/>
      <c r="N17" s="7" t="s">
        <v>22</v>
      </c>
      <c r="O17">
        <v>1</v>
      </c>
    </row>
    <row r="18" spans="2:15" x14ac:dyDescent="0.35">
      <c r="B18" s="10"/>
      <c r="C18" s="10"/>
      <c r="D18" s="10"/>
      <c r="E18" s="10"/>
      <c r="N18" s="6" t="s">
        <v>23</v>
      </c>
      <c r="O18" s="9">
        <v>1</v>
      </c>
    </row>
    <row r="19" spans="2:15" x14ac:dyDescent="0.35">
      <c r="B19" s="10"/>
      <c r="C19" s="10"/>
      <c r="D19" s="10"/>
      <c r="E19" s="10"/>
      <c r="N19" s="6" t="s">
        <v>24</v>
      </c>
      <c r="O19" s="9">
        <v>0.1</v>
      </c>
    </row>
    <row r="20" spans="2:15" x14ac:dyDescent="0.35">
      <c r="B20" s="10"/>
      <c r="C20" s="10"/>
      <c r="D20" s="10"/>
      <c r="E20" s="10"/>
      <c r="N20" s="6" t="s">
        <v>19</v>
      </c>
      <c r="O20" s="9">
        <v>0.95</v>
      </c>
    </row>
    <row r="21" spans="2:15" x14ac:dyDescent="0.35">
      <c r="B21" s="10"/>
      <c r="C21" s="10"/>
      <c r="D21" s="10"/>
      <c r="E21" s="10"/>
      <c r="N21" s="6" t="s">
        <v>63</v>
      </c>
      <c r="O21" s="9">
        <v>1</v>
      </c>
    </row>
    <row r="22" spans="2:15" x14ac:dyDescent="0.35">
      <c r="B22" s="10"/>
      <c r="C22" s="10"/>
      <c r="D22" s="10"/>
      <c r="E22" s="10"/>
      <c r="N22" s="6" t="s">
        <v>18</v>
      </c>
      <c r="O22" s="9">
        <v>-9999</v>
      </c>
    </row>
    <row r="23" spans="2:15" x14ac:dyDescent="0.35">
      <c r="B23" s="10"/>
      <c r="C23" s="10"/>
      <c r="D23" s="10"/>
      <c r="E23" s="10"/>
      <c r="N23" s="6"/>
    </row>
    <row r="24" spans="2:15" x14ac:dyDescent="0.35">
      <c r="B24" s="10"/>
      <c r="C24" s="10"/>
      <c r="D24" s="10"/>
      <c r="E24" s="10"/>
      <c r="N24" s="7" t="s">
        <v>25</v>
      </c>
      <c r="O24">
        <v>1</v>
      </c>
    </row>
    <row r="25" spans="2:15" x14ac:dyDescent="0.35">
      <c r="B25" s="10"/>
      <c r="C25" s="10"/>
      <c r="D25" s="10"/>
      <c r="E25" s="10"/>
      <c r="N25" s="6" t="s">
        <v>23</v>
      </c>
      <c r="O25" s="9">
        <v>1</v>
      </c>
    </row>
    <row r="26" spans="2:15" x14ac:dyDescent="0.35">
      <c r="N26" s="6" t="s">
        <v>24</v>
      </c>
      <c r="O26" s="9">
        <v>0.1</v>
      </c>
    </row>
    <row r="27" spans="2:15" x14ac:dyDescent="0.35">
      <c r="N27" s="6" t="s">
        <v>19</v>
      </c>
      <c r="O27" s="9">
        <v>0.95</v>
      </c>
    </row>
    <row r="28" spans="2:15" x14ac:dyDescent="0.35">
      <c r="N28" s="6"/>
    </row>
    <row r="29" spans="2:15" x14ac:dyDescent="0.35">
      <c r="N29" s="7" t="s">
        <v>6</v>
      </c>
      <c r="O29">
        <v>1</v>
      </c>
    </row>
    <row r="30" spans="2:15" x14ac:dyDescent="0.35">
      <c r="N30" s="6" t="s">
        <v>23</v>
      </c>
      <c r="O30" s="9">
        <v>1</v>
      </c>
    </row>
    <row r="31" spans="2:15" x14ac:dyDescent="0.35">
      <c r="N31" s="6" t="s">
        <v>24</v>
      </c>
      <c r="O31" s="9">
        <v>0.1</v>
      </c>
    </row>
    <row r="32" spans="2:15" x14ac:dyDescent="0.35">
      <c r="N32" s="6" t="s">
        <v>19</v>
      </c>
      <c r="O32" s="9">
        <v>0.95</v>
      </c>
    </row>
    <row r="33" spans="14:20" x14ac:dyDescent="0.35">
      <c r="N33" s="6" t="s">
        <v>26</v>
      </c>
      <c r="O33" s="9">
        <v>1</v>
      </c>
    </row>
    <row r="34" spans="14:20" x14ac:dyDescent="0.35">
      <c r="N34" s="11" t="s">
        <v>63</v>
      </c>
      <c r="O34" s="9">
        <v>1</v>
      </c>
    </row>
    <row r="35" spans="14:20" x14ac:dyDescent="0.35">
      <c r="N35" s="6" t="s">
        <v>18</v>
      </c>
      <c r="O35" s="9">
        <v>-9999</v>
      </c>
    </row>
    <row r="36" spans="14:20" x14ac:dyDescent="0.35">
      <c r="N36" s="6" t="s">
        <v>103</v>
      </c>
      <c r="O36" s="9">
        <v>1000</v>
      </c>
    </row>
    <row r="37" spans="14:20" x14ac:dyDescent="0.35">
      <c r="N37" s="11" t="s">
        <v>105</v>
      </c>
      <c r="O37" s="9">
        <v>1</v>
      </c>
    </row>
    <row r="38" spans="14:20" x14ac:dyDescent="0.35">
      <c r="N38" s="6" t="s">
        <v>104</v>
      </c>
      <c r="O38" s="9">
        <v>-9999</v>
      </c>
    </row>
    <row r="41" spans="14:20" x14ac:dyDescent="0.35">
      <c r="N41" s="7" t="s">
        <v>68</v>
      </c>
    </row>
    <row r="42" spans="14:20" x14ac:dyDescent="0.35">
      <c r="N42" s="6" t="b">
        <v>1</v>
      </c>
    </row>
    <row r="43" spans="14:20" x14ac:dyDescent="0.35">
      <c r="N43" s="6" t="b">
        <v>0</v>
      </c>
    </row>
    <row r="44" spans="14:20" x14ac:dyDescent="0.35">
      <c r="N44" s="6">
        <v>3</v>
      </c>
    </row>
    <row r="46" spans="14:20" x14ac:dyDescent="0.35">
      <c r="N46" s="6" t="s">
        <v>157</v>
      </c>
      <c r="O46" s="6" t="s">
        <v>157</v>
      </c>
      <c r="P46" s="6" t="s">
        <v>157</v>
      </c>
      <c r="Q46" s="6" t="s">
        <v>158</v>
      </c>
      <c r="R46" s="6" t="s">
        <v>159</v>
      </c>
      <c r="S46" s="6" t="s">
        <v>160</v>
      </c>
      <c r="T46" s="6"/>
    </row>
    <row r="47" spans="14:20" x14ac:dyDescent="0.35">
      <c r="N47" s="6" t="s">
        <v>157</v>
      </c>
      <c r="O47" s="6" t="s">
        <v>157</v>
      </c>
      <c r="P47" s="6" t="s">
        <v>157</v>
      </c>
      <c r="Q47" s="6" t="s">
        <v>158</v>
      </c>
      <c r="R47" s="6" t="s">
        <v>159</v>
      </c>
      <c r="S47" s="6" t="s">
        <v>161</v>
      </c>
      <c r="T47" s="6"/>
    </row>
    <row r="48" spans="14:20" x14ac:dyDescent="0.35">
      <c r="N48" s="6" t="s">
        <v>162</v>
      </c>
      <c r="O48" s="6" t="s">
        <v>162</v>
      </c>
      <c r="P48" s="6" t="s">
        <v>162</v>
      </c>
      <c r="Q48" s="6" t="s">
        <v>158</v>
      </c>
      <c r="R48" s="6" t="s">
        <v>163</v>
      </c>
      <c r="S48" s="6" t="s">
        <v>164</v>
      </c>
      <c r="T48" s="6"/>
    </row>
    <row r="49" spans="14:20" x14ac:dyDescent="0.35">
      <c r="N49" s="6" t="s">
        <v>157</v>
      </c>
      <c r="O49" s="6" t="s">
        <v>157</v>
      </c>
      <c r="P49" s="6" t="s">
        <v>157</v>
      </c>
      <c r="Q49" s="6" t="s">
        <v>158</v>
      </c>
      <c r="R49" s="6" t="s">
        <v>159</v>
      </c>
      <c r="S49" s="6" t="s">
        <v>165</v>
      </c>
      <c r="T49" s="6"/>
    </row>
    <row r="50" spans="14:20" x14ac:dyDescent="0.35">
      <c r="N50" s="6" t="s">
        <v>157</v>
      </c>
      <c r="O50" s="6" t="s">
        <v>162</v>
      </c>
      <c r="P50" s="6" t="s">
        <v>162</v>
      </c>
      <c r="Q50" s="6">
        <v>0.05</v>
      </c>
      <c r="R50" s="6" t="s">
        <v>166</v>
      </c>
      <c r="S50" s="6" t="str">
        <f>"Constant variance test failed (Test 2 p-value &lt; "&amp;Q50&amp;")"</f>
        <v>Constant variance test failed (Test 2 p-value &lt; 0.05)</v>
      </c>
      <c r="T50" s="6"/>
    </row>
    <row r="51" spans="14:20" x14ac:dyDescent="0.35">
      <c r="N51" s="6" t="s">
        <v>157</v>
      </c>
      <c r="O51" s="6" t="s">
        <v>162</v>
      </c>
      <c r="P51" s="6" t="s">
        <v>162</v>
      </c>
      <c r="Q51" s="6">
        <v>0.05</v>
      </c>
      <c r="R51" s="6" t="s">
        <v>166</v>
      </c>
      <c r="S51" s="6" t="str">
        <f>"Non-constant variance test failed (Test 3 p-value &lt; "&amp;Q51&amp;")"</f>
        <v>Non-constant variance test failed (Test 3 p-value &lt; 0.05)</v>
      </c>
      <c r="T51" s="6"/>
    </row>
    <row r="52" spans="14:20" x14ac:dyDescent="0.35">
      <c r="N52" s="6" t="s">
        <v>157</v>
      </c>
      <c r="O52" s="6" t="s">
        <v>157</v>
      </c>
      <c r="P52" s="6" t="s">
        <v>157</v>
      </c>
      <c r="Q52" s="6">
        <v>0.1</v>
      </c>
      <c r="R52" s="6" t="s">
        <v>166</v>
      </c>
      <c r="S52" s="6" t="str">
        <f>"Goodness of fit p-value &lt; "&amp;Q52</f>
        <v>Goodness of fit p-value &lt; 0.1</v>
      </c>
      <c r="T52" s="6"/>
    </row>
    <row r="53" spans="14:20" x14ac:dyDescent="0.35">
      <c r="N53" s="6" t="s">
        <v>162</v>
      </c>
      <c r="O53" s="6" t="s">
        <v>157</v>
      </c>
      <c r="P53" s="6" t="s">
        <v>162</v>
      </c>
      <c r="Q53" s="6">
        <v>0.05</v>
      </c>
      <c r="R53" s="6" t="s">
        <v>166</v>
      </c>
      <c r="S53" s="6" t="str">
        <f>"Goodness of fit p-value &lt; "&amp;Q53</f>
        <v>Goodness of fit p-value &lt; 0.05</v>
      </c>
      <c r="T53" s="6"/>
    </row>
    <row r="54" spans="14:20" x14ac:dyDescent="0.35">
      <c r="N54" s="6" t="s">
        <v>157</v>
      </c>
      <c r="O54" s="6" t="s">
        <v>157</v>
      </c>
      <c r="P54" s="6" t="s">
        <v>157</v>
      </c>
      <c r="Q54" s="6">
        <v>20</v>
      </c>
      <c r="R54" s="6" t="s">
        <v>166</v>
      </c>
      <c r="S54" s="6" t="str">
        <f>"BMD/BMDL ratio &gt; "&amp;Q54</f>
        <v>BMD/BMDL ratio &gt; 20</v>
      </c>
      <c r="T54" s="6"/>
    </row>
    <row r="55" spans="14:20" x14ac:dyDescent="0.35">
      <c r="N55" s="6" t="s">
        <v>157</v>
      </c>
      <c r="O55" s="6" t="s">
        <v>157</v>
      </c>
      <c r="P55" s="6" t="s">
        <v>157</v>
      </c>
      <c r="Q55" s="6">
        <v>3</v>
      </c>
      <c r="R55" s="6" t="s">
        <v>163</v>
      </c>
      <c r="S55" s="6" t="str">
        <f>"BMD/BMDL ratio &gt; "&amp;Q55</f>
        <v>BMD/BMDL ratio &gt; 3</v>
      </c>
      <c r="T55" s="6"/>
    </row>
    <row r="56" spans="14:20" x14ac:dyDescent="0.35">
      <c r="N56" s="6" t="s">
        <v>157</v>
      </c>
      <c r="O56" s="6" t="s">
        <v>157</v>
      </c>
      <c r="P56" s="6" t="s">
        <v>157</v>
      </c>
      <c r="Q56" s="6">
        <v>2</v>
      </c>
      <c r="R56" s="6" t="s">
        <v>166</v>
      </c>
      <c r="S56" s="6" t="str">
        <f>"|Residual for Dose Group Near BMD| &gt; "&amp;Q56</f>
        <v>|Residual for Dose Group Near BMD| &gt; 2</v>
      </c>
      <c r="T56" s="6"/>
    </row>
    <row r="57" spans="14:20" x14ac:dyDescent="0.35">
      <c r="N57" s="6" t="s">
        <v>162</v>
      </c>
      <c r="O57" s="6" t="s">
        <v>162</v>
      </c>
      <c r="P57" s="6" t="s">
        <v>162</v>
      </c>
      <c r="Q57" s="6" t="s">
        <v>158</v>
      </c>
      <c r="R57" s="6" t="s">
        <v>163</v>
      </c>
      <c r="S57" s="6" t="s">
        <v>167</v>
      </c>
      <c r="T57" s="6"/>
    </row>
    <row r="58" spans="14:20" x14ac:dyDescent="0.35">
      <c r="N58" s="6" t="s">
        <v>157</v>
      </c>
      <c r="O58" s="6" t="s">
        <v>157</v>
      </c>
      <c r="P58" s="6" t="s">
        <v>157</v>
      </c>
      <c r="Q58" s="6">
        <v>1</v>
      </c>
      <c r="R58" s="6" t="s">
        <v>163</v>
      </c>
      <c r="S58" s="6" t="str">
        <f>IF(Q58&lt;&gt;1,"BMD " &amp;Q58&amp;"x higher than maximum dose","BMD higher than maximum dose")</f>
        <v>BMD higher than maximum dose</v>
      </c>
      <c r="T58" s="6"/>
    </row>
    <row r="59" spans="14:20" x14ac:dyDescent="0.35">
      <c r="N59" s="6" t="s">
        <v>157</v>
      </c>
      <c r="O59" s="6" t="s">
        <v>157</v>
      </c>
      <c r="P59" s="6" t="s">
        <v>157</v>
      </c>
      <c r="Q59" s="6">
        <v>1</v>
      </c>
      <c r="R59" s="6" t="s">
        <v>163</v>
      </c>
      <c r="S59" s="6" t="str">
        <f>IF(Q59&lt;&gt;1,"BMDL " &amp;Q59&amp;"x higher than maximum dose","BMDL higher than maximum dose")</f>
        <v>BMDL higher than maximum dose</v>
      </c>
      <c r="T59" s="6"/>
    </row>
    <row r="60" spans="14:20" x14ac:dyDescent="0.35">
      <c r="N60" s="6" t="s">
        <v>157</v>
      </c>
      <c r="O60" s="6" t="s">
        <v>157</v>
      </c>
      <c r="P60" s="6" t="s">
        <v>157</v>
      </c>
      <c r="Q60" s="6">
        <v>3</v>
      </c>
      <c r="R60" s="6" t="s">
        <v>163</v>
      </c>
      <c r="S60" s="6" t="str">
        <f>IF(Q60&lt;&gt;1,"BMD " &amp;Q60&amp;"x lower than lowest non-zero dose","BMD lower than lowest non-zero dose")</f>
        <v>BMD 3x lower than lowest non-zero dose</v>
      </c>
      <c r="T60" s="6"/>
    </row>
    <row r="61" spans="14:20" x14ac:dyDescent="0.35">
      <c r="N61" s="6" t="s">
        <v>157</v>
      </c>
      <c r="O61" s="6" t="s">
        <v>157</v>
      </c>
      <c r="P61" s="6" t="s">
        <v>157</v>
      </c>
      <c r="Q61" s="6">
        <v>3</v>
      </c>
      <c r="R61" s="6" t="s">
        <v>163</v>
      </c>
      <c r="S61" s="6" t="str">
        <f>IF(Q61&lt;&gt;1,"BMDL " &amp;Q61&amp;"x lower than lowest non-zero dose","BMDL lower than lowest non-zero dose")</f>
        <v>BMDL 3x lower than lowest non-zero dose</v>
      </c>
      <c r="T61" s="6"/>
    </row>
    <row r="62" spans="14:20" x14ac:dyDescent="0.35">
      <c r="N62" s="6" t="s">
        <v>157</v>
      </c>
      <c r="O62" s="6" t="s">
        <v>157</v>
      </c>
      <c r="P62" s="6" t="s">
        <v>157</v>
      </c>
      <c r="Q62" s="6">
        <v>10</v>
      </c>
      <c r="R62" s="6" t="s">
        <v>166</v>
      </c>
      <c r="S62" s="6" t="str">
        <f>IF(Q62&lt;&gt;1,"BMD " &amp;Q62&amp;"x lower than lowest non-zero dose","BMD lower than lowest non-zero dose")</f>
        <v>BMD 10x lower than lowest non-zero dose</v>
      </c>
      <c r="T62" s="6"/>
    </row>
    <row r="63" spans="14:20" x14ac:dyDescent="0.35">
      <c r="N63" s="6" t="s">
        <v>157</v>
      </c>
      <c r="O63" s="6" t="s">
        <v>157</v>
      </c>
      <c r="P63" s="6" t="s">
        <v>157</v>
      </c>
      <c r="Q63" s="6">
        <v>10</v>
      </c>
      <c r="R63" s="6" t="s">
        <v>166</v>
      </c>
      <c r="S63" s="6" t="str">
        <f>IF(Q63&lt;&gt;1,"BMDL " &amp;Q63&amp;"x lower than lowest non-zero dose","BMDL lower than lowest non-zero dose")</f>
        <v>BMDL 10x lower than lowest non-zero dose</v>
      </c>
      <c r="T63" s="6"/>
    </row>
    <row r="64" spans="14:20" x14ac:dyDescent="0.35">
      <c r="N64" s="6" t="s">
        <v>157</v>
      </c>
      <c r="O64" s="6" t="s">
        <v>157</v>
      </c>
      <c r="P64" s="6" t="s">
        <v>157</v>
      </c>
      <c r="Q64" s="6">
        <v>2</v>
      </c>
      <c r="R64" s="6" t="s">
        <v>163</v>
      </c>
      <c r="S64" s="6" t="str">
        <f>"|Residual at control| &gt; " &amp;Q64</f>
        <v>|Residual at control| &gt; 2</v>
      </c>
      <c r="T64" s="6"/>
    </row>
    <row r="65" spans="14:20" x14ac:dyDescent="0.35">
      <c r="N65" s="6" t="s">
        <v>157</v>
      </c>
      <c r="O65" s="6" t="s">
        <v>162</v>
      </c>
      <c r="P65" s="6" t="s">
        <v>162</v>
      </c>
      <c r="Q65" s="6">
        <v>1.5</v>
      </c>
      <c r="R65" s="6" t="s">
        <v>163</v>
      </c>
      <c r="S65" s="6" t="str">
        <f>"Modeled control response std. dev. &gt;|" &amp;Q65 &amp; "| actual response std. dev."</f>
        <v>Modeled control response std. dev. &gt;|1.5| actual response std. dev.</v>
      </c>
      <c r="T65" s="6"/>
    </row>
    <row r="66" spans="14:20" x14ac:dyDescent="0.35">
      <c r="N66" s="6" t="s">
        <v>157</v>
      </c>
      <c r="O66" s="6" t="s">
        <v>157</v>
      </c>
      <c r="P66" s="6" t="s">
        <v>157</v>
      </c>
      <c r="Q66" s="6" t="s">
        <v>168</v>
      </c>
      <c r="R66" s="6" t="s">
        <v>166</v>
      </c>
      <c r="S66" s="6" t="s">
        <v>169</v>
      </c>
      <c r="T66" s="6"/>
    </row>
    <row r="68" spans="14:20" x14ac:dyDescent="0.35">
      <c r="N68" s="57" t="s">
        <v>112</v>
      </c>
    </row>
    <row r="69" spans="14:20" x14ac:dyDescent="0.35">
      <c r="N69" s="6" t="s">
        <v>113</v>
      </c>
      <c r="O69" s="6" t="s">
        <v>170</v>
      </c>
    </row>
    <row r="70" spans="14:20" x14ac:dyDescent="0.35">
      <c r="N70" s="6" t="s">
        <v>114</v>
      </c>
      <c r="O70" s="6" t="s">
        <v>171</v>
      </c>
    </row>
    <row r="71" spans="14:20" x14ac:dyDescent="0.35">
      <c r="N71" s="6" t="s">
        <v>115</v>
      </c>
      <c r="O71" s="6" t="s">
        <v>172</v>
      </c>
    </row>
    <row r="72" spans="14:20" x14ac:dyDescent="0.35">
      <c r="N72" s="6" t="s">
        <v>116</v>
      </c>
      <c r="O72" s="6" t="s">
        <v>173</v>
      </c>
    </row>
    <row r="73" spans="14:20" x14ac:dyDescent="0.35">
      <c r="N73" s="6" t="s">
        <v>117</v>
      </c>
      <c r="O73" s="6" t="s">
        <v>174</v>
      </c>
    </row>
    <row r="74" spans="14:20" x14ac:dyDescent="0.35">
      <c r="N74" s="6" t="s">
        <v>118</v>
      </c>
      <c r="O74" s="6" t="s">
        <v>175</v>
      </c>
    </row>
    <row r="75" spans="14:20" x14ac:dyDescent="0.35">
      <c r="N75" s="6" t="s">
        <v>119</v>
      </c>
      <c r="O75" s="6" t="s">
        <v>176</v>
      </c>
    </row>
    <row r="76" spans="14:20" x14ac:dyDescent="0.35">
      <c r="N76" s="6" t="s">
        <v>120</v>
      </c>
      <c r="O76" s="6" t="s">
        <v>177</v>
      </c>
    </row>
    <row r="78" spans="14:20" x14ac:dyDescent="0.35">
      <c r="N78" s="11" t="s">
        <v>121</v>
      </c>
      <c r="O78" s="6">
        <v>1</v>
      </c>
    </row>
    <row r="79" spans="14:20" x14ac:dyDescent="0.35">
      <c r="N79" s="11" t="s">
        <v>122</v>
      </c>
      <c r="O79" s="6">
        <v>1</v>
      </c>
    </row>
    <row r="80" spans="14:20" x14ac:dyDescent="0.35">
      <c r="N80" s="11" t="s">
        <v>123</v>
      </c>
      <c r="O80" s="6">
        <v>1</v>
      </c>
    </row>
    <row r="81" spans="14:15" x14ac:dyDescent="0.35">
      <c r="N81" s="11" t="s">
        <v>124</v>
      </c>
      <c r="O81" s="6">
        <v>1</v>
      </c>
    </row>
    <row r="82" spans="14:15" x14ac:dyDescent="0.35">
      <c r="N82" s="11" t="s">
        <v>125</v>
      </c>
      <c r="O82" s="6">
        <v>1</v>
      </c>
    </row>
    <row r="83" spans="14:15" x14ac:dyDescent="0.35">
      <c r="N83" s="11" t="s">
        <v>126</v>
      </c>
      <c r="O83" s="6">
        <v>1</v>
      </c>
    </row>
    <row r="84" spans="14:15" x14ac:dyDescent="0.35">
      <c r="N84" s="11" t="s">
        <v>127</v>
      </c>
      <c r="O84" s="6">
        <v>1</v>
      </c>
    </row>
  </sheetData>
  <mergeCells count="2">
    <mergeCell ref="B6:E6"/>
    <mergeCell ref="F1:P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D17A1-5B64-4293-AFE5-DB295CD58CF3}">
  <dimension ref="A1:W320"/>
  <sheetViews>
    <sheetView workbookViewId="0"/>
  </sheetViews>
  <sheetFormatPr defaultRowHeight="14.5" x14ac:dyDescent="0.35"/>
  <cols>
    <col min="2" max="2" width="3.90625" customWidth="1"/>
    <col min="3" max="3" width="21.08984375" customWidth="1"/>
    <col min="4" max="4" width="45.90625" customWidth="1"/>
    <col min="5" max="5" width="7.90625" customWidth="1"/>
    <col min="8" max="8" width="18.54296875" customWidth="1"/>
    <col min="9" max="9" width="15.54296875" customWidth="1"/>
    <col min="10" max="10" width="15" customWidth="1"/>
    <col min="11" max="11" width="11.36328125" customWidth="1"/>
    <col min="13" max="13" width="10.36328125" customWidth="1"/>
    <col min="14" max="14" width="8.36328125" customWidth="1"/>
    <col min="16" max="16" width="5.6328125" customWidth="1"/>
    <col min="17" max="18" width="12.453125" customWidth="1"/>
    <col min="19" max="19" width="5.6328125" customWidth="1"/>
  </cols>
  <sheetData>
    <row r="1" spans="2:23" s="1" customFormat="1" ht="69" customHeight="1" x14ac:dyDescent="0.3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55000000000000004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35"/>
    <row r="4" spans="2:23" s="14" customFormat="1" x14ac:dyDescent="0.3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35">
      <c r="G5" s="89" t="s">
        <v>138</v>
      </c>
      <c r="H5" s="89"/>
      <c r="I5" s="89"/>
      <c r="J5" s="89"/>
      <c r="K5" s="89"/>
      <c r="L5" s="89"/>
    </row>
    <row r="6" spans="2:23" s="14" customFormat="1" ht="22.25" customHeight="1" x14ac:dyDescent="0.6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3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" customHeight="1" x14ac:dyDescent="0.3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35">
      <c r="B9" s="22"/>
      <c r="C9" s="11" t="s">
        <v>31</v>
      </c>
      <c r="D9" s="68" t="s">
        <v>204</v>
      </c>
      <c r="E9" s="23"/>
      <c r="G9" s="22"/>
      <c r="H9" s="104" t="s">
        <v>34</v>
      </c>
      <c r="I9" s="105">
        <v>520.28633807897563</v>
      </c>
      <c r="J9" s="21"/>
      <c r="K9" s="21"/>
      <c r="L9" s="21"/>
      <c r="M9" s="21"/>
      <c r="N9" s="23"/>
      <c r="P9" s="22"/>
      <c r="Q9" s="68">
        <v>0.01</v>
      </c>
      <c r="R9" s="68">
        <v>223.01574758065487</v>
      </c>
      <c r="S9" s="23"/>
    </row>
    <row r="10" spans="2:23" s="14" customFormat="1" x14ac:dyDescent="0.3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275.37796568708006</v>
      </c>
      <c r="J10" s="21"/>
      <c r="K10" s="21"/>
      <c r="L10" s="21"/>
      <c r="M10" s="21"/>
      <c r="N10" s="23"/>
      <c r="P10" s="22"/>
      <c r="Q10" s="96">
        <v>0.02</v>
      </c>
      <c r="R10" s="96">
        <v>241.97458611657589</v>
      </c>
      <c r="S10" s="23"/>
    </row>
    <row r="11" spans="2:23" s="14" customFormat="1" ht="14" customHeight="1" x14ac:dyDescent="0.3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1554.8208137880265</v>
      </c>
      <c r="J11" s="21"/>
      <c r="K11" s="21"/>
      <c r="L11" s="21"/>
      <c r="M11" s="21"/>
      <c r="N11" s="23"/>
      <c r="P11" s="22"/>
      <c r="Q11" s="68">
        <v>0.03</v>
      </c>
      <c r="R11" s="68">
        <v>255.31542996807485</v>
      </c>
      <c r="S11" s="23"/>
    </row>
    <row r="12" spans="2:23" s="14" customFormat="1" ht="14.4" customHeight="1" x14ac:dyDescent="0.35">
      <c r="B12" s="94"/>
      <c r="C12" s="99"/>
      <c r="D12" s="100"/>
      <c r="E12" s="94"/>
      <c r="G12" s="22"/>
      <c r="H12" s="102" t="s">
        <v>42</v>
      </c>
      <c r="I12" s="103">
        <v>104.42276426413683</v>
      </c>
      <c r="J12" s="21"/>
      <c r="K12" s="21"/>
      <c r="L12" s="21"/>
      <c r="M12" s="21"/>
      <c r="N12" s="23"/>
      <c r="P12" s="22"/>
      <c r="Q12" s="96">
        <v>0.04</v>
      </c>
      <c r="R12" s="96">
        <v>266.07736834639701</v>
      </c>
      <c r="S12" s="23"/>
    </row>
    <row r="13" spans="2:23" s="14" customFormat="1" x14ac:dyDescent="0.35">
      <c r="B13" s="63"/>
      <c r="C13" s="72" t="s">
        <v>131</v>
      </c>
      <c r="D13" s="56" t="s">
        <v>195</v>
      </c>
      <c r="E13" s="64"/>
      <c r="G13" s="22"/>
      <c r="H13" s="11" t="s">
        <v>108</v>
      </c>
      <c r="I13" s="68">
        <v>0.5233323078554476</v>
      </c>
      <c r="J13" s="21"/>
      <c r="K13" s="21"/>
      <c r="L13" s="21"/>
      <c r="M13" s="21"/>
      <c r="N13" s="23"/>
      <c r="P13" s="22"/>
      <c r="Q13" s="68">
        <v>0.05</v>
      </c>
      <c r="R13" s="68">
        <v>275.37796568708001</v>
      </c>
      <c r="S13" s="23"/>
    </row>
    <row r="14" spans="2:23" s="14" customFormat="1" ht="14.4" customHeight="1" x14ac:dyDescent="0.3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283.66967078372892</v>
      </c>
      <c r="S14" s="23"/>
    </row>
    <row r="15" spans="2:23" s="14" customFormat="1" ht="14.4" customHeight="1" x14ac:dyDescent="0.35">
      <c r="B15" s="22"/>
      <c r="C15" s="70" t="s">
        <v>57</v>
      </c>
      <c r="D15" s="41"/>
      <c r="E15" s="23"/>
      <c r="G15" s="22"/>
      <c r="H15" s="11" t="s">
        <v>109</v>
      </c>
      <c r="I15" s="68">
        <v>2.2440077660380462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291.24678900958764</v>
      </c>
      <c r="S15" s="23"/>
    </row>
    <row r="16" spans="2:23" s="14" customFormat="1" x14ac:dyDescent="0.35">
      <c r="B16" s="22"/>
      <c r="C16" s="11" t="s">
        <v>32</v>
      </c>
      <c r="D16" s="68" t="s">
        <v>179</v>
      </c>
      <c r="E16" s="23"/>
      <c r="G16" s="22"/>
      <c r="H16" s="95" t="s">
        <v>137</v>
      </c>
      <c r="I16" s="96">
        <v>3.63137260276056E-4</v>
      </c>
      <c r="J16" s="21"/>
      <c r="K16" s="21"/>
      <c r="L16" s="21"/>
      <c r="M16" s="21"/>
      <c r="N16" s="23"/>
      <c r="P16" s="22"/>
      <c r="Q16" s="96">
        <v>0.08</v>
      </c>
      <c r="R16" s="96">
        <v>298.28120851348541</v>
      </c>
      <c r="S16" s="23"/>
    </row>
    <row r="17" spans="2:19" s="14" customFormat="1" x14ac:dyDescent="0.35">
      <c r="B17" s="22"/>
      <c r="C17" s="95" t="s">
        <v>24</v>
      </c>
      <c r="D17" s="96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304.92349735501597</v>
      </c>
      <c r="S17" s="23"/>
    </row>
    <row r="18" spans="2:19" s="14" customFormat="1" x14ac:dyDescent="0.35">
      <c r="B18" s="22"/>
      <c r="C18" s="11" t="s">
        <v>33</v>
      </c>
      <c r="D18" s="68">
        <v>0.95</v>
      </c>
      <c r="E18" s="23"/>
      <c r="G18" s="22"/>
      <c r="H18" s="78" t="s">
        <v>54</v>
      </c>
      <c r="I18" s="79"/>
      <c r="J18" s="41"/>
      <c r="K18" s="21"/>
      <c r="L18" s="21"/>
      <c r="M18" s="21"/>
      <c r="N18" s="23"/>
      <c r="P18" s="22"/>
      <c r="Q18" s="96">
        <v>0.1</v>
      </c>
      <c r="R18" s="96">
        <v>311.24775394807369</v>
      </c>
      <c r="S18" s="23"/>
    </row>
    <row r="19" spans="2:19" s="14" customFormat="1" x14ac:dyDescent="0.35">
      <c r="B19" s="22"/>
      <c r="C19" s="95" t="s">
        <v>18</v>
      </c>
      <c r="D19" s="96" t="s">
        <v>178</v>
      </c>
      <c r="E19" s="23"/>
      <c r="G19" s="22"/>
      <c r="H19" s="106" t="s">
        <v>52</v>
      </c>
      <c r="I19" s="106">
        <v>2</v>
      </c>
      <c r="J19" s="107"/>
      <c r="K19" s="21"/>
      <c r="L19" s="21"/>
      <c r="M19" s="21"/>
      <c r="N19" s="23"/>
      <c r="P19" s="22"/>
      <c r="Q19" s="68">
        <v>0.11</v>
      </c>
      <c r="R19" s="68">
        <v>317.30415188662164</v>
      </c>
      <c r="S19" s="23"/>
    </row>
    <row r="20" spans="2:19" s="14" customFormat="1" x14ac:dyDescent="0.35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96">
        <v>0.12</v>
      </c>
      <c r="R20" s="96">
        <v>323.1527413859078</v>
      </c>
      <c r="S20" s="23"/>
    </row>
    <row r="21" spans="2:19" s="14" customFormat="1" ht="14.4" customHeight="1" x14ac:dyDescent="0.35">
      <c r="B21" s="22"/>
      <c r="C21" s="70" t="s">
        <v>56</v>
      </c>
      <c r="D21" s="41"/>
      <c r="E21" s="23"/>
      <c r="G21" s="22"/>
      <c r="H21" s="101" t="s">
        <v>186</v>
      </c>
      <c r="I21" s="68">
        <v>3.6846183749042097E-2</v>
      </c>
      <c r="J21" s="21"/>
      <c r="K21" s="21"/>
      <c r="L21" s="21"/>
      <c r="M21" s="21"/>
      <c r="N21" s="23"/>
      <c r="P21" s="22"/>
      <c r="Q21" s="68">
        <v>0.13</v>
      </c>
      <c r="R21" s="68">
        <v>328.81031269089686</v>
      </c>
      <c r="S21" s="23"/>
    </row>
    <row r="22" spans="2:19" s="14" customFormat="1" ht="14.4" customHeight="1" x14ac:dyDescent="0.35">
      <c r="B22" s="22"/>
      <c r="C22" s="11" t="s">
        <v>39</v>
      </c>
      <c r="D22" s="68" t="s">
        <v>41</v>
      </c>
      <c r="E22" s="23"/>
      <c r="F22" s="13"/>
      <c r="G22" s="22"/>
      <c r="H22" s="96" t="s">
        <v>197</v>
      </c>
      <c r="I22" s="96">
        <v>2.0250487510929999E-4</v>
      </c>
      <c r="J22" s="21"/>
      <c r="K22" s="21"/>
      <c r="L22" s="21"/>
      <c r="M22" s="21"/>
      <c r="N22" s="23"/>
      <c r="P22" s="22"/>
      <c r="Q22" s="96">
        <v>0.14000000000000001</v>
      </c>
      <c r="R22" s="96">
        <v>334.31463976785471</v>
      </c>
      <c r="S22" s="23"/>
    </row>
    <row r="23" spans="2:19" s="14" customFormat="1" ht="14.4" customHeight="1" x14ac:dyDescent="0.35">
      <c r="B23" s="22"/>
      <c r="C23" s="95" t="s">
        <v>40</v>
      </c>
      <c r="D23" s="96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339.68612466622614</v>
      </c>
      <c r="S23" s="23"/>
    </row>
    <row r="24" spans="2:19" s="14" customFormat="1" x14ac:dyDescent="0.3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344.95658818243936</v>
      </c>
      <c r="S24" s="23"/>
    </row>
    <row r="25" spans="2:19" s="14" customFormat="1" ht="29" x14ac:dyDescent="0.3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350.1373331367501</v>
      </c>
      <c r="S25" s="23"/>
    </row>
    <row r="26" spans="2:19" s="14" customFormat="1" ht="17.399999999999999" customHeight="1" x14ac:dyDescent="0.35">
      <c r="B26" s="45"/>
      <c r="C26" s="47"/>
      <c r="D26" s="47"/>
      <c r="E26" s="47"/>
      <c r="F26" s="13"/>
      <c r="G26" s="22"/>
      <c r="H26" s="68">
        <v>0</v>
      </c>
      <c r="I26" s="68">
        <v>3.6846183749042132E-2</v>
      </c>
      <c r="J26" s="68">
        <v>1.5825435920213597</v>
      </c>
      <c r="K26" s="68">
        <v>3</v>
      </c>
      <c r="L26" s="68">
        <v>42.95</v>
      </c>
      <c r="M26" s="68">
        <v>1.1481114439876268</v>
      </c>
      <c r="N26" s="34"/>
      <c r="P26" s="22"/>
      <c r="Q26" s="96">
        <v>0.18</v>
      </c>
      <c r="R26" s="96">
        <v>355.24497300311401</v>
      </c>
      <c r="S26" s="23"/>
    </row>
    <row r="27" spans="2:19" s="14" customFormat="1" ht="13.5" customHeight="1" x14ac:dyDescent="0.35">
      <c r="B27" s="13"/>
      <c r="C27" s="35"/>
      <c r="D27" s="35"/>
      <c r="E27" s="35"/>
      <c r="F27" s="13"/>
      <c r="G27" s="22"/>
      <c r="H27" s="96">
        <v>17.899999999999999</v>
      </c>
      <c r="I27" s="96">
        <v>4.0331139578848922E-2</v>
      </c>
      <c r="J27" s="96">
        <v>1.6668859987938258</v>
      </c>
      <c r="K27" s="96">
        <v>1</v>
      </c>
      <c r="L27" s="96">
        <v>41.33</v>
      </c>
      <c r="M27" s="96">
        <v>-0.52727593287477892</v>
      </c>
      <c r="N27" s="23"/>
      <c r="P27" s="22"/>
      <c r="Q27" s="68">
        <v>0.19</v>
      </c>
      <c r="R27" s="68">
        <v>360.2871017453902</v>
      </c>
      <c r="S27" s="23"/>
    </row>
    <row r="28" spans="2:19" s="14" customFormat="1" ht="14.4" customHeight="1" x14ac:dyDescent="0.35">
      <c r="B28" s="13"/>
      <c r="C28" s="35"/>
      <c r="D28" s="35"/>
      <c r="E28" s="35"/>
      <c r="F28" s="13"/>
      <c r="G28" s="22"/>
      <c r="H28" s="68">
        <v>61.7</v>
      </c>
      <c r="I28" s="68">
        <v>4.8805489369110708E-2</v>
      </c>
      <c r="J28" s="68">
        <v>2.0791138471241162</v>
      </c>
      <c r="K28" s="68">
        <v>1</v>
      </c>
      <c r="L28" s="68">
        <v>42.6</v>
      </c>
      <c r="M28" s="68">
        <v>-0.76734993794424178</v>
      </c>
      <c r="N28" s="23"/>
      <c r="P28" s="22"/>
      <c r="Q28" s="96">
        <v>0.2</v>
      </c>
      <c r="R28" s="96">
        <v>365.28015305315807</v>
      </c>
      <c r="S28" s="23"/>
    </row>
    <row r="29" spans="2:19" s="14" customFormat="1" ht="14.4" customHeight="1" x14ac:dyDescent="0.35">
      <c r="B29" s="13"/>
      <c r="C29" s="35"/>
      <c r="D29" s="35"/>
      <c r="E29" s="35"/>
      <c r="F29" s="13"/>
      <c r="G29" s="22"/>
      <c r="H29" s="96">
        <v>195.6</v>
      </c>
      <c r="I29" s="96">
        <v>7.4250970374840436E-2</v>
      </c>
      <c r="J29" s="96">
        <v>3.1957617649331325</v>
      </c>
      <c r="K29" s="96">
        <v>3</v>
      </c>
      <c r="L29" s="96">
        <v>43.04</v>
      </c>
      <c r="M29" s="96">
        <v>-0.11381356863131829</v>
      </c>
      <c r="N29" s="23"/>
      <c r="P29" s="22"/>
      <c r="Q29" s="68">
        <v>0.21</v>
      </c>
      <c r="R29" s="68">
        <v>370.2244882412657</v>
      </c>
      <c r="S29" s="23"/>
    </row>
    <row r="30" spans="2:19" s="14" customFormat="1" ht="12" customHeight="1" x14ac:dyDescent="0.35">
      <c r="B30" s="13"/>
      <c r="C30" s="35"/>
      <c r="D30" s="35"/>
      <c r="E30" s="35"/>
      <c r="F30" s="13"/>
      <c r="G30" s="22"/>
      <c r="H30" s="68">
        <v>772.3</v>
      </c>
      <c r="I30" s="68">
        <v>0.17628993089255221</v>
      </c>
      <c r="J30" s="68">
        <v>6.5033355506262511</v>
      </c>
      <c r="K30" s="68">
        <v>7</v>
      </c>
      <c r="L30" s="68">
        <v>36.89</v>
      </c>
      <c r="M30" s="68">
        <v>0.21458917299364663</v>
      </c>
      <c r="N30" s="23"/>
      <c r="P30" s="22"/>
      <c r="Q30" s="96">
        <v>0.22</v>
      </c>
      <c r="R30" s="96">
        <v>375.13661230976646</v>
      </c>
      <c r="S30" s="23"/>
    </row>
    <row r="31" spans="2:19" s="14" customFormat="1" ht="14" customHeight="1" x14ac:dyDescent="0.3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380.01337176097081</v>
      </c>
      <c r="S31" s="23"/>
    </row>
    <row r="32" spans="2:19" s="14" customFormat="1" x14ac:dyDescent="0.3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384.87288071490394</v>
      </c>
      <c r="S32" s="23"/>
    </row>
    <row r="33" spans="1:19" s="14" customFormat="1" x14ac:dyDescent="0.3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389.71528024773704</v>
      </c>
      <c r="S33" s="23"/>
    </row>
    <row r="34" spans="1:19" s="14" customFormat="1" ht="15" customHeight="1" x14ac:dyDescent="0.3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-49.133432227540411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96">
        <v>0.26</v>
      </c>
      <c r="R34" s="96">
        <v>394.54577614079841</v>
      </c>
      <c r="S34" s="23"/>
    </row>
    <row r="35" spans="1:19" s="14" customFormat="1" ht="15" customHeight="1" x14ac:dyDescent="0.55000000000000004">
      <c r="A35" s="13"/>
      <c r="C35" s="13"/>
      <c r="D35" s="82"/>
      <c r="E35" s="82"/>
      <c r="F35" s="13"/>
      <c r="G35" s="22"/>
      <c r="H35" s="96" t="s">
        <v>184</v>
      </c>
      <c r="I35" s="96">
        <v>-50.211382132068415</v>
      </c>
      <c r="J35" s="96">
        <v>2</v>
      </c>
      <c r="K35" s="96">
        <v>2.1558998090560095</v>
      </c>
      <c r="L35" s="96">
        <v>3</v>
      </c>
      <c r="M35" s="96">
        <v>0.5406868840756025</v>
      </c>
      <c r="N35" s="23"/>
      <c r="P35" s="22"/>
      <c r="Q35" s="68">
        <v>0.27</v>
      </c>
      <c r="R35" s="68">
        <v>399.36664514924774</v>
      </c>
      <c r="S35" s="23"/>
    </row>
    <row r="36" spans="1:19" s="14" customFormat="1" x14ac:dyDescent="0.35">
      <c r="A36" s="13"/>
      <c r="C36" s="13"/>
      <c r="D36" s="13"/>
      <c r="E36" s="27"/>
      <c r="F36" s="13"/>
      <c r="G36" s="22"/>
      <c r="H36" s="68" t="s">
        <v>185</v>
      </c>
      <c r="I36" s="68">
        <v>-53.798626493345495</v>
      </c>
      <c r="J36" s="68">
        <v>1</v>
      </c>
      <c r="K36" s="68">
        <v>9.3303885316101685</v>
      </c>
      <c r="L36" s="68">
        <v>4</v>
      </c>
      <c r="M36" s="68">
        <v>5.3351505644040897E-2</v>
      </c>
      <c r="N36" s="23"/>
      <c r="P36" s="22"/>
      <c r="Q36" s="96">
        <v>0.28000000000000003</v>
      </c>
      <c r="R36" s="96">
        <v>404.17951554649852</v>
      </c>
      <c r="S36" s="23"/>
    </row>
    <row r="37" spans="1:19" s="14" customFormat="1" x14ac:dyDescent="0.3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409.01393229199834</v>
      </c>
      <c r="S37" s="23"/>
    </row>
    <row r="38" spans="1:19" s="14" customFormat="1" x14ac:dyDescent="0.3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413.87337872203528</v>
      </c>
      <c r="S38" s="23"/>
    </row>
    <row r="39" spans="1:19" s="14" customFormat="1" ht="23.5" x14ac:dyDescent="0.55000000000000004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418.75126880582815</v>
      </c>
      <c r="S39" s="23"/>
    </row>
    <row r="40" spans="1:19" s="14" customFormat="1" x14ac:dyDescent="0.3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423.64233686364111</v>
      </c>
      <c r="S40" s="23"/>
    </row>
    <row r="41" spans="1:19" s="14" customFormat="1" ht="15" customHeight="1" x14ac:dyDescent="0.3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428.54674195417869</v>
      </c>
      <c r="S41" s="23"/>
    </row>
    <row r="42" spans="1:19" s="14" customFormat="1" ht="23.5" x14ac:dyDescent="0.55000000000000004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433.48850220965465</v>
      </c>
      <c r="S42" s="23"/>
    </row>
    <row r="43" spans="1:19" s="14" customFormat="1" x14ac:dyDescent="0.3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438.4785222474369</v>
      </c>
      <c r="S43" s="23"/>
    </row>
    <row r="44" spans="1:19" s="14" customFormat="1" x14ac:dyDescent="0.3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443.50758636240784</v>
      </c>
      <c r="S44" s="23"/>
    </row>
    <row r="45" spans="1:19" s="14" customFormat="1" x14ac:dyDescent="0.3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448.56812874896849</v>
      </c>
      <c r="S45" s="23"/>
    </row>
    <row r="46" spans="1:19" s="14" customFormat="1" x14ac:dyDescent="0.3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453.64932318805063</v>
      </c>
      <c r="S46" s="23"/>
    </row>
    <row r="47" spans="1:19" s="14" customFormat="1" x14ac:dyDescent="0.3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458.78377911907512</v>
      </c>
      <c r="S47" s="23"/>
    </row>
    <row r="48" spans="1:19" s="14" customFormat="1" x14ac:dyDescent="0.3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464.00543665870487</v>
      </c>
      <c r="S48" s="23"/>
    </row>
    <row r="49" spans="1:19" s="14" customFormat="1" x14ac:dyDescent="0.3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469.30385697661762</v>
      </c>
      <c r="S49" s="23"/>
    </row>
    <row r="50" spans="1:19" s="14" customFormat="1" x14ac:dyDescent="0.35">
      <c r="B50" s="13"/>
      <c r="C50" s="13"/>
      <c r="D50" s="13"/>
      <c r="E50" s="13"/>
      <c r="O50" s="13"/>
      <c r="P50" s="22"/>
      <c r="Q50" s="96">
        <v>0.42</v>
      </c>
      <c r="R50" s="96">
        <v>474.66268795693463</v>
      </c>
      <c r="S50" s="23"/>
    </row>
    <row r="51" spans="1:19" s="14" customFormat="1" x14ac:dyDescent="0.35">
      <c r="B51" s="13"/>
      <c r="C51" s="13"/>
      <c r="D51" s="13"/>
      <c r="E51" s="13"/>
      <c r="P51" s="22"/>
      <c r="Q51" s="68">
        <v>0.43</v>
      </c>
      <c r="R51" s="68">
        <v>480.07522862146095</v>
      </c>
      <c r="S51" s="23"/>
    </row>
    <row r="52" spans="1:19" s="14" customFormat="1" x14ac:dyDescent="0.35">
      <c r="B52" s="13"/>
      <c r="P52" s="22"/>
      <c r="Q52" s="96">
        <v>0.44</v>
      </c>
      <c r="R52" s="96">
        <v>485.54604161816962</v>
      </c>
      <c r="S52" s="23"/>
    </row>
    <row r="53" spans="1:19" s="14" customFormat="1" x14ac:dyDescent="0.35">
      <c r="B53" s="13"/>
      <c r="P53" s="22"/>
      <c r="Q53" s="68">
        <v>0.45</v>
      </c>
      <c r="R53" s="68">
        <v>491.071899587752</v>
      </c>
      <c r="S53" s="23"/>
    </row>
    <row r="54" spans="1:19" s="14" customFormat="1" x14ac:dyDescent="0.35">
      <c r="P54" s="22"/>
      <c r="Q54" s="96">
        <v>0.46</v>
      </c>
      <c r="R54" s="96">
        <v>496.62001322620029</v>
      </c>
      <c r="S54" s="23"/>
    </row>
    <row r="55" spans="1:19" s="14" customFormat="1" x14ac:dyDescent="0.35">
      <c r="P55" s="22"/>
      <c r="Q55" s="68">
        <v>0.47000000000000003</v>
      </c>
      <c r="R55" s="68">
        <v>502.26917351792639</v>
      </c>
      <c r="S55" s="23"/>
    </row>
    <row r="56" spans="1:19" s="14" customFormat="1" x14ac:dyDescent="0.35">
      <c r="P56" s="22"/>
      <c r="Q56" s="96">
        <v>0.48</v>
      </c>
      <c r="R56" s="96">
        <v>508.1155316138603</v>
      </c>
      <c r="S56" s="23"/>
    </row>
    <row r="57" spans="1:19" s="14" customFormat="1" x14ac:dyDescent="0.35">
      <c r="P57" s="22"/>
      <c r="Q57" s="68">
        <v>0.49</v>
      </c>
      <c r="R57" s="68">
        <v>514.13658994922571</v>
      </c>
      <c r="S57" s="23"/>
    </row>
    <row r="58" spans="1:19" s="14" customFormat="1" x14ac:dyDescent="0.35">
      <c r="P58" s="22"/>
      <c r="Q58" s="96">
        <v>0.5</v>
      </c>
      <c r="R58" s="96">
        <v>520.28633807897586</v>
      </c>
      <c r="S58" s="23"/>
    </row>
    <row r="59" spans="1:19" s="14" customFormat="1" x14ac:dyDescent="0.35">
      <c r="P59" s="22"/>
      <c r="Q59" s="68">
        <v>0.51</v>
      </c>
      <c r="R59" s="68">
        <v>526.56846927009656</v>
      </c>
      <c r="S59" s="23"/>
    </row>
    <row r="60" spans="1:19" s="14" customFormat="1" x14ac:dyDescent="0.35">
      <c r="P60" s="22"/>
      <c r="Q60" s="96">
        <v>0.52</v>
      </c>
      <c r="R60" s="96">
        <v>532.95799918583532</v>
      </c>
      <c r="S60" s="23"/>
    </row>
    <row r="61" spans="1:19" s="14" customFormat="1" x14ac:dyDescent="0.35">
      <c r="P61" s="22"/>
      <c r="Q61" s="68">
        <v>0.53</v>
      </c>
      <c r="R61" s="68">
        <v>539.36525195730314</v>
      </c>
      <c r="S61" s="23"/>
    </row>
    <row r="62" spans="1:19" s="14" customFormat="1" x14ac:dyDescent="0.35">
      <c r="P62" s="22"/>
      <c r="Q62" s="96">
        <v>0.54</v>
      </c>
      <c r="R62" s="96">
        <v>545.78709757380511</v>
      </c>
      <c r="S62" s="23"/>
    </row>
    <row r="63" spans="1:19" s="14" customFormat="1" x14ac:dyDescent="0.35">
      <c r="P63" s="22"/>
      <c r="Q63" s="68">
        <v>0.55000000000000004</v>
      </c>
      <c r="R63" s="68">
        <v>552.3890141238212</v>
      </c>
      <c r="S63" s="23"/>
    </row>
    <row r="64" spans="1:19" s="14" customFormat="1" x14ac:dyDescent="0.35">
      <c r="P64" s="22"/>
      <c r="Q64" s="96">
        <v>0.56000000000000005</v>
      </c>
      <c r="R64" s="96">
        <v>559.23958492549275</v>
      </c>
      <c r="S64" s="23"/>
    </row>
    <row r="65" spans="16:19" s="14" customFormat="1" x14ac:dyDescent="0.35">
      <c r="P65" s="22"/>
      <c r="Q65" s="68">
        <v>0.57000000000000006</v>
      </c>
      <c r="R65" s="68">
        <v>566.2811408661421</v>
      </c>
      <c r="S65" s="23"/>
    </row>
    <row r="66" spans="16:19" s="14" customFormat="1" x14ac:dyDescent="0.35">
      <c r="P66" s="22"/>
      <c r="Q66" s="96">
        <v>0.57999999999999996</v>
      </c>
      <c r="R66" s="96">
        <v>573.47907711153653</v>
      </c>
      <c r="S66" s="23"/>
    </row>
    <row r="67" spans="16:19" s="14" customFormat="1" x14ac:dyDescent="0.35">
      <c r="P67" s="22"/>
      <c r="Q67" s="68">
        <v>0.59</v>
      </c>
      <c r="R67" s="68">
        <v>580.84621335904978</v>
      </c>
      <c r="S67" s="23"/>
    </row>
    <row r="68" spans="16:19" s="14" customFormat="1" x14ac:dyDescent="0.35">
      <c r="P68" s="22"/>
      <c r="Q68" s="96">
        <v>0.6</v>
      </c>
      <c r="R68" s="96">
        <v>588.44520603741103</v>
      </c>
      <c r="S68" s="23"/>
    </row>
    <row r="69" spans="16:19" s="14" customFormat="1" x14ac:dyDescent="0.35">
      <c r="P69" s="22"/>
      <c r="Q69" s="68">
        <v>0.61</v>
      </c>
      <c r="R69" s="68">
        <v>596.2758422361436</v>
      </c>
      <c r="S69" s="23"/>
    </row>
    <row r="70" spans="16:19" s="14" customFormat="1" x14ac:dyDescent="0.35">
      <c r="P70" s="22"/>
      <c r="Q70" s="96">
        <v>0.62</v>
      </c>
      <c r="R70" s="96">
        <v>604.3431551355028</v>
      </c>
      <c r="S70" s="23"/>
    </row>
    <row r="71" spans="16:19" s="14" customFormat="1" x14ac:dyDescent="0.35">
      <c r="P71" s="22"/>
      <c r="Q71" s="68">
        <v>0.63</v>
      </c>
      <c r="R71" s="68">
        <v>612.6446182283438</v>
      </c>
      <c r="S71" s="23"/>
    </row>
    <row r="72" spans="16:19" s="14" customFormat="1" x14ac:dyDescent="0.35">
      <c r="P72" s="22"/>
      <c r="Q72" s="96">
        <v>0.64</v>
      </c>
      <c r="R72" s="96">
        <v>621.20042021242955</v>
      </c>
      <c r="S72" s="23"/>
    </row>
    <row r="73" spans="16:19" s="14" customFormat="1" x14ac:dyDescent="0.35">
      <c r="P73" s="22"/>
      <c r="Q73" s="68">
        <v>0.65</v>
      </c>
      <c r="R73" s="68">
        <v>630.00440466877831</v>
      </c>
      <c r="S73" s="23"/>
    </row>
    <row r="74" spans="16:19" s="14" customFormat="1" x14ac:dyDescent="0.35">
      <c r="P74" s="22"/>
      <c r="Q74" s="96">
        <v>0.66</v>
      </c>
      <c r="R74" s="96">
        <v>639.11295603317319</v>
      </c>
      <c r="S74" s="23"/>
    </row>
    <row r="75" spans="16:19" s="14" customFormat="1" x14ac:dyDescent="0.35">
      <c r="P75" s="22"/>
      <c r="Q75" s="68">
        <v>0.67</v>
      </c>
      <c r="R75" s="68">
        <v>648.60249630992325</v>
      </c>
      <c r="S75" s="23"/>
    </row>
    <row r="76" spans="16:19" s="14" customFormat="1" x14ac:dyDescent="0.35">
      <c r="P76" s="22"/>
      <c r="Q76" s="96">
        <v>0.68</v>
      </c>
      <c r="R76" s="96">
        <v>658.44856432058043</v>
      </c>
      <c r="S76" s="23"/>
    </row>
    <row r="77" spans="16:19" s="14" customFormat="1" x14ac:dyDescent="0.35">
      <c r="P77" s="22"/>
      <c r="Q77" s="68">
        <v>0.69000000000000006</v>
      </c>
      <c r="R77" s="68">
        <v>668.625920844456</v>
      </c>
      <c r="S77" s="23"/>
    </row>
    <row r="78" spans="16:19" s="14" customFormat="1" x14ac:dyDescent="0.35">
      <c r="P78" s="22"/>
      <c r="Q78" s="96">
        <v>0.70000000000000007</v>
      </c>
      <c r="R78" s="96">
        <v>679.2139652174742</v>
      </c>
      <c r="S78" s="23"/>
    </row>
    <row r="79" spans="16:19" s="14" customFormat="1" x14ac:dyDescent="0.35">
      <c r="P79" s="22"/>
      <c r="Q79" s="68">
        <v>0.71</v>
      </c>
      <c r="R79" s="68">
        <v>690.27853457680226</v>
      </c>
      <c r="S79" s="23"/>
    </row>
    <row r="80" spans="16:19" s="14" customFormat="1" x14ac:dyDescent="0.35">
      <c r="P80" s="22"/>
      <c r="Q80" s="96">
        <v>0.72</v>
      </c>
      <c r="R80" s="96">
        <v>701.87147462396319</v>
      </c>
      <c r="S80" s="23"/>
    </row>
    <row r="81" spans="16:19" s="14" customFormat="1" x14ac:dyDescent="0.35">
      <c r="P81" s="22"/>
      <c r="Q81" s="68">
        <v>0.73</v>
      </c>
      <c r="R81" s="68">
        <v>714.02981426814608</v>
      </c>
      <c r="S81" s="23"/>
    </row>
    <row r="82" spans="16:19" s="14" customFormat="1" x14ac:dyDescent="0.35">
      <c r="P82" s="22"/>
      <c r="Q82" s="96">
        <v>0.74</v>
      </c>
      <c r="R82" s="96">
        <v>726.7637670355457</v>
      </c>
      <c r="S82" s="23"/>
    </row>
    <row r="83" spans="16:19" s="14" customFormat="1" x14ac:dyDescent="0.35">
      <c r="P83" s="22"/>
      <c r="Q83" s="68">
        <v>0.75</v>
      </c>
      <c r="R83" s="68">
        <v>740.10348133773721</v>
      </c>
      <c r="S83" s="23"/>
    </row>
    <row r="84" spans="16:19" s="14" customFormat="1" x14ac:dyDescent="0.35">
      <c r="P84" s="22"/>
      <c r="Q84" s="96">
        <v>0.76</v>
      </c>
      <c r="R84" s="96">
        <v>754.184598896083</v>
      </c>
      <c r="S84" s="23"/>
    </row>
    <row r="85" spans="16:19" s="14" customFormat="1" x14ac:dyDescent="0.35">
      <c r="P85" s="22"/>
      <c r="Q85" s="68">
        <v>0.77</v>
      </c>
      <c r="R85" s="68">
        <v>769.06941869051093</v>
      </c>
      <c r="S85" s="23"/>
    </row>
    <row r="86" spans="16:19" s="14" customFormat="1" x14ac:dyDescent="0.35">
      <c r="P86" s="22"/>
      <c r="Q86" s="96">
        <v>0.78</v>
      </c>
      <c r="R86" s="96">
        <v>784.82191211723193</v>
      </c>
      <c r="S86" s="23"/>
    </row>
    <row r="87" spans="16:19" s="14" customFormat="1" x14ac:dyDescent="0.35">
      <c r="P87" s="22"/>
      <c r="Q87" s="68">
        <v>0.79</v>
      </c>
      <c r="R87" s="68">
        <v>801.59658919544177</v>
      </c>
      <c r="S87" s="23"/>
    </row>
    <row r="88" spans="16:19" s="14" customFormat="1" x14ac:dyDescent="0.35">
      <c r="P88" s="22"/>
      <c r="Q88" s="96">
        <v>0.8</v>
      </c>
      <c r="R88" s="96">
        <v>819.5031195764052</v>
      </c>
      <c r="S88" s="23"/>
    </row>
    <row r="89" spans="16:19" s="14" customFormat="1" x14ac:dyDescent="0.35">
      <c r="P89" s="22"/>
      <c r="Q89" s="68">
        <v>0.81</v>
      </c>
      <c r="R89" s="68">
        <v>838.70570674121791</v>
      </c>
      <c r="S89" s="23"/>
    </row>
    <row r="90" spans="16:19" s="14" customFormat="1" x14ac:dyDescent="0.35">
      <c r="P90" s="22"/>
      <c r="Q90" s="96">
        <v>0.82000000000000006</v>
      </c>
      <c r="R90" s="96">
        <v>859.42905929573385</v>
      </c>
      <c r="S90" s="23"/>
    </row>
    <row r="91" spans="16:19" s="14" customFormat="1" x14ac:dyDescent="0.35">
      <c r="P91" s="22"/>
      <c r="Q91" s="68">
        <v>0.83000000000000007</v>
      </c>
      <c r="R91" s="68">
        <v>881.58496183763089</v>
      </c>
      <c r="S91" s="23"/>
    </row>
    <row r="92" spans="16:19" s="14" customFormat="1" x14ac:dyDescent="0.35">
      <c r="P92" s="22"/>
      <c r="Q92" s="96">
        <v>0.84</v>
      </c>
      <c r="R92" s="96">
        <v>905.79588081336317</v>
      </c>
      <c r="S92" s="23"/>
    </row>
    <row r="93" spans="16:19" s="14" customFormat="1" x14ac:dyDescent="0.35">
      <c r="P93" s="22"/>
      <c r="Q93" s="68">
        <v>0.85</v>
      </c>
      <c r="R93" s="68">
        <v>932.25123212066046</v>
      </c>
      <c r="S93" s="23"/>
    </row>
    <row r="94" spans="16:19" s="14" customFormat="1" x14ac:dyDescent="0.35">
      <c r="P94" s="22"/>
      <c r="Q94" s="96">
        <v>0.86</v>
      </c>
      <c r="R94" s="96">
        <v>961.43967813385598</v>
      </c>
      <c r="S94" s="23"/>
    </row>
    <row r="95" spans="16:19" s="14" customFormat="1" x14ac:dyDescent="0.35">
      <c r="P95" s="22"/>
      <c r="Q95" s="68">
        <v>0.87</v>
      </c>
      <c r="R95" s="68">
        <v>993.87813360020334</v>
      </c>
      <c r="S95" s="23"/>
    </row>
    <row r="96" spans="16:19" s="14" customFormat="1" x14ac:dyDescent="0.35">
      <c r="P96" s="22"/>
      <c r="Q96" s="96">
        <v>0.88</v>
      </c>
      <c r="R96" s="96">
        <v>1030.1765413487949</v>
      </c>
      <c r="S96" s="23"/>
    </row>
    <row r="97" spans="16:19" s="14" customFormat="1" x14ac:dyDescent="0.35">
      <c r="P97" s="22"/>
      <c r="Q97" s="68">
        <v>0.89</v>
      </c>
      <c r="R97" s="68">
        <v>1071.3204379748313</v>
      </c>
      <c r="S97" s="23"/>
    </row>
    <row r="98" spans="16:19" s="14" customFormat="1" x14ac:dyDescent="0.35">
      <c r="P98" s="22"/>
      <c r="Q98" s="96">
        <v>0.9</v>
      </c>
      <c r="R98" s="96">
        <v>1118.4844872422623</v>
      </c>
      <c r="S98" s="23"/>
    </row>
    <row r="99" spans="16:19" s="14" customFormat="1" x14ac:dyDescent="0.35">
      <c r="P99" s="22"/>
      <c r="Q99" s="68">
        <v>0.91</v>
      </c>
      <c r="R99" s="68">
        <v>1173.5615293669728</v>
      </c>
      <c r="S99" s="23"/>
    </row>
    <row r="100" spans="16:19" s="14" customFormat="1" x14ac:dyDescent="0.35">
      <c r="P100" s="22"/>
      <c r="Q100" s="96">
        <v>0.92</v>
      </c>
      <c r="R100" s="96">
        <v>1239.1036099795122</v>
      </c>
      <c r="S100" s="23"/>
    </row>
    <row r="101" spans="16:19" s="14" customFormat="1" x14ac:dyDescent="0.35">
      <c r="P101" s="22"/>
      <c r="Q101" s="68">
        <v>0.93</v>
      </c>
      <c r="R101" s="68">
        <v>1319.278840302241</v>
      </c>
      <c r="S101" s="23"/>
    </row>
    <row r="102" spans="16:19" s="14" customFormat="1" x14ac:dyDescent="0.35">
      <c r="P102" s="22"/>
      <c r="Q102" s="96">
        <v>0.94000000000000006</v>
      </c>
      <c r="R102" s="96">
        <v>1420.6302910950008</v>
      </c>
      <c r="S102" s="23"/>
    </row>
    <row r="103" spans="16:19" s="14" customFormat="1" x14ac:dyDescent="0.35">
      <c r="P103" s="22"/>
      <c r="Q103" s="68">
        <v>0.95000000000000007</v>
      </c>
      <c r="R103" s="68">
        <v>1554.8208137880367</v>
      </c>
      <c r="S103" s="23"/>
    </row>
    <row r="104" spans="16:19" s="14" customFormat="1" x14ac:dyDescent="0.35">
      <c r="P104" s="22"/>
      <c r="Q104" s="96">
        <v>0.96</v>
      </c>
      <c r="R104" s="96">
        <v>1745.9655964936696</v>
      </c>
      <c r="S104" s="23"/>
    </row>
    <row r="105" spans="16:19" s="14" customFormat="1" x14ac:dyDescent="0.35">
      <c r="P105" s="22"/>
      <c r="Q105" s="68">
        <v>0.97</v>
      </c>
      <c r="R105" s="68">
        <v>65535</v>
      </c>
      <c r="S105" s="23"/>
    </row>
    <row r="106" spans="16:19" s="14" customFormat="1" x14ac:dyDescent="0.35">
      <c r="P106" s="22"/>
      <c r="Q106" s="96">
        <v>0.98</v>
      </c>
      <c r="R106" s="96">
        <v>65535</v>
      </c>
      <c r="S106" s="23"/>
    </row>
    <row r="107" spans="16:19" s="14" customFormat="1" x14ac:dyDescent="0.35">
      <c r="P107" s="22"/>
      <c r="Q107" s="68">
        <v>0.99</v>
      </c>
      <c r="R107" s="68">
        <v>65535</v>
      </c>
      <c r="S107" s="23"/>
    </row>
    <row r="108" spans="16:19" s="14" customFormat="1" x14ac:dyDescent="0.35">
      <c r="P108" s="24"/>
      <c r="Q108" s="25"/>
      <c r="R108" s="25"/>
      <c r="S108" s="26"/>
    </row>
    <row r="109" spans="16:19" s="14" customFormat="1" x14ac:dyDescent="0.35"/>
    <row r="110" spans="16:19" s="14" customFormat="1" x14ac:dyDescent="0.35"/>
    <row r="111" spans="16:19" s="14" customFormat="1" x14ac:dyDescent="0.35"/>
    <row r="112" spans="16:19" s="14" customFormat="1" x14ac:dyDescent="0.35"/>
    <row r="113" s="14" customFormat="1" x14ac:dyDescent="0.35"/>
    <row r="114" s="14" customFormat="1" x14ac:dyDescent="0.35"/>
    <row r="115" s="14" customFormat="1" x14ac:dyDescent="0.35"/>
    <row r="116" s="14" customFormat="1" x14ac:dyDescent="0.35"/>
    <row r="117" s="14" customFormat="1" x14ac:dyDescent="0.35"/>
    <row r="118" s="14" customFormat="1" x14ac:dyDescent="0.35"/>
    <row r="119" s="14" customFormat="1" x14ac:dyDescent="0.35"/>
    <row r="120" s="14" customFormat="1" x14ac:dyDescent="0.35"/>
    <row r="121" s="14" customFormat="1" x14ac:dyDescent="0.35"/>
    <row r="122" s="14" customFormat="1" x14ac:dyDescent="0.35"/>
    <row r="123" s="14" customFormat="1" x14ac:dyDescent="0.35"/>
    <row r="124" s="14" customFormat="1" x14ac:dyDescent="0.35"/>
    <row r="125" s="14" customFormat="1" x14ac:dyDescent="0.35"/>
    <row r="126" s="14" customFormat="1" x14ac:dyDescent="0.35"/>
    <row r="127" s="14" customFormat="1" x14ac:dyDescent="0.35"/>
    <row r="128" s="14" customFormat="1" x14ac:dyDescent="0.35"/>
    <row r="129" spans="18:18" s="14" customFormat="1" x14ac:dyDescent="0.35"/>
    <row r="130" spans="18:18" s="14" customFormat="1" x14ac:dyDescent="0.35"/>
    <row r="131" spans="18:18" s="14" customFormat="1" x14ac:dyDescent="0.35">
      <c r="R131" s="19"/>
    </row>
    <row r="132" spans="18:18" s="14" customFormat="1" x14ac:dyDescent="0.35"/>
    <row r="133" spans="18:18" s="14" customFormat="1" x14ac:dyDescent="0.35"/>
    <row r="134" spans="18:18" s="14" customFormat="1" x14ac:dyDescent="0.35"/>
    <row r="135" spans="18:18" s="14" customFormat="1" x14ac:dyDescent="0.35"/>
    <row r="136" spans="18:18" s="14" customFormat="1" x14ac:dyDescent="0.35"/>
    <row r="137" spans="18:18" s="14" customFormat="1" x14ac:dyDescent="0.35"/>
    <row r="138" spans="18:18" s="14" customFormat="1" x14ac:dyDescent="0.35"/>
    <row r="139" spans="18:18" s="14" customFormat="1" x14ac:dyDescent="0.35"/>
    <row r="140" spans="18:18" s="14" customFormat="1" x14ac:dyDescent="0.35"/>
    <row r="141" spans="18:18" s="14" customFormat="1" x14ac:dyDescent="0.35"/>
    <row r="142" spans="18:18" s="14" customFormat="1" x14ac:dyDescent="0.35"/>
    <row r="143" spans="18:18" s="14" customFormat="1" x14ac:dyDescent="0.35"/>
    <row r="144" spans="18:18" s="14" customFormat="1" x14ac:dyDescent="0.35"/>
    <row r="145" s="14" customFormat="1" x14ac:dyDescent="0.35"/>
    <row r="146" s="14" customFormat="1" x14ac:dyDescent="0.35"/>
    <row r="147" s="14" customFormat="1" x14ac:dyDescent="0.35"/>
    <row r="148" s="14" customFormat="1" x14ac:dyDescent="0.35"/>
    <row r="149" s="14" customFormat="1" x14ac:dyDescent="0.35"/>
    <row r="150" s="14" customFormat="1" x14ac:dyDescent="0.35"/>
    <row r="151" s="14" customFormat="1" x14ac:dyDescent="0.35"/>
    <row r="152" s="14" customFormat="1" x14ac:dyDescent="0.35"/>
    <row r="153" s="14" customFormat="1" x14ac:dyDescent="0.35"/>
    <row r="154" s="14" customFormat="1" x14ac:dyDescent="0.35"/>
    <row r="155" s="14" customFormat="1" x14ac:dyDescent="0.35"/>
    <row r="156" s="14" customFormat="1" x14ac:dyDescent="0.35"/>
    <row r="157" s="14" customFormat="1" x14ac:dyDescent="0.35"/>
    <row r="158" s="14" customFormat="1" x14ac:dyDescent="0.35"/>
    <row r="159" s="14" customFormat="1" x14ac:dyDescent="0.35"/>
    <row r="160" s="14" customFormat="1" x14ac:dyDescent="0.35"/>
    <row r="161" s="14" customFormat="1" x14ac:dyDescent="0.35"/>
    <row r="162" s="14" customFormat="1" x14ac:dyDescent="0.35"/>
    <row r="163" s="14" customFormat="1" x14ac:dyDescent="0.35"/>
    <row r="164" s="14" customFormat="1" x14ac:dyDescent="0.35"/>
    <row r="165" s="14" customFormat="1" x14ac:dyDescent="0.35"/>
    <row r="166" s="14" customFormat="1" x14ac:dyDescent="0.35"/>
    <row r="167" s="14" customFormat="1" x14ac:dyDescent="0.35"/>
    <row r="168" s="14" customFormat="1" x14ac:dyDescent="0.35"/>
    <row r="169" s="14" customFormat="1" x14ac:dyDescent="0.35"/>
    <row r="170" s="14" customFormat="1" x14ac:dyDescent="0.35"/>
    <row r="171" s="14" customFormat="1" x14ac:dyDescent="0.35"/>
    <row r="172" s="14" customFormat="1" x14ac:dyDescent="0.35"/>
    <row r="173" s="14" customFormat="1" x14ac:dyDescent="0.35"/>
    <row r="174" s="14" customFormat="1" x14ac:dyDescent="0.35"/>
    <row r="175" s="14" customFormat="1" x14ac:dyDescent="0.35"/>
    <row r="176" s="14" customFormat="1" x14ac:dyDescent="0.35"/>
    <row r="177" s="14" customFormat="1" x14ac:dyDescent="0.35"/>
    <row r="178" s="14" customFormat="1" x14ac:dyDescent="0.35"/>
    <row r="179" s="14" customFormat="1" x14ac:dyDescent="0.35"/>
    <row r="180" s="14" customFormat="1" x14ac:dyDescent="0.35"/>
    <row r="181" s="14" customFormat="1" x14ac:dyDescent="0.35"/>
    <row r="182" s="14" customFormat="1" x14ac:dyDescent="0.35"/>
    <row r="183" s="14" customFormat="1" x14ac:dyDescent="0.35"/>
    <row r="184" s="14" customFormat="1" x14ac:dyDescent="0.35"/>
    <row r="185" s="14" customFormat="1" x14ac:dyDescent="0.35"/>
    <row r="186" s="14" customFormat="1" x14ac:dyDescent="0.35"/>
    <row r="187" s="14" customFormat="1" x14ac:dyDescent="0.35"/>
    <row r="188" s="14" customFormat="1" x14ac:dyDescent="0.35"/>
    <row r="189" s="14" customFormat="1" x14ac:dyDescent="0.35"/>
    <row r="190" s="14" customFormat="1" x14ac:dyDescent="0.35"/>
    <row r="191" s="14" customFormat="1" x14ac:dyDescent="0.35"/>
    <row r="192" s="14" customFormat="1" x14ac:dyDescent="0.35"/>
    <row r="193" s="14" customFormat="1" x14ac:dyDescent="0.35"/>
    <row r="194" s="14" customFormat="1" x14ac:dyDescent="0.35"/>
    <row r="195" s="14" customFormat="1" x14ac:dyDescent="0.35"/>
    <row r="196" s="14" customFormat="1" x14ac:dyDescent="0.35"/>
    <row r="197" s="14" customFormat="1" x14ac:dyDescent="0.35"/>
    <row r="198" s="14" customFormat="1" x14ac:dyDescent="0.35"/>
    <row r="199" s="14" customFormat="1" x14ac:dyDescent="0.35"/>
    <row r="200" s="14" customFormat="1" x14ac:dyDescent="0.35"/>
    <row r="201" s="14" customFormat="1" x14ac:dyDescent="0.35"/>
    <row r="202" s="14" customFormat="1" x14ac:dyDescent="0.35"/>
    <row r="203" s="14" customFormat="1" x14ac:dyDescent="0.35"/>
    <row r="204" s="14" customFormat="1" x14ac:dyDescent="0.35"/>
    <row r="205" s="14" customFormat="1" x14ac:dyDescent="0.35"/>
    <row r="206" s="14" customFormat="1" x14ac:dyDescent="0.35"/>
    <row r="207" s="14" customFormat="1" x14ac:dyDescent="0.35"/>
    <row r="208" s="14" customFormat="1" x14ac:dyDescent="0.35"/>
    <row r="209" spans="2:19" s="14" customFormat="1" x14ac:dyDescent="0.35"/>
    <row r="210" spans="2:19" s="14" customFormat="1" x14ac:dyDescent="0.35"/>
    <row r="211" spans="2:19" s="14" customFormat="1" x14ac:dyDescent="0.35"/>
    <row r="212" spans="2:19" s="14" customFormat="1" x14ac:dyDescent="0.35"/>
    <row r="213" spans="2:19" s="14" customFormat="1" x14ac:dyDescent="0.35"/>
    <row r="214" spans="2:19" s="14" customFormat="1" x14ac:dyDescent="0.35"/>
    <row r="215" spans="2:19" s="14" customFormat="1" x14ac:dyDescent="0.35"/>
    <row r="216" spans="2:19" s="14" customFormat="1" x14ac:dyDescent="0.35"/>
    <row r="217" spans="2:19" s="14" customFormat="1" x14ac:dyDescent="0.35"/>
    <row r="218" spans="2:19" s="14" customFormat="1" x14ac:dyDescent="0.35"/>
    <row r="219" spans="2:19" s="14" customFormat="1" x14ac:dyDescent="0.35"/>
    <row r="220" spans="2:19" s="14" customFormat="1" x14ac:dyDescent="0.35"/>
    <row r="221" spans="2:19" s="14" customFormat="1" x14ac:dyDescent="0.35"/>
    <row r="222" spans="2:19" s="14" customFormat="1" x14ac:dyDescent="0.35"/>
    <row r="223" spans="2:19" x14ac:dyDescent="0.3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3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3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3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35">
      <c r="G227" s="14"/>
      <c r="H227" s="14"/>
      <c r="O227" s="14"/>
      <c r="P227" s="14"/>
      <c r="Q227" s="14"/>
      <c r="R227" s="14"/>
      <c r="S227" s="14"/>
    </row>
    <row r="228" spans="2:19" x14ac:dyDescent="0.35">
      <c r="G228" s="14"/>
      <c r="H228" s="14"/>
      <c r="O228" s="14"/>
      <c r="P228" s="14"/>
      <c r="Q228" s="14"/>
      <c r="R228" s="14"/>
      <c r="S228" s="14"/>
    </row>
    <row r="229" spans="2:19" x14ac:dyDescent="0.35">
      <c r="G229" s="14"/>
      <c r="O229" s="14"/>
      <c r="P229" s="14"/>
      <c r="Q229" s="14"/>
      <c r="R229" s="14"/>
      <c r="S229" s="14"/>
    </row>
    <row r="230" spans="2:19" x14ac:dyDescent="0.35">
      <c r="G230" s="14"/>
      <c r="O230" s="14"/>
      <c r="P230" s="14"/>
      <c r="Q230" s="14"/>
      <c r="R230" s="14"/>
      <c r="S230" s="14"/>
    </row>
    <row r="231" spans="2:19" x14ac:dyDescent="0.35">
      <c r="G231" s="14"/>
      <c r="O231" s="14"/>
      <c r="P231" s="14"/>
      <c r="Q231" s="14"/>
      <c r="R231" s="14"/>
      <c r="S231" s="14"/>
    </row>
    <row r="232" spans="2:19" x14ac:dyDescent="0.35">
      <c r="O232" s="14"/>
      <c r="P232" s="14"/>
      <c r="Q232" s="14"/>
      <c r="R232" s="14"/>
      <c r="S232" s="14"/>
    </row>
    <row r="233" spans="2:19" x14ac:dyDescent="0.35">
      <c r="O233" s="14"/>
      <c r="P233" s="14"/>
      <c r="Q233" s="14"/>
      <c r="R233" s="14"/>
      <c r="S233" s="14"/>
    </row>
    <row r="234" spans="2:19" x14ac:dyDescent="0.35">
      <c r="O234" s="14"/>
      <c r="P234" s="14"/>
      <c r="Q234" s="14"/>
      <c r="R234" s="14"/>
      <c r="S234" s="14"/>
    </row>
    <row r="235" spans="2:19" x14ac:dyDescent="0.35">
      <c r="P235" s="14"/>
      <c r="Q235" s="14"/>
      <c r="R235" s="14"/>
      <c r="S235" s="14"/>
    </row>
    <row r="236" spans="2:19" x14ac:dyDescent="0.35">
      <c r="P236" s="14"/>
      <c r="Q236" s="14"/>
      <c r="R236" s="14"/>
      <c r="S236" s="14"/>
    </row>
    <row r="237" spans="2:19" x14ac:dyDescent="0.35">
      <c r="P237" s="14"/>
      <c r="Q237" s="14"/>
      <c r="R237" s="14"/>
      <c r="S237" s="14"/>
    </row>
    <row r="238" spans="2:19" x14ac:dyDescent="0.35">
      <c r="P238" s="14"/>
      <c r="Q238" s="14"/>
      <c r="R238" s="14"/>
      <c r="S238" s="14"/>
    </row>
    <row r="239" spans="2:19" x14ac:dyDescent="0.35">
      <c r="P239" s="14"/>
      <c r="Q239" s="14"/>
      <c r="R239" s="14"/>
      <c r="S239" s="14"/>
    </row>
    <row r="240" spans="2:19" x14ac:dyDescent="0.35">
      <c r="P240" s="14"/>
      <c r="Q240" s="14"/>
      <c r="R240" s="14"/>
      <c r="S240" s="14"/>
    </row>
    <row r="241" spans="16:19" x14ac:dyDescent="0.35">
      <c r="P241" s="14"/>
      <c r="Q241" s="14"/>
      <c r="R241" s="14"/>
      <c r="S241" s="14"/>
    </row>
    <row r="242" spans="16:19" x14ac:dyDescent="0.35">
      <c r="P242" s="14"/>
      <c r="Q242" s="14"/>
      <c r="R242" s="14"/>
      <c r="S242" s="14"/>
    </row>
    <row r="243" spans="16:19" x14ac:dyDescent="0.35">
      <c r="P243" s="14"/>
      <c r="Q243" s="14"/>
      <c r="R243" s="14"/>
      <c r="S243" s="14"/>
    </row>
    <row r="244" spans="16:19" x14ac:dyDescent="0.35">
      <c r="P244" s="14"/>
      <c r="Q244" s="14"/>
      <c r="R244" s="14"/>
      <c r="S244" s="14"/>
    </row>
    <row r="245" spans="16:19" x14ac:dyDescent="0.35">
      <c r="P245" s="14"/>
      <c r="Q245" s="14"/>
      <c r="R245" s="14"/>
      <c r="S245" s="14"/>
    </row>
    <row r="246" spans="16:19" x14ac:dyDescent="0.35">
      <c r="P246" s="14"/>
      <c r="Q246" s="14"/>
      <c r="R246" s="14"/>
      <c r="S246" s="14"/>
    </row>
    <row r="247" spans="16:19" x14ac:dyDescent="0.35">
      <c r="P247" s="14"/>
      <c r="Q247" s="14"/>
      <c r="R247" s="14"/>
      <c r="S247" s="14"/>
    </row>
    <row r="248" spans="16:19" x14ac:dyDescent="0.35">
      <c r="P248" s="14"/>
      <c r="Q248" s="14"/>
      <c r="R248" s="14"/>
      <c r="S248" s="14"/>
    </row>
    <row r="249" spans="16:19" x14ac:dyDescent="0.35">
      <c r="P249" s="14"/>
      <c r="Q249" s="14"/>
      <c r="R249" s="14"/>
      <c r="S249" s="14"/>
    </row>
    <row r="250" spans="16:19" x14ac:dyDescent="0.35">
      <c r="P250" s="14"/>
      <c r="Q250" s="14"/>
      <c r="R250" s="14"/>
      <c r="S250" s="14"/>
    </row>
    <row r="251" spans="16:19" x14ac:dyDescent="0.35">
      <c r="P251" s="14"/>
      <c r="Q251" s="14"/>
      <c r="R251" s="14"/>
      <c r="S251" s="14"/>
    </row>
    <row r="252" spans="16:19" x14ac:dyDescent="0.35">
      <c r="P252" s="14"/>
      <c r="Q252" s="14"/>
      <c r="R252" s="14"/>
      <c r="S252" s="14"/>
    </row>
    <row r="253" spans="16:19" x14ac:dyDescent="0.35">
      <c r="P253" s="14"/>
      <c r="Q253" s="14"/>
      <c r="R253" s="14"/>
      <c r="S253" s="14"/>
    </row>
    <row r="254" spans="16:19" x14ac:dyDescent="0.35">
      <c r="P254" s="14"/>
      <c r="Q254" s="14"/>
      <c r="R254" s="14"/>
      <c r="S254" s="14"/>
    </row>
    <row r="255" spans="16:19" x14ac:dyDescent="0.35">
      <c r="P255" s="14"/>
      <c r="Q255" s="14"/>
      <c r="R255" s="14"/>
      <c r="S255" s="14"/>
    </row>
    <row r="256" spans="16:19" x14ac:dyDescent="0.35">
      <c r="P256" s="14"/>
      <c r="Q256" s="14"/>
      <c r="R256" s="14"/>
      <c r="S256" s="14"/>
    </row>
    <row r="257" spans="16:19" x14ac:dyDescent="0.35">
      <c r="P257" s="14"/>
      <c r="Q257" s="14"/>
      <c r="R257" s="14"/>
      <c r="S257" s="14"/>
    </row>
    <row r="258" spans="16:19" x14ac:dyDescent="0.35">
      <c r="P258" s="14"/>
      <c r="Q258" s="14"/>
      <c r="R258" s="14"/>
      <c r="S258" s="14"/>
    </row>
    <row r="259" spans="16:19" x14ac:dyDescent="0.35">
      <c r="P259" s="14"/>
      <c r="Q259" s="14"/>
      <c r="R259" s="14"/>
      <c r="S259" s="14"/>
    </row>
    <row r="260" spans="16:19" x14ac:dyDescent="0.35">
      <c r="P260" s="14"/>
      <c r="Q260" s="14"/>
      <c r="R260" s="14"/>
      <c r="S260" s="14"/>
    </row>
    <row r="261" spans="16:19" x14ac:dyDescent="0.35">
      <c r="P261" s="14"/>
      <c r="Q261" s="14"/>
      <c r="R261" s="14"/>
      <c r="S261" s="14"/>
    </row>
    <row r="262" spans="16:19" x14ac:dyDescent="0.35">
      <c r="P262" s="14"/>
      <c r="Q262" s="14"/>
      <c r="R262" s="14"/>
      <c r="S262" s="14"/>
    </row>
    <row r="263" spans="16:19" x14ac:dyDescent="0.35">
      <c r="P263" s="14"/>
      <c r="Q263" s="14"/>
      <c r="R263" s="14"/>
      <c r="S263" s="14"/>
    </row>
    <row r="264" spans="16:19" x14ac:dyDescent="0.35">
      <c r="P264" s="14"/>
      <c r="Q264" s="14"/>
      <c r="R264" s="14"/>
      <c r="S264" s="14"/>
    </row>
    <row r="265" spans="16:19" x14ac:dyDescent="0.35">
      <c r="P265" s="14"/>
      <c r="Q265" s="14"/>
      <c r="R265" s="14"/>
      <c r="S265" s="14"/>
    </row>
    <row r="266" spans="16:19" x14ac:dyDescent="0.35">
      <c r="P266" s="14"/>
      <c r="Q266" s="14"/>
      <c r="R266" s="14"/>
      <c r="S266" s="14"/>
    </row>
    <row r="267" spans="16:19" x14ac:dyDescent="0.35">
      <c r="P267" s="14"/>
      <c r="Q267" s="14"/>
      <c r="R267" s="14"/>
      <c r="S267" s="14"/>
    </row>
    <row r="268" spans="16:19" x14ac:dyDescent="0.35">
      <c r="P268" s="14"/>
      <c r="Q268" s="14"/>
      <c r="R268" s="14"/>
      <c r="S268" s="14"/>
    </row>
    <row r="269" spans="16:19" x14ac:dyDescent="0.35">
      <c r="P269" s="14"/>
      <c r="Q269" s="14"/>
      <c r="R269" s="14"/>
      <c r="S269" s="14"/>
    </row>
    <row r="270" spans="16:19" x14ac:dyDescent="0.35">
      <c r="P270" s="14"/>
      <c r="Q270" s="14"/>
      <c r="R270" s="14"/>
      <c r="S270" s="14"/>
    </row>
    <row r="271" spans="16:19" x14ac:dyDescent="0.35">
      <c r="P271" s="14"/>
      <c r="Q271" s="14"/>
      <c r="R271" s="14"/>
      <c r="S271" s="14"/>
    </row>
    <row r="272" spans="16:19" x14ac:dyDescent="0.35">
      <c r="P272" s="14"/>
      <c r="Q272" s="14"/>
      <c r="R272" s="14"/>
      <c r="S272" s="14"/>
    </row>
    <row r="273" spans="16:19" x14ac:dyDescent="0.35">
      <c r="P273" s="14"/>
      <c r="Q273" s="14"/>
      <c r="R273" s="14"/>
      <c r="S273" s="14"/>
    </row>
    <row r="274" spans="16:19" x14ac:dyDescent="0.35">
      <c r="P274" s="14"/>
      <c r="Q274" s="14"/>
      <c r="R274" s="14"/>
      <c r="S274" s="14"/>
    </row>
    <row r="275" spans="16:19" x14ac:dyDescent="0.35">
      <c r="P275" s="14"/>
      <c r="Q275" s="14"/>
      <c r="R275" s="14"/>
      <c r="S275" s="14"/>
    </row>
    <row r="276" spans="16:19" x14ac:dyDescent="0.35">
      <c r="P276" s="14"/>
      <c r="Q276" s="14"/>
      <c r="R276" s="14"/>
      <c r="S276" s="14"/>
    </row>
    <row r="277" spans="16:19" x14ac:dyDescent="0.35">
      <c r="P277" s="14"/>
      <c r="Q277" s="14"/>
      <c r="R277" s="14"/>
      <c r="S277" s="14"/>
    </row>
    <row r="278" spans="16:19" x14ac:dyDescent="0.35">
      <c r="P278" s="14"/>
      <c r="Q278" s="14"/>
      <c r="R278" s="14"/>
      <c r="S278" s="14"/>
    </row>
    <row r="279" spans="16:19" x14ac:dyDescent="0.35">
      <c r="P279" s="14"/>
      <c r="Q279" s="14"/>
      <c r="R279" s="14"/>
      <c r="S279" s="14"/>
    </row>
    <row r="280" spans="16:19" x14ac:dyDescent="0.35">
      <c r="P280" s="14"/>
      <c r="Q280" s="14"/>
      <c r="R280" s="14"/>
      <c r="S280" s="14"/>
    </row>
    <row r="281" spans="16:19" x14ac:dyDescent="0.35">
      <c r="P281" s="14"/>
      <c r="Q281" s="14"/>
      <c r="R281" s="14"/>
      <c r="S281" s="14"/>
    </row>
    <row r="282" spans="16:19" x14ac:dyDescent="0.35">
      <c r="P282" s="14"/>
      <c r="Q282" s="14"/>
      <c r="R282" s="14"/>
      <c r="S282" s="14"/>
    </row>
    <row r="283" spans="16:19" x14ac:dyDescent="0.35">
      <c r="P283" s="14"/>
      <c r="Q283" s="14"/>
      <c r="R283" s="14"/>
      <c r="S283" s="14"/>
    </row>
    <row r="284" spans="16:19" x14ac:dyDescent="0.35">
      <c r="P284" s="14"/>
      <c r="Q284" s="14"/>
      <c r="R284" s="14"/>
      <c r="S284" s="14"/>
    </row>
    <row r="285" spans="16:19" x14ac:dyDescent="0.35">
      <c r="P285" s="14"/>
      <c r="Q285" s="14"/>
      <c r="R285" s="14"/>
      <c r="S285" s="14"/>
    </row>
    <row r="286" spans="16:19" x14ac:dyDescent="0.35">
      <c r="P286" s="14"/>
      <c r="Q286" s="14"/>
      <c r="R286" s="14"/>
      <c r="S286" s="14"/>
    </row>
    <row r="287" spans="16:19" x14ac:dyDescent="0.35">
      <c r="P287" s="14"/>
      <c r="Q287" s="14"/>
      <c r="R287" s="14"/>
      <c r="S287" s="14"/>
    </row>
    <row r="288" spans="16:19" x14ac:dyDescent="0.35">
      <c r="P288" s="14"/>
      <c r="Q288" s="14"/>
      <c r="R288" s="14"/>
      <c r="S288" s="14"/>
    </row>
    <row r="289" spans="16:19" x14ac:dyDescent="0.35">
      <c r="P289" s="14"/>
      <c r="Q289" s="14"/>
      <c r="R289" s="14"/>
      <c r="S289" s="14"/>
    </row>
    <row r="290" spans="16:19" x14ac:dyDescent="0.35">
      <c r="P290" s="14"/>
      <c r="Q290" s="14"/>
      <c r="R290" s="14"/>
      <c r="S290" s="14"/>
    </row>
    <row r="291" spans="16:19" x14ac:dyDescent="0.35">
      <c r="P291" s="14"/>
      <c r="Q291" s="14"/>
      <c r="R291" s="14"/>
      <c r="S291" s="14"/>
    </row>
    <row r="292" spans="16:19" x14ac:dyDescent="0.35">
      <c r="P292" s="14"/>
      <c r="Q292" s="14"/>
      <c r="R292" s="14"/>
      <c r="S292" s="14"/>
    </row>
    <row r="293" spans="16:19" x14ac:dyDescent="0.35">
      <c r="P293" s="14"/>
      <c r="Q293" s="14"/>
      <c r="R293" s="14"/>
      <c r="S293" s="14"/>
    </row>
    <row r="294" spans="16:19" x14ac:dyDescent="0.35">
      <c r="P294" s="14"/>
      <c r="Q294" s="14"/>
      <c r="R294" s="14"/>
      <c r="S294" s="14"/>
    </row>
    <row r="295" spans="16:19" x14ac:dyDescent="0.35">
      <c r="P295" s="14"/>
      <c r="Q295" s="14"/>
      <c r="R295" s="14"/>
      <c r="S295" s="14"/>
    </row>
    <row r="296" spans="16:19" x14ac:dyDescent="0.35">
      <c r="P296" s="14"/>
      <c r="Q296" s="14"/>
      <c r="R296" s="14"/>
      <c r="S296" s="14"/>
    </row>
    <row r="297" spans="16:19" x14ac:dyDescent="0.35">
      <c r="P297" s="14"/>
      <c r="Q297" s="14"/>
      <c r="R297" s="14"/>
      <c r="S297" s="14"/>
    </row>
    <row r="298" spans="16:19" x14ac:dyDescent="0.35">
      <c r="P298" s="14"/>
      <c r="Q298" s="14"/>
      <c r="R298" s="14"/>
      <c r="S298" s="14"/>
    </row>
    <row r="299" spans="16:19" x14ac:dyDescent="0.35">
      <c r="P299" s="14"/>
      <c r="Q299" s="14"/>
      <c r="R299" s="14"/>
      <c r="S299" s="14"/>
    </row>
    <row r="300" spans="16:19" x14ac:dyDescent="0.35">
      <c r="P300" s="14"/>
      <c r="Q300" s="14"/>
      <c r="R300" s="14"/>
      <c r="S300" s="14"/>
    </row>
    <row r="301" spans="16:19" x14ac:dyDescent="0.35">
      <c r="P301" s="14"/>
      <c r="Q301" s="14"/>
      <c r="R301" s="14"/>
      <c r="S301" s="14"/>
    </row>
    <row r="302" spans="16:19" x14ac:dyDescent="0.35">
      <c r="P302" s="14"/>
      <c r="Q302" s="14"/>
      <c r="R302" s="14"/>
      <c r="S302" s="14"/>
    </row>
    <row r="303" spans="16:19" x14ac:dyDescent="0.35">
      <c r="P303" s="14"/>
      <c r="Q303" s="14"/>
      <c r="R303" s="14"/>
      <c r="S303" s="14"/>
    </row>
    <row r="304" spans="16:19" x14ac:dyDescent="0.35">
      <c r="P304" s="14"/>
      <c r="Q304" s="14"/>
      <c r="R304" s="14"/>
      <c r="S304" s="14"/>
    </row>
    <row r="305" spans="16:19" x14ac:dyDescent="0.35">
      <c r="P305" s="14"/>
      <c r="Q305" s="14"/>
      <c r="R305" s="14"/>
      <c r="S305" s="14"/>
    </row>
    <row r="306" spans="16:19" x14ac:dyDescent="0.35">
      <c r="P306" s="14"/>
      <c r="Q306" s="14"/>
      <c r="R306" s="14"/>
      <c r="S306" s="14"/>
    </row>
    <row r="307" spans="16:19" x14ac:dyDescent="0.35">
      <c r="P307" s="14"/>
      <c r="Q307" s="14"/>
      <c r="R307" s="14"/>
      <c r="S307" s="14"/>
    </row>
    <row r="308" spans="16:19" x14ac:dyDescent="0.35">
      <c r="P308" s="14"/>
      <c r="Q308" s="14"/>
      <c r="R308" s="14"/>
      <c r="S308" s="14"/>
    </row>
    <row r="309" spans="16:19" x14ac:dyDescent="0.35">
      <c r="P309" s="14"/>
      <c r="Q309" s="14"/>
      <c r="R309" s="14"/>
      <c r="S309" s="14"/>
    </row>
    <row r="310" spans="16:19" x14ac:dyDescent="0.35">
      <c r="P310" s="14"/>
      <c r="Q310" s="14"/>
      <c r="R310" s="14"/>
      <c r="S310" s="14"/>
    </row>
    <row r="311" spans="16:19" x14ac:dyDescent="0.35">
      <c r="P311" s="14"/>
      <c r="Q311" s="14"/>
      <c r="R311" s="14"/>
      <c r="S311" s="14"/>
    </row>
    <row r="312" spans="16:19" x14ac:dyDescent="0.35">
      <c r="P312" s="14"/>
      <c r="Q312" s="14"/>
      <c r="R312" s="14"/>
      <c r="S312" s="14"/>
    </row>
    <row r="313" spans="16:19" x14ac:dyDescent="0.35">
      <c r="P313" s="14"/>
      <c r="Q313" s="14"/>
      <c r="R313" s="14"/>
      <c r="S313" s="14"/>
    </row>
    <row r="314" spans="16:19" x14ac:dyDescent="0.35">
      <c r="P314" s="14"/>
      <c r="Q314" s="14"/>
      <c r="R314" s="14"/>
      <c r="S314" s="14"/>
    </row>
    <row r="315" spans="16:19" x14ac:dyDescent="0.35">
      <c r="P315" s="14"/>
      <c r="Q315" s="14"/>
      <c r="R315" s="14"/>
      <c r="S315" s="14"/>
    </row>
    <row r="316" spans="16:19" x14ac:dyDescent="0.35">
      <c r="P316" s="14"/>
      <c r="Q316" s="14"/>
      <c r="R316" s="14"/>
      <c r="S316" s="14"/>
    </row>
    <row r="317" spans="16:19" x14ac:dyDescent="0.35">
      <c r="P317" s="14"/>
      <c r="Q317" s="14"/>
      <c r="R317" s="14"/>
      <c r="S317" s="14"/>
    </row>
    <row r="318" spans="16:19" x14ac:dyDescent="0.35">
      <c r="Q318" s="14"/>
      <c r="R318" s="14"/>
      <c r="S318" s="14"/>
    </row>
    <row r="319" spans="16:19" x14ac:dyDescent="0.35">
      <c r="Q319" s="14"/>
      <c r="R319" s="14"/>
      <c r="S319" s="14"/>
    </row>
    <row r="320" spans="16:19" x14ac:dyDescent="0.35">
      <c r="Q320" s="14"/>
      <c r="R320" s="14"/>
      <c r="S320" s="14"/>
    </row>
  </sheetData>
  <mergeCells count="17">
    <mergeCell ref="H18:I18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98F3CA22-075E-44E8-B471-5606A63A4551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374650</xdr:colOff>
                    <xdr:row>0</xdr:row>
                    <xdr:rowOff>177800</xdr:rowOff>
                  </from>
                  <to>
                    <xdr:col>11</xdr:col>
                    <xdr:colOff>533400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311150</xdr:colOff>
                    <xdr:row>0</xdr:row>
                    <xdr:rowOff>196850</xdr:rowOff>
                  </from>
                  <to>
                    <xdr:col>13</xdr:col>
                    <xdr:colOff>330200</xdr:colOff>
                    <xdr:row>0</xdr:row>
                    <xdr:rowOff>673100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A4765-4957-44E7-B198-ED05C98D8E05}">
  <dimension ref="A1:W320"/>
  <sheetViews>
    <sheetView workbookViewId="0"/>
  </sheetViews>
  <sheetFormatPr defaultRowHeight="14.5" x14ac:dyDescent="0.35"/>
  <cols>
    <col min="2" max="2" width="3.90625" customWidth="1"/>
    <col min="3" max="3" width="21.08984375" customWidth="1"/>
    <col min="4" max="4" width="45.90625" customWidth="1"/>
    <col min="5" max="5" width="7.90625" customWidth="1"/>
    <col min="8" max="8" width="18.54296875" customWidth="1"/>
    <col min="9" max="9" width="15.54296875" customWidth="1"/>
    <col min="10" max="10" width="15" customWidth="1"/>
    <col min="11" max="11" width="11.36328125" customWidth="1"/>
    <col min="13" max="13" width="10.36328125" customWidth="1"/>
    <col min="14" max="14" width="8.36328125" customWidth="1"/>
    <col min="16" max="16" width="5.6328125" customWidth="1"/>
    <col min="17" max="18" width="12.453125" customWidth="1"/>
    <col min="19" max="19" width="5.6328125" customWidth="1"/>
  </cols>
  <sheetData>
    <row r="1" spans="2:23" s="1" customFormat="1" ht="69" customHeight="1" x14ac:dyDescent="0.3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55000000000000004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35"/>
    <row r="4" spans="2:23" s="14" customFormat="1" x14ac:dyDescent="0.3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35">
      <c r="G5" s="89" t="s">
        <v>138</v>
      </c>
      <c r="H5" s="89"/>
      <c r="I5" s="89"/>
      <c r="J5" s="89"/>
      <c r="K5" s="89"/>
      <c r="L5" s="89"/>
    </row>
    <row r="6" spans="2:23" s="14" customFormat="1" ht="22.25" customHeight="1" x14ac:dyDescent="0.6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3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" customHeight="1" x14ac:dyDescent="0.3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35">
      <c r="B9" s="22"/>
      <c r="C9" s="11" t="s">
        <v>31</v>
      </c>
      <c r="D9" s="68" t="s">
        <v>206</v>
      </c>
      <c r="E9" s="23"/>
      <c r="G9" s="22"/>
      <c r="H9" s="104" t="s">
        <v>34</v>
      </c>
      <c r="I9" s="105">
        <v>566.59193530202492</v>
      </c>
      <c r="J9" s="21"/>
      <c r="K9" s="21"/>
      <c r="L9" s="21"/>
      <c r="M9" s="21"/>
      <c r="N9" s="23"/>
      <c r="P9" s="22"/>
      <c r="Q9" s="68">
        <v>0.01</v>
      </c>
      <c r="R9" s="68">
        <v>229.63306480151022</v>
      </c>
      <c r="S9" s="23"/>
    </row>
    <row r="10" spans="2:23" s="14" customFormat="1" x14ac:dyDescent="0.3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288.71857867556463</v>
      </c>
      <c r="J10" s="21"/>
      <c r="K10" s="21"/>
      <c r="L10" s="21"/>
      <c r="M10" s="21"/>
      <c r="N10" s="23"/>
      <c r="P10" s="22"/>
      <c r="Q10" s="96">
        <v>0.02</v>
      </c>
      <c r="R10" s="96">
        <v>250.55703431766122</v>
      </c>
      <c r="S10" s="23"/>
    </row>
    <row r="11" spans="2:23" s="14" customFormat="1" ht="14" customHeight="1" x14ac:dyDescent="0.3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1351.0897938597304</v>
      </c>
      <c r="J11" s="21"/>
      <c r="K11" s="21"/>
      <c r="L11" s="21"/>
      <c r="M11" s="21"/>
      <c r="N11" s="23"/>
      <c r="P11" s="22"/>
      <c r="Q11" s="68">
        <v>0.03</v>
      </c>
      <c r="R11" s="68">
        <v>265.55816405501668</v>
      </c>
      <c r="S11" s="23"/>
    </row>
    <row r="12" spans="2:23" s="14" customFormat="1" ht="14.4" customHeight="1" x14ac:dyDescent="0.35">
      <c r="B12" s="94"/>
      <c r="C12" s="99"/>
      <c r="D12" s="100"/>
      <c r="E12" s="94"/>
      <c r="G12" s="22"/>
      <c r="H12" s="102" t="s">
        <v>42</v>
      </c>
      <c r="I12" s="103">
        <v>105.97248304890567</v>
      </c>
      <c r="J12" s="21"/>
      <c r="K12" s="21"/>
      <c r="L12" s="21"/>
      <c r="M12" s="21"/>
      <c r="N12" s="23"/>
      <c r="P12" s="22"/>
      <c r="Q12" s="96">
        <v>0.04</v>
      </c>
      <c r="R12" s="96">
        <v>277.89579862817493</v>
      </c>
      <c r="S12" s="23"/>
    </row>
    <row r="13" spans="2:23" s="14" customFormat="1" x14ac:dyDescent="0.35">
      <c r="B13" s="63"/>
      <c r="C13" s="72" t="s">
        <v>131</v>
      </c>
      <c r="D13" s="56" t="s">
        <v>205</v>
      </c>
      <c r="E13" s="64"/>
      <c r="G13" s="22"/>
      <c r="H13" s="11" t="s">
        <v>108</v>
      </c>
      <c r="I13" s="68">
        <v>0.42170550638235926</v>
      </c>
      <c r="J13" s="21"/>
      <c r="K13" s="21"/>
      <c r="L13" s="21"/>
      <c r="M13" s="21"/>
      <c r="N13" s="23"/>
      <c r="P13" s="22"/>
      <c r="Q13" s="68">
        <v>0.05</v>
      </c>
      <c r="R13" s="68">
        <v>288.71857867556457</v>
      </c>
      <c r="S13" s="23"/>
    </row>
    <row r="14" spans="2:23" s="14" customFormat="1" ht="14.4" customHeight="1" x14ac:dyDescent="0.35">
      <c r="B14" s="22"/>
      <c r="C14" s="44"/>
      <c r="D14" s="39"/>
      <c r="E14" s="23"/>
      <c r="G14" s="22"/>
      <c r="H14" s="95" t="s">
        <v>110</v>
      </c>
      <c r="I14" s="96">
        <v>2</v>
      </c>
      <c r="J14" s="21"/>
      <c r="K14" s="21"/>
      <c r="L14" s="21"/>
      <c r="M14" s="21"/>
      <c r="N14" s="23"/>
      <c r="P14" s="22"/>
      <c r="Q14" s="96">
        <v>0.06</v>
      </c>
      <c r="R14" s="96">
        <v>298.56272505897618</v>
      </c>
      <c r="S14" s="23"/>
    </row>
    <row r="15" spans="2:23" s="14" customFormat="1" ht="14.4" customHeight="1" x14ac:dyDescent="0.35">
      <c r="B15" s="22"/>
      <c r="C15" s="70" t="s">
        <v>57</v>
      </c>
      <c r="D15" s="41"/>
      <c r="E15" s="23"/>
      <c r="G15" s="22"/>
      <c r="H15" s="11" t="s">
        <v>109</v>
      </c>
      <c r="I15" s="68">
        <v>1.7268961214656025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307.74427484843835</v>
      </c>
      <c r="S15" s="23"/>
    </row>
    <row r="16" spans="2:23" s="14" customFormat="1" x14ac:dyDescent="0.3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316.44608925798855</v>
      </c>
      <c r="S16" s="23"/>
    </row>
    <row r="17" spans="2:19" s="14" customFormat="1" x14ac:dyDescent="0.3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324.82194666837802</v>
      </c>
      <c r="S17" s="23"/>
    </row>
    <row r="18" spans="2:19" s="14" customFormat="1" x14ac:dyDescent="0.3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3</v>
      </c>
      <c r="J18" s="107"/>
      <c r="K18" s="21"/>
      <c r="L18" s="21"/>
      <c r="M18" s="21"/>
      <c r="N18" s="23"/>
      <c r="P18" s="22"/>
      <c r="Q18" s="96">
        <v>0.1</v>
      </c>
      <c r="R18" s="96">
        <v>332.95762059343491</v>
      </c>
      <c r="S18" s="23"/>
    </row>
    <row r="19" spans="2:19" s="14" customFormat="1" ht="14.4" customHeight="1" x14ac:dyDescent="0.3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340.94910772921583</v>
      </c>
      <c r="S19" s="23"/>
    </row>
    <row r="20" spans="2:19" s="14" customFormat="1" x14ac:dyDescent="0.35">
      <c r="B20" s="22"/>
      <c r="C20" s="21"/>
      <c r="D20" s="40"/>
      <c r="E20" s="23"/>
      <c r="G20" s="22"/>
      <c r="H20" s="101" t="s">
        <v>186</v>
      </c>
      <c r="I20" s="68">
        <v>4.09277101095245E-2</v>
      </c>
      <c r="J20" s="21"/>
      <c r="K20" s="21"/>
      <c r="L20" s="21"/>
      <c r="M20" s="21"/>
      <c r="N20" s="23"/>
      <c r="P20" s="22"/>
      <c r="Q20" s="96">
        <v>0.12</v>
      </c>
      <c r="R20" s="96">
        <v>348.83973649861559</v>
      </c>
      <c r="S20" s="23"/>
    </row>
    <row r="21" spans="2:19" s="14" customFormat="1" ht="14.4" customHeight="1" x14ac:dyDescent="0.35">
      <c r="B21" s="22"/>
      <c r="C21" s="70" t="s">
        <v>56</v>
      </c>
      <c r="D21" s="41"/>
      <c r="E21" s="23"/>
      <c r="G21" s="22"/>
      <c r="H21" s="96" t="s">
        <v>188</v>
      </c>
      <c r="I21" s="96">
        <v>1.5672818160231099</v>
      </c>
      <c r="J21" s="21"/>
      <c r="K21" s="21"/>
      <c r="L21" s="21"/>
      <c r="M21" s="21"/>
      <c r="N21" s="23"/>
      <c r="P21" s="22"/>
      <c r="Q21" s="68">
        <v>0.13</v>
      </c>
      <c r="R21" s="68">
        <v>356.5895839864441</v>
      </c>
      <c r="S21" s="23"/>
    </row>
    <row r="22" spans="2:19" s="14" customFormat="1" ht="14.4" customHeight="1" x14ac:dyDescent="0.35">
      <c r="B22" s="22"/>
      <c r="C22" s="11" t="s">
        <v>39</v>
      </c>
      <c r="D22" s="68" t="s">
        <v>41</v>
      </c>
      <c r="E22" s="23"/>
      <c r="F22" s="13"/>
      <c r="G22" s="22"/>
      <c r="H22" s="68" t="s">
        <v>189</v>
      </c>
      <c r="I22" s="68">
        <v>5.09949620386824E-6</v>
      </c>
      <c r="J22" s="21"/>
      <c r="K22" s="21"/>
      <c r="L22" s="21"/>
      <c r="M22" s="21"/>
      <c r="N22" s="23"/>
      <c r="P22" s="22"/>
      <c r="Q22" s="96">
        <v>0.14000000000000001</v>
      </c>
      <c r="R22" s="96">
        <v>364.05704039260542</v>
      </c>
      <c r="S22" s="23"/>
    </row>
    <row r="23" spans="2:19" s="14" customFormat="1" ht="14.4" customHeight="1" x14ac:dyDescent="0.35">
      <c r="B23" s="22"/>
      <c r="C23" s="95" t="s">
        <v>40</v>
      </c>
      <c r="D23" s="96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371.25428610664238</v>
      </c>
      <c r="S23" s="23"/>
    </row>
    <row r="24" spans="2:19" s="14" customFormat="1" x14ac:dyDescent="0.3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378.20066886161885</v>
      </c>
      <c r="S24" s="23"/>
    </row>
    <row r="25" spans="2:19" s="14" customFormat="1" ht="29" x14ac:dyDescent="0.3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384.94800200754975</v>
      </c>
      <c r="S25" s="23"/>
    </row>
    <row r="26" spans="2:19" s="14" customFormat="1" ht="17.399999999999999" customHeight="1" x14ac:dyDescent="0.35">
      <c r="B26" s="45"/>
      <c r="C26" s="47"/>
      <c r="D26" s="47"/>
      <c r="E26" s="47"/>
      <c r="F26" s="13"/>
      <c r="G26" s="22"/>
      <c r="H26" s="68">
        <v>0</v>
      </c>
      <c r="I26" s="68">
        <v>4.09277101095245E-2</v>
      </c>
      <c r="J26" s="68">
        <v>1.7578451492040774</v>
      </c>
      <c r="K26" s="68">
        <v>3</v>
      </c>
      <c r="L26" s="68">
        <v>42.95</v>
      </c>
      <c r="M26" s="68">
        <v>0.95666472511311329</v>
      </c>
      <c r="N26" s="34"/>
      <c r="P26" s="22"/>
      <c r="Q26" s="96">
        <v>0.18</v>
      </c>
      <c r="R26" s="96">
        <v>391.50731736061584</v>
      </c>
      <c r="S26" s="23"/>
    </row>
    <row r="27" spans="2:19" s="14" customFormat="1" ht="13.5" customHeight="1" x14ac:dyDescent="0.35">
      <c r="B27" s="13"/>
      <c r="C27" s="35"/>
      <c r="D27" s="35"/>
      <c r="E27" s="35"/>
      <c r="F27" s="13"/>
      <c r="G27" s="22"/>
      <c r="H27" s="96">
        <v>17.899999999999999</v>
      </c>
      <c r="I27" s="96">
        <v>4.1377335231306163E-2</v>
      </c>
      <c r="J27" s="96">
        <v>1.7101252651098837</v>
      </c>
      <c r="K27" s="96">
        <v>1</v>
      </c>
      <c r="L27" s="96">
        <v>41.33</v>
      </c>
      <c r="M27" s="96">
        <v>-0.554622081474761</v>
      </c>
      <c r="N27" s="23"/>
      <c r="P27" s="22"/>
      <c r="Q27" s="68">
        <v>0.19</v>
      </c>
      <c r="R27" s="68">
        <v>397.91433283986345</v>
      </c>
      <c r="S27" s="23"/>
    </row>
    <row r="28" spans="2:19" s="14" customFormat="1" ht="14.4" customHeight="1" x14ac:dyDescent="0.35">
      <c r="B28" s="13"/>
      <c r="C28" s="35"/>
      <c r="D28" s="35"/>
      <c r="E28" s="35"/>
      <c r="F28" s="13"/>
      <c r="G28" s="22"/>
      <c r="H28" s="68">
        <v>61.7</v>
      </c>
      <c r="I28" s="68">
        <v>4.4050566264147967E-2</v>
      </c>
      <c r="J28" s="68">
        <v>1.8765541228527034</v>
      </c>
      <c r="K28" s="68">
        <v>1</v>
      </c>
      <c r="L28" s="68">
        <v>42.6</v>
      </c>
      <c r="M28" s="68">
        <v>-0.65445641540472521</v>
      </c>
      <c r="N28" s="23"/>
      <c r="P28" s="22"/>
      <c r="Q28" s="96">
        <v>0.2</v>
      </c>
      <c r="R28" s="96">
        <v>404.1729351132019</v>
      </c>
      <c r="S28" s="23"/>
    </row>
    <row r="29" spans="2:19" s="14" customFormat="1" ht="14.4" customHeight="1" x14ac:dyDescent="0.35">
      <c r="B29" s="13"/>
      <c r="C29" s="35"/>
      <c r="D29" s="35"/>
      <c r="E29" s="35"/>
      <c r="F29" s="13"/>
      <c r="G29" s="22"/>
      <c r="H29" s="96">
        <v>195.6</v>
      </c>
      <c r="I29" s="96">
        <v>5.9820075085340346E-2</v>
      </c>
      <c r="J29" s="96">
        <v>2.5746560316730482</v>
      </c>
      <c r="K29" s="96">
        <v>3</v>
      </c>
      <c r="L29" s="96">
        <v>43.04</v>
      </c>
      <c r="M29" s="96">
        <v>0.27338531558358636</v>
      </c>
      <c r="N29" s="23"/>
      <c r="P29" s="22"/>
      <c r="Q29" s="68">
        <v>0.21</v>
      </c>
      <c r="R29" s="68">
        <v>410.30431696344749</v>
      </c>
      <c r="S29" s="23"/>
    </row>
    <row r="30" spans="2:19" s="14" customFormat="1" ht="12" customHeight="1" x14ac:dyDescent="0.35">
      <c r="B30" s="13"/>
      <c r="C30" s="35"/>
      <c r="D30" s="35"/>
      <c r="E30" s="35"/>
      <c r="F30" s="13"/>
      <c r="G30" s="22"/>
      <c r="H30" s="68">
        <v>772.3</v>
      </c>
      <c r="I30" s="68">
        <v>0.19183421262780007</v>
      </c>
      <c r="J30" s="68">
        <v>7.0767641038395448</v>
      </c>
      <c r="K30" s="68">
        <v>7</v>
      </c>
      <c r="L30" s="68">
        <v>36.89</v>
      </c>
      <c r="M30" s="68">
        <v>-3.2098932837681046E-2</v>
      </c>
      <c r="N30" s="23"/>
      <c r="P30" s="22"/>
      <c r="Q30" s="96">
        <v>0.22</v>
      </c>
      <c r="R30" s="96">
        <v>416.31315437100244</v>
      </c>
      <c r="S30" s="23"/>
    </row>
    <row r="31" spans="2:19" s="14" customFormat="1" ht="14" customHeight="1" x14ac:dyDescent="0.3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422.22148091949401</v>
      </c>
      <c r="S31" s="23"/>
    </row>
    <row r="32" spans="2:19" s="14" customFormat="1" x14ac:dyDescent="0.3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428.02969078313868</v>
      </c>
      <c r="S32" s="23"/>
    </row>
    <row r="33" spans="1:19" s="14" customFormat="1" x14ac:dyDescent="0.3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433.76740002224733</v>
      </c>
      <c r="S33" s="23"/>
    </row>
    <row r="34" spans="1:19" s="14" customFormat="1" ht="15" customHeight="1" x14ac:dyDescent="0.3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-49.133432227540411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96">
        <v>0.26</v>
      </c>
      <c r="R34" s="96">
        <v>439.43108865204476</v>
      </c>
      <c r="S34" s="23"/>
    </row>
    <row r="35" spans="1:19" s="14" customFormat="1" ht="15" customHeight="1" x14ac:dyDescent="0.55000000000000004">
      <c r="A35" s="13"/>
      <c r="C35" s="13"/>
      <c r="D35" s="82"/>
      <c r="E35" s="82"/>
      <c r="F35" s="13"/>
      <c r="G35" s="22"/>
      <c r="H35" s="96" t="s">
        <v>184</v>
      </c>
      <c r="I35" s="96">
        <v>-49.986241524452836</v>
      </c>
      <c r="J35" s="96">
        <v>3</v>
      </c>
      <c r="K35" s="96">
        <v>1.7056185938248518</v>
      </c>
      <c r="L35" s="96">
        <v>2</v>
      </c>
      <c r="M35" s="96">
        <v>0.42621588153298395</v>
      </c>
      <c r="N35" s="23"/>
      <c r="P35" s="22"/>
      <c r="Q35" s="68">
        <v>0.27</v>
      </c>
      <c r="R35" s="68">
        <v>445.02759404202226</v>
      </c>
      <c r="S35" s="23"/>
    </row>
    <row r="36" spans="1:19" s="14" customFormat="1" x14ac:dyDescent="0.35">
      <c r="A36" s="13"/>
      <c r="C36" s="13"/>
      <c r="D36" s="13"/>
      <c r="E36" s="27"/>
      <c r="F36" s="13"/>
      <c r="G36" s="22"/>
      <c r="H36" s="68" t="s">
        <v>185</v>
      </c>
      <c r="I36" s="68">
        <v>-53.798626493345495</v>
      </c>
      <c r="J36" s="68">
        <v>1</v>
      </c>
      <c r="K36" s="68">
        <v>9.3303885316101685</v>
      </c>
      <c r="L36" s="68">
        <v>4</v>
      </c>
      <c r="M36" s="68">
        <v>5.3351505644040897E-2</v>
      </c>
      <c r="N36" s="23"/>
      <c r="P36" s="22"/>
      <c r="Q36" s="96">
        <v>0.28000000000000003</v>
      </c>
      <c r="R36" s="96">
        <v>450.55083862475067</v>
      </c>
      <c r="S36" s="23"/>
    </row>
    <row r="37" spans="1:19" s="14" customFormat="1" x14ac:dyDescent="0.3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456.01866355003489</v>
      </c>
      <c r="S37" s="23"/>
    </row>
    <row r="38" spans="1:19" s="14" customFormat="1" x14ac:dyDescent="0.3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461.4546505404723</v>
      </c>
      <c r="S38" s="23"/>
    </row>
    <row r="39" spans="1:19" s="14" customFormat="1" ht="23.5" x14ac:dyDescent="0.55000000000000004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466.85154051162726</v>
      </c>
      <c r="S39" s="23"/>
    </row>
    <row r="40" spans="1:19" s="14" customFormat="1" x14ac:dyDescent="0.3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472.21172736277333</v>
      </c>
      <c r="S40" s="23"/>
    </row>
    <row r="41" spans="1:19" s="14" customFormat="1" ht="15" customHeight="1" x14ac:dyDescent="0.3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477.53050715747833</v>
      </c>
      <c r="S41" s="23"/>
    </row>
    <row r="42" spans="1:19" s="14" customFormat="1" ht="23.5" x14ac:dyDescent="0.55000000000000004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482.81539291270428</v>
      </c>
      <c r="S42" s="23"/>
    </row>
    <row r="43" spans="1:19" s="14" customFormat="1" x14ac:dyDescent="0.3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488.08473666768572</v>
      </c>
      <c r="S43" s="23"/>
    </row>
    <row r="44" spans="1:19" s="14" customFormat="1" x14ac:dyDescent="0.3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493.33761652929036</v>
      </c>
      <c r="S44" s="23"/>
    </row>
    <row r="45" spans="1:19" s="14" customFormat="1" x14ac:dyDescent="0.3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498.57286638231591</v>
      </c>
      <c r="S45" s="23"/>
    </row>
    <row r="46" spans="1:19" s="14" customFormat="1" x14ac:dyDescent="0.3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503.79104761731372</v>
      </c>
      <c r="S46" s="23"/>
    </row>
    <row r="47" spans="1:19" s="14" customFormat="1" x14ac:dyDescent="0.3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508.98296615696211</v>
      </c>
      <c r="S47" s="23"/>
    </row>
    <row r="48" spans="1:19" s="14" customFormat="1" x14ac:dyDescent="0.3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514.17155265208294</v>
      </c>
      <c r="S48" s="23"/>
    </row>
    <row r="49" spans="1:19" s="14" customFormat="1" x14ac:dyDescent="0.3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519.38362586682126</v>
      </c>
      <c r="S49" s="23"/>
    </row>
    <row r="50" spans="1:19" s="14" customFormat="1" x14ac:dyDescent="0.35">
      <c r="B50" s="13"/>
      <c r="C50" s="13"/>
      <c r="D50" s="13"/>
      <c r="E50" s="13"/>
      <c r="O50" s="13"/>
      <c r="P50" s="22"/>
      <c r="Q50" s="96">
        <v>0.42</v>
      </c>
      <c r="R50" s="96">
        <v>524.61662138037252</v>
      </c>
      <c r="S50" s="23"/>
    </row>
    <row r="51" spans="1:19" s="14" customFormat="1" x14ac:dyDescent="0.35">
      <c r="B51" s="13"/>
      <c r="C51" s="13"/>
      <c r="D51" s="13"/>
      <c r="E51" s="13"/>
      <c r="P51" s="22"/>
      <c r="Q51" s="68">
        <v>0.43</v>
      </c>
      <c r="R51" s="68">
        <v>529.85873284730258</v>
      </c>
      <c r="S51" s="23"/>
    </row>
    <row r="52" spans="1:19" s="14" customFormat="1" x14ac:dyDescent="0.35">
      <c r="B52" s="13"/>
      <c r="P52" s="22"/>
      <c r="Q52" s="96">
        <v>0.44</v>
      </c>
      <c r="R52" s="96">
        <v>535.10092076518561</v>
      </c>
      <c r="S52" s="23"/>
    </row>
    <row r="53" spans="1:19" s="14" customFormat="1" x14ac:dyDescent="0.35">
      <c r="B53" s="13"/>
      <c r="P53" s="22"/>
      <c r="Q53" s="68">
        <v>0.45</v>
      </c>
      <c r="R53" s="68">
        <v>540.34536358236892</v>
      </c>
      <c r="S53" s="23"/>
    </row>
    <row r="54" spans="1:19" s="14" customFormat="1" x14ac:dyDescent="0.35">
      <c r="P54" s="22"/>
      <c r="Q54" s="96">
        <v>0.46</v>
      </c>
      <c r="R54" s="96">
        <v>545.5923856233004</v>
      </c>
      <c r="S54" s="23"/>
    </row>
    <row r="55" spans="1:19" s="14" customFormat="1" x14ac:dyDescent="0.35">
      <c r="P55" s="22"/>
      <c r="Q55" s="68">
        <v>0.47000000000000003</v>
      </c>
      <c r="R55" s="68">
        <v>550.8397964028361</v>
      </c>
      <c r="S55" s="23"/>
    </row>
    <row r="56" spans="1:19" s="14" customFormat="1" x14ac:dyDescent="0.35">
      <c r="P56" s="22"/>
      <c r="Q56" s="96">
        <v>0.48</v>
      </c>
      <c r="R56" s="96">
        <v>556.0782168585738</v>
      </c>
      <c r="S56" s="23"/>
    </row>
    <row r="57" spans="1:19" s="14" customFormat="1" x14ac:dyDescent="0.35">
      <c r="P57" s="22"/>
      <c r="Q57" s="68">
        <v>0.49</v>
      </c>
      <c r="R57" s="68">
        <v>561.32155973640738</v>
      </c>
      <c r="S57" s="23"/>
    </row>
    <row r="58" spans="1:19" s="14" customFormat="1" x14ac:dyDescent="0.35">
      <c r="P58" s="22"/>
      <c r="Q58" s="96">
        <v>0.5</v>
      </c>
      <c r="R58" s="96">
        <v>566.59193530202492</v>
      </c>
      <c r="S58" s="23"/>
    </row>
    <row r="59" spans="1:19" s="14" customFormat="1" x14ac:dyDescent="0.35">
      <c r="P59" s="22"/>
      <c r="Q59" s="68">
        <v>0.51</v>
      </c>
      <c r="R59" s="68">
        <v>571.88343786667917</v>
      </c>
      <c r="S59" s="23"/>
    </row>
    <row r="60" spans="1:19" s="14" customFormat="1" x14ac:dyDescent="0.35">
      <c r="P60" s="22"/>
      <c r="Q60" s="96">
        <v>0.52</v>
      </c>
      <c r="R60" s="96">
        <v>577.19809057027067</v>
      </c>
      <c r="S60" s="23"/>
    </row>
    <row r="61" spans="1:19" s="14" customFormat="1" x14ac:dyDescent="0.35">
      <c r="P61" s="22"/>
      <c r="Q61" s="68">
        <v>0.53</v>
      </c>
      <c r="R61" s="68">
        <v>582.56989692145919</v>
      </c>
      <c r="S61" s="23"/>
    </row>
    <row r="62" spans="1:19" s="14" customFormat="1" x14ac:dyDescent="0.35">
      <c r="P62" s="22"/>
      <c r="Q62" s="96">
        <v>0.54</v>
      </c>
      <c r="R62" s="96">
        <v>588.02569814894264</v>
      </c>
      <c r="S62" s="23"/>
    </row>
    <row r="63" spans="1:19" s="14" customFormat="1" x14ac:dyDescent="0.35">
      <c r="P63" s="22"/>
      <c r="Q63" s="68">
        <v>0.55000000000000004</v>
      </c>
      <c r="R63" s="68">
        <v>593.55026103350201</v>
      </c>
      <c r="S63" s="23"/>
    </row>
    <row r="64" spans="1:19" s="14" customFormat="1" x14ac:dyDescent="0.35">
      <c r="P64" s="22"/>
      <c r="Q64" s="96">
        <v>0.56000000000000005</v>
      </c>
      <c r="R64" s="96">
        <v>599.11352063480763</v>
      </c>
      <c r="S64" s="23"/>
    </row>
    <row r="65" spans="16:19" s="14" customFormat="1" x14ac:dyDescent="0.35">
      <c r="P65" s="22"/>
      <c r="Q65" s="68">
        <v>0.57000000000000006</v>
      </c>
      <c r="R65" s="68">
        <v>604.68868621840329</v>
      </c>
      <c r="S65" s="23"/>
    </row>
    <row r="66" spans="16:19" s="14" customFormat="1" x14ac:dyDescent="0.35">
      <c r="P66" s="22"/>
      <c r="Q66" s="96">
        <v>0.57999999999999996</v>
      </c>
      <c r="R66" s="96">
        <v>610.28255674285469</v>
      </c>
      <c r="S66" s="23"/>
    </row>
    <row r="67" spans="16:19" s="14" customFormat="1" x14ac:dyDescent="0.35">
      <c r="P67" s="22"/>
      <c r="Q67" s="68">
        <v>0.59</v>
      </c>
      <c r="R67" s="68">
        <v>615.92119619004529</v>
      </c>
      <c r="S67" s="23"/>
    </row>
    <row r="68" spans="16:19" s="14" customFormat="1" x14ac:dyDescent="0.35">
      <c r="P68" s="22"/>
      <c r="Q68" s="96">
        <v>0.6</v>
      </c>
      <c r="R68" s="96">
        <v>621.62752256589306</v>
      </c>
      <c r="S68" s="23"/>
    </row>
    <row r="69" spans="16:19" s="14" customFormat="1" x14ac:dyDescent="0.35">
      <c r="P69" s="22"/>
      <c r="Q69" s="68">
        <v>0.61</v>
      </c>
      <c r="R69" s="68">
        <v>627.39378579380332</v>
      </c>
      <c r="S69" s="23"/>
    </row>
    <row r="70" spans="16:19" s="14" customFormat="1" x14ac:dyDescent="0.35">
      <c r="P70" s="22"/>
      <c r="Q70" s="96">
        <v>0.62</v>
      </c>
      <c r="R70" s="96">
        <v>633.21908679792477</v>
      </c>
      <c r="S70" s="23"/>
    </row>
    <row r="71" spans="16:19" s="14" customFormat="1" x14ac:dyDescent="0.35">
      <c r="P71" s="22"/>
      <c r="Q71" s="68">
        <v>0.63</v>
      </c>
      <c r="R71" s="68">
        <v>639.10660657459755</v>
      </c>
      <c r="S71" s="23"/>
    </row>
    <row r="72" spans="16:19" s="14" customFormat="1" x14ac:dyDescent="0.35">
      <c r="P72" s="22"/>
      <c r="Q72" s="96">
        <v>0.64</v>
      </c>
      <c r="R72" s="96">
        <v>645.05354217458091</v>
      </c>
      <c r="S72" s="23"/>
    </row>
    <row r="73" spans="16:19" s="14" customFormat="1" x14ac:dyDescent="0.35">
      <c r="P73" s="22"/>
      <c r="Q73" s="68">
        <v>0.65</v>
      </c>
      <c r="R73" s="68">
        <v>651.06306481179865</v>
      </c>
      <c r="S73" s="23"/>
    </row>
    <row r="74" spans="16:19" s="14" customFormat="1" x14ac:dyDescent="0.35">
      <c r="P74" s="22"/>
      <c r="Q74" s="96">
        <v>0.66</v>
      </c>
      <c r="R74" s="96">
        <v>657.14158252350921</v>
      </c>
      <c r="S74" s="23"/>
    </row>
    <row r="75" spans="16:19" s="14" customFormat="1" x14ac:dyDescent="0.35">
      <c r="P75" s="22"/>
      <c r="Q75" s="68">
        <v>0.67</v>
      </c>
      <c r="R75" s="68">
        <v>663.27511825770137</v>
      </c>
      <c r="S75" s="23"/>
    </row>
    <row r="76" spans="16:19" s="14" customFormat="1" x14ac:dyDescent="0.35">
      <c r="P76" s="22"/>
      <c r="Q76" s="96">
        <v>0.68</v>
      </c>
      <c r="R76" s="96">
        <v>669.47674416522966</v>
      </c>
      <c r="S76" s="23"/>
    </row>
    <row r="77" spans="16:19" s="14" customFormat="1" x14ac:dyDescent="0.35">
      <c r="P77" s="22"/>
      <c r="Q77" s="68">
        <v>0.69000000000000006</v>
      </c>
      <c r="R77" s="68">
        <v>675.78651324520661</v>
      </c>
      <c r="S77" s="23"/>
    </row>
    <row r="78" spans="16:19" s="14" customFormat="1" x14ac:dyDescent="0.35">
      <c r="P78" s="22"/>
      <c r="Q78" s="96">
        <v>0.70000000000000007</v>
      </c>
      <c r="R78" s="96">
        <v>682.20344891768411</v>
      </c>
      <c r="S78" s="23"/>
    </row>
    <row r="79" spans="16:19" s="14" customFormat="1" x14ac:dyDescent="0.35">
      <c r="P79" s="22"/>
      <c r="Q79" s="68">
        <v>0.71</v>
      </c>
      <c r="R79" s="68">
        <v>688.72145008098209</v>
      </c>
      <c r="S79" s="23"/>
    </row>
    <row r="80" spans="16:19" s="14" customFormat="1" x14ac:dyDescent="0.35">
      <c r="P80" s="22"/>
      <c r="Q80" s="96">
        <v>0.72</v>
      </c>
      <c r="R80" s="96">
        <v>695.40954514972066</v>
      </c>
      <c r="S80" s="23"/>
    </row>
    <row r="81" spans="16:19" s="14" customFormat="1" x14ac:dyDescent="0.35">
      <c r="P81" s="22"/>
      <c r="Q81" s="68">
        <v>0.73</v>
      </c>
      <c r="R81" s="68">
        <v>702.25923359252045</v>
      </c>
      <c r="S81" s="23"/>
    </row>
    <row r="82" spans="16:19" s="14" customFormat="1" x14ac:dyDescent="0.35">
      <c r="P82" s="22"/>
      <c r="Q82" s="96">
        <v>0.74</v>
      </c>
      <c r="R82" s="96">
        <v>709.25594449143932</v>
      </c>
      <c r="S82" s="23"/>
    </row>
    <row r="83" spans="16:19" s="14" customFormat="1" x14ac:dyDescent="0.35">
      <c r="P83" s="22"/>
      <c r="Q83" s="68">
        <v>0.75</v>
      </c>
      <c r="R83" s="68">
        <v>716.61686878919897</v>
      </c>
      <c r="S83" s="23"/>
    </row>
    <row r="84" spans="16:19" s="14" customFormat="1" x14ac:dyDescent="0.35">
      <c r="P84" s="22"/>
      <c r="Q84" s="96">
        <v>0.76</v>
      </c>
      <c r="R84" s="96">
        <v>724.39691912622902</v>
      </c>
      <c r="S84" s="23"/>
    </row>
    <row r="85" spans="16:19" s="14" customFormat="1" x14ac:dyDescent="0.35">
      <c r="P85" s="22"/>
      <c r="Q85" s="68">
        <v>0.77</v>
      </c>
      <c r="R85" s="68">
        <v>732.57821915959187</v>
      </c>
      <c r="S85" s="23"/>
    </row>
    <row r="86" spans="16:19" s="14" customFormat="1" x14ac:dyDescent="0.35">
      <c r="P86" s="22"/>
      <c r="Q86" s="96">
        <v>0.78</v>
      </c>
      <c r="R86" s="96">
        <v>741.44782109735672</v>
      </c>
      <c r="S86" s="23"/>
    </row>
    <row r="87" spans="16:19" s="14" customFormat="1" x14ac:dyDescent="0.35">
      <c r="P87" s="22"/>
      <c r="Q87" s="68">
        <v>0.79</v>
      </c>
      <c r="R87" s="68">
        <v>750.95226214233537</v>
      </c>
      <c r="S87" s="23"/>
    </row>
    <row r="88" spans="16:19" s="14" customFormat="1" x14ac:dyDescent="0.35">
      <c r="P88" s="22"/>
      <c r="Q88" s="96">
        <v>0.8</v>
      </c>
      <c r="R88" s="96">
        <v>761.32943680629342</v>
      </c>
      <c r="S88" s="23"/>
    </row>
    <row r="89" spans="16:19" s="14" customFormat="1" x14ac:dyDescent="0.35">
      <c r="P89" s="22"/>
      <c r="Q89" s="68">
        <v>0.81</v>
      </c>
      <c r="R89" s="68">
        <v>772.68922253843346</v>
      </c>
      <c r="S89" s="23"/>
    </row>
    <row r="90" spans="16:19" s="14" customFormat="1" x14ac:dyDescent="0.35">
      <c r="P90" s="22"/>
      <c r="Q90" s="96">
        <v>0.82000000000000006</v>
      </c>
      <c r="R90" s="96">
        <v>785.22586868431677</v>
      </c>
      <c r="S90" s="23"/>
    </row>
    <row r="91" spans="16:19" s="14" customFormat="1" x14ac:dyDescent="0.35">
      <c r="P91" s="22"/>
      <c r="Q91" s="68">
        <v>0.83000000000000007</v>
      </c>
      <c r="R91" s="68">
        <v>799.08976423604554</v>
      </c>
      <c r="S91" s="23"/>
    </row>
    <row r="92" spans="16:19" s="14" customFormat="1" x14ac:dyDescent="0.35">
      <c r="P92" s="22"/>
      <c r="Q92" s="96">
        <v>0.84</v>
      </c>
      <c r="R92" s="96">
        <v>814.67758617678305</v>
      </c>
      <c r="S92" s="23"/>
    </row>
    <row r="93" spans="16:19" s="14" customFormat="1" x14ac:dyDescent="0.35">
      <c r="P93" s="22"/>
      <c r="Q93" s="68">
        <v>0.85</v>
      </c>
      <c r="R93" s="68">
        <v>832.22736530688758</v>
      </c>
      <c r="S93" s="23"/>
    </row>
    <row r="94" spans="16:19" s="14" customFormat="1" x14ac:dyDescent="0.35">
      <c r="P94" s="22"/>
      <c r="Q94" s="96">
        <v>0.86</v>
      </c>
      <c r="R94" s="96">
        <v>852.15071230507306</v>
      </c>
      <c r="S94" s="23"/>
    </row>
    <row r="95" spans="16:19" s="14" customFormat="1" x14ac:dyDescent="0.35">
      <c r="P95" s="22"/>
      <c r="Q95" s="68">
        <v>0.87</v>
      </c>
      <c r="R95" s="68">
        <v>875.18854394415803</v>
      </c>
      <c r="S95" s="23"/>
    </row>
    <row r="96" spans="16:19" s="14" customFormat="1" x14ac:dyDescent="0.35">
      <c r="P96" s="22"/>
      <c r="Q96" s="96">
        <v>0.88</v>
      </c>
      <c r="R96" s="96">
        <v>902.00945570559236</v>
      </c>
      <c r="S96" s="23"/>
    </row>
    <row r="97" spans="16:19" s="14" customFormat="1" x14ac:dyDescent="0.35">
      <c r="P97" s="22"/>
      <c r="Q97" s="68">
        <v>0.89</v>
      </c>
      <c r="R97" s="68">
        <v>933.80115517878835</v>
      </c>
      <c r="S97" s="23"/>
    </row>
    <row r="98" spans="16:19" s="14" customFormat="1" x14ac:dyDescent="0.35">
      <c r="P98" s="22"/>
      <c r="Q98" s="96">
        <v>0.9</v>
      </c>
      <c r="R98" s="96">
        <v>972.11919446591833</v>
      </c>
      <c r="S98" s="23"/>
    </row>
    <row r="99" spans="16:19" s="14" customFormat="1" x14ac:dyDescent="0.35">
      <c r="P99" s="22"/>
      <c r="Q99" s="68">
        <v>0.91</v>
      </c>
      <c r="R99" s="68">
        <v>1019.362963502499</v>
      </c>
      <c r="S99" s="23"/>
    </row>
    <row r="100" spans="16:19" s="14" customFormat="1" x14ac:dyDescent="0.35">
      <c r="P100" s="22"/>
      <c r="Q100" s="96">
        <v>0.92</v>
      </c>
      <c r="R100" s="96">
        <v>1077.7771694768098</v>
      </c>
      <c r="S100" s="23"/>
    </row>
    <row r="101" spans="16:19" s="14" customFormat="1" x14ac:dyDescent="0.35">
      <c r="P101" s="22"/>
      <c r="Q101" s="68">
        <v>0.93</v>
      </c>
      <c r="R101" s="68">
        <v>1148.3981775997302</v>
      </c>
      <c r="S101" s="23"/>
    </row>
    <row r="102" spans="16:19" s="14" customFormat="1" x14ac:dyDescent="0.35">
      <c r="P102" s="22"/>
      <c r="Q102" s="96">
        <v>0.94000000000000006</v>
      </c>
      <c r="R102" s="96">
        <v>1236.3831601729137</v>
      </c>
      <c r="S102" s="23"/>
    </row>
    <row r="103" spans="16:19" s="14" customFormat="1" x14ac:dyDescent="0.35">
      <c r="P103" s="22"/>
      <c r="Q103" s="68">
        <v>0.95000000000000007</v>
      </c>
      <c r="R103" s="68">
        <v>1351.0897938597393</v>
      </c>
      <c r="S103" s="23"/>
    </row>
    <row r="104" spans="16:19" s="14" customFormat="1" x14ac:dyDescent="0.35">
      <c r="P104" s="22"/>
      <c r="Q104" s="96">
        <v>0.96</v>
      </c>
      <c r="R104" s="96">
        <v>1510.7998345479702</v>
      </c>
      <c r="S104" s="23"/>
    </row>
    <row r="105" spans="16:19" s="14" customFormat="1" x14ac:dyDescent="0.35">
      <c r="P105" s="22"/>
      <c r="Q105" s="68">
        <v>0.97</v>
      </c>
      <c r="R105" s="68">
        <v>1758.2525518068148</v>
      </c>
      <c r="S105" s="23"/>
    </row>
    <row r="106" spans="16:19" s="14" customFormat="1" x14ac:dyDescent="0.35">
      <c r="P106" s="22"/>
      <c r="Q106" s="96">
        <v>0.98</v>
      </c>
      <c r="R106" s="96">
        <v>65535</v>
      </c>
      <c r="S106" s="23"/>
    </row>
    <row r="107" spans="16:19" s="14" customFormat="1" x14ac:dyDescent="0.35">
      <c r="P107" s="22"/>
      <c r="Q107" s="68">
        <v>0.99</v>
      </c>
      <c r="R107" s="68">
        <v>65535</v>
      </c>
      <c r="S107" s="23"/>
    </row>
    <row r="108" spans="16:19" s="14" customFormat="1" x14ac:dyDescent="0.35">
      <c r="P108" s="24"/>
      <c r="Q108" s="25"/>
      <c r="R108" s="25"/>
      <c r="S108" s="26"/>
    </row>
    <row r="109" spans="16:19" s="14" customFormat="1" x14ac:dyDescent="0.35"/>
    <row r="110" spans="16:19" s="14" customFormat="1" x14ac:dyDescent="0.35"/>
    <row r="111" spans="16:19" s="14" customFormat="1" x14ac:dyDescent="0.35"/>
    <row r="112" spans="16:19" s="14" customFormat="1" x14ac:dyDescent="0.35"/>
    <row r="113" s="14" customFormat="1" x14ac:dyDescent="0.35"/>
    <row r="114" s="14" customFormat="1" x14ac:dyDescent="0.35"/>
    <row r="115" s="14" customFormat="1" x14ac:dyDescent="0.35"/>
    <row r="116" s="14" customFormat="1" x14ac:dyDescent="0.35"/>
    <row r="117" s="14" customFormat="1" x14ac:dyDescent="0.35"/>
    <row r="118" s="14" customFormat="1" x14ac:dyDescent="0.35"/>
    <row r="119" s="14" customFormat="1" x14ac:dyDescent="0.35"/>
    <row r="120" s="14" customFormat="1" x14ac:dyDescent="0.35"/>
    <row r="121" s="14" customFormat="1" x14ac:dyDescent="0.35"/>
    <row r="122" s="14" customFormat="1" x14ac:dyDescent="0.35"/>
    <row r="123" s="14" customFormat="1" x14ac:dyDescent="0.35"/>
    <row r="124" s="14" customFormat="1" x14ac:dyDescent="0.35"/>
    <row r="125" s="14" customFormat="1" x14ac:dyDescent="0.35"/>
    <row r="126" s="14" customFormat="1" x14ac:dyDescent="0.35"/>
    <row r="127" s="14" customFormat="1" x14ac:dyDescent="0.35"/>
    <row r="128" s="14" customFormat="1" x14ac:dyDescent="0.35"/>
    <row r="129" spans="18:18" s="14" customFormat="1" x14ac:dyDescent="0.35"/>
    <row r="130" spans="18:18" s="14" customFormat="1" x14ac:dyDescent="0.35"/>
    <row r="131" spans="18:18" s="14" customFormat="1" x14ac:dyDescent="0.35">
      <c r="R131" s="19"/>
    </row>
    <row r="132" spans="18:18" s="14" customFormat="1" x14ac:dyDescent="0.35"/>
    <row r="133" spans="18:18" s="14" customFormat="1" x14ac:dyDescent="0.35"/>
    <row r="134" spans="18:18" s="14" customFormat="1" x14ac:dyDescent="0.35"/>
    <row r="135" spans="18:18" s="14" customFormat="1" x14ac:dyDescent="0.35"/>
    <row r="136" spans="18:18" s="14" customFormat="1" x14ac:dyDescent="0.35"/>
    <row r="137" spans="18:18" s="14" customFormat="1" x14ac:dyDescent="0.35"/>
    <row r="138" spans="18:18" s="14" customFormat="1" x14ac:dyDescent="0.35"/>
    <row r="139" spans="18:18" s="14" customFormat="1" x14ac:dyDescent="0.35"/>
    <row r="140" spans="18:18" s="14" customFormat="1" x14ac:dyDescent="0.35"/>
    <row r="141" spans="18:18" s="14" customFormat="1" x14ac:dyDescent="0.35"/>
    <row r="142" spans="18:18" s="14" customFormat="1" x14ac:dyDescent="0.35"/>
    <row r="143" spans="18:18" s="14" customFormat="1" x14ac:dyDescent="0.35"/>
    <row r="144" spans="18:18" s="14" customFormat="1" x14ac:dyDescent="0.35"/>
    <row r="145" s="14" customFormat="1" x14ac:dyDescent="0.35"/>
    <row r="146" s="14" customFormat="1" x14ac:dyDescent="0.35"/>
    <row r="147" s="14" customFormat="1" x14ac:dyDescent="0.35"/>
    <row r="148" s="14" customFormat="1" x14ac:dyDescent="0.35"/>
    <row r="149" s="14" customFormat="1" x14ac:dyDescent="0.35"/>
    <row r="150" s="14" customFormat="1" x14ac:dyDescent="0.35"/>
    <row r="151" s="14" customFormat="1" x14ac:dyDescent="0.35"/>
    <row r="152" s="14" customFormat="1" x14ac:dyDescent="0.35"/>
    <row r="153" s="14" customFormat="1" x14ac:dyDescent="0.35"/>
    <row r="154" s="14" customFormat="1" x14ac:dyDescent="0.35"/>
    <row r="155" s="14" customFormat="1" x14ac:dyDescent="0.35"/>
    <row r="156" s="14" customFormat="1" x14ac:dyDescent="0.35"/>
    <row r="157" s="14" customFormat="1" x14ac:dyDescent="0.35"/>
    <row r="158" s="14" customFormat="1" x14ac:dyDescent="0.35"/>
    <row r="159" s="14" customFormat="1" x14ac:dyDescent="0.35"/>
    <row r="160" s="14" customFormat="1" x14ac:dyDescent="0.35"/>
    <row r="161" s="14" customFormat="1" x14ac:dyDescent="0.35"/>
    <row r="162" s="14" customFormat="1" x14ac:dyDescent="0.35"/>
    <row r="163" s="14" customFormat="1" x14ac:dyDescent="0.35"/>
    <row r="164" s="14" customFormat="1" x14ac:dyDescent="0.35"/>
    <row r="165" s="14" customFormat="1" x14ac:dyDescent="0.35"/>
    <row r="166" s="14" customFormat="1" x14ac:dyDescent="0.35"/>
    <row r="167" s="14" customFormat="1" x14ac:dyDescent="0.35"/>
    <row r="168" s="14" customFormat="1" x14ac:dyDescent="0.35"/>
    <row r="169" s="14" customFormat="1" x14ac:dyDescent="0.35"/>
    <row r="170" s="14" customFormat="1" x14ac:dyDescent="0.35"/>
    <row r="171" s="14" customFormat="1" x14ac:dyDescent="0.35"/>
    <row r="172" s="14" customFormat="1" x14ac:dyDescent="0.35"/>
    <row r="173" s="14" customFormat="1" x14ac:dyDescent="0.35"/>
    <row r="174" s="14" customFormat="1" x14ac:dyDescent="0.35"/>
    <row r="175" s="14" customFormat="1" x14ac:dyDescent="0.35"/>
    <row r="176" s="14" customFormat="1" x14ac:dyDescent="0.35"/>
    <row r="177" s="14" customFormat="1" x14ac:dyDescent="0.35"/>
    <row r="178" s="14" customFormat="1" x14ac:dyDescent="0.35"/>
    <row r="179" s="14" customFormat="1" x14ac:dyDescent="0.35"/>
    <row r="180" s="14" customFormat="1" x14ac:dyDescent="0.35"/>
    <row r="181" s="14" customFormat="1" x14ac:dyDescent="0.35"/>
    <row r="182" s="14" customFormat="1" x14ac:dyDescent="0.35"/>
    <row r="183" s="14" customFormat="1" x14ac:dyDescent="0.35"/>
    <row r="184" s="14" customFormat="1" x14ac:dyDescent="0.35"/>
    <row r="185" s="14" customFormat="1" x14ac:dyDescent="0.35"/>
    <row r="186" s="14" customFormat="1" x14ac:dyDescent="0.35"/>
    <row r="187" s="14" customFormat="1" x14ac:dyDescent="0.35"/>
    <row r="188" s="14" customFormat="1" x14ac:dyDescent="0.35"/>
    <row r="189" s="14" customFormat="1" x14ac:dyDescent="0.35"/>
    <row r="190" s="14" customFormat="1" x14ac:dyDescent="0.35"/>
    <row r="191" s="14" customFormat="1" x14ac:dyDescent="0.35"/>
    <row r="192" s="14" customFormat="1" x14ac:dyDescent="0.35"/>
    <row r="193" s="14" customFormat="1" x14ac:dyDescent="0.35"/>
    <row r="194" s="14" customFormat="1" x14ac:dyDescent="0.35"/>
    <row r="195" s="14" customFormat="1" x14ac:dyDescent="0.35"/>
    <row r="196" s="14" customFormat="1" x14ac:dyDescent="0.35"/>
    <row r="197" s="14" customFormat="1" x14ac:dyDescent="0.35"/>
    <row r="198" s="14" customFormat="1" x14ac:dyDescent="0.35"/>
    <row r="199" s="14" customFormat="1" x14ac:dyDescent="0.35"/>
    <row r="200" s="14" customFormat="1" x14ac:dyDescent="0.35"/>
    <row r="201" s="14" customFormat="1" x14ac:dyDescent="0.35"/>
    <row r="202" s="14" customFormat="1" x14ac:dyDescent="0.35"/>
    <row r="203" s="14" customFormat="1" x14ac:dyDescent="0.35"/>
    <row r="204" s="14" customFormat="1" x14ac:dyDescent="0.35"/>
    <row r="205" s="14" customFormat="1" x14ac:dyDescent="0.35"/>
    <row r="206" s="14" customFormat="1" x14ac:dyDescent="0.35"/>
    <row r="207" s="14" customFormat="1" x14ac:dyDescent="0.35"/>
    <row r="208" s="14" customFormat="1" x14ac:dyDescent="0.35"/>
    <row r="209" spans="2:19" s="14" customFormat="1" x14ac:dyDescent="0.35"/>
    <row r="210" spans="2:19" s="14" customFormat="1" x14ac:dyDescent="0.35"/>
    <row r="211" spans="2:19" s="14" customFormat="1" x14ac:dyDescent="0.35"/>
    <row r="212" spans="2:19" s="14" customFormat="1" x14ac:dyDescent="0.35"/>
    <row r="213" spans="2:19" s="14" customFormat="1" x14ac:dyDescent="0.35"/>
    <row r="214" spans="2:19" s="14" customFormat="1" x14ac:dyDescent="0.35"/>
    <row r="215" spans="2:19" s="14" customFormat="1" x14ac:dyDescent="0.35"/>
    <row r="216" spans="2:19" s="14" customFormat="1" x14ac:dyDescent="0.35"/>
    <row r="217" spans="2:19" s="14" customFormat="1" x14ac:dyDescent="0.35"/>
    <row r="218" spans="2:19" s="14" customFormat="1" x14ac:dyDescent="0.35"/>
    <row r="219" spans="2:19" s="14" customFormat="1" x14ac:dyDescent="0.35"/>
    <row r="220" spans="2:19" s="14" customFormat="1" x14ac:dyDescent="0.35"/>
    <row r="221" spans="2:19" s="14" customFormat="1" x14ac:dyDescent="0.35"/>
    <row r="222" spans="2:19" s="14" customFormat="1" x14ac:dyDescent="0.35"/>
    <row r="223" spans="2:19" x14ac:dyDescent="0.3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3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3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3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35">
      <c r="G227" s="14"/>
      <c r="H227" s="14"/>
      <c r="O227" s="14"/>
      <c r="P227" s="14"/>
      <c r="Q227" s="14"/>
      <c r="R227" s="14"/>
      <c r="S227" s="14"/>
    </row>
    <row r="228" spans="2:19" x14ac:dyDescent="0.35">
      <c r="G228" s="14"/>
      <c r="H228" s="14"/>
      <c r="O228" s="14"/>
      <c r="P228" s="14"/>
      <c r="Q228" s="14"/>
      <c r="R228" s="14"/>
      <c r="S228" s="14"/>
    </row>
    <row r="229" spans="2:19" x14ac:dyDescent="0.35">
      <c r="G229" s="14"/>
      <c r="O229" s="14"/>
      <c r="P229" s="14"/>
      <c r="Q229" s="14"/>
      <c r="R229" s="14"/>
      <c r="S229" s="14"/>
    </row>
    <row r="230" spans="2:19" x14ac:dyDescent="0.35">
      <c r="G230" s="14"/>
      <c r="O230" s="14"/>
      <c r="P230" s="14"/>
      <c r="Q230" s="14"/>
      <c r="R230" s="14"/>
      <c r="S230" s="14"/>
    </row>
    <row r="231" spans="2:19" x14ac:dyDescent="0.35">
      <c r="G231" s="14"/>
      <c r="O231" s="14"/>
      <c r="P231" s="14"/>
      <c r="Q231" s="14"/>
      <c r="R231" s="14"/>
      <c r="S231" s="14"/>
    </row>
    <row r="232" spans="2:19" x14ac:dyDescent="0.35">
      <c r="O232" s="14"/>
      <c r="P232" s="14"/>
      <c r="Q232" s="14"/>
      <c r="R232" s="14"/>
      <c r="S232" s="14"/>
    </row>
    <row r="233" spans="2:19" x14ac:dyDescent="0.35">
      <c r="O233" s="14"/>
      <c r="P233" s="14"/>
      <c r="Q233" s="14"/>
      <c r="R233" s="14"/>
      <c r="S233" s="14"/>
    </row>
    <row r="234" spans="2:19" x14ac:dyDescent="0.35">
      <c r="O234" s="14"/>
      <c r="P234" s="14"/>
      <c r="Q234" s="14"/>
      <c r="R234" s="14"/>
      <c r="S234" s="14"/>
    </row>
    <row r="235" spans="2:19" x14ac:dyDescent="0.35">
      <c r="P235" s="14"/>
      <c r="Q235" s="14"/>
      <c r="R235" s="14"/>
      <c r="S235" s="14"/>
    </row>
    <row r="236" spans="2:19" x14ac:dyDescent="0.35">
      <c r="P236" s="14"/>
      <c r="Q236" s="14"/>
      <c r="R236" s="14"/>
      <c r="S236" s="14"/>
    </row>
    <row r="237" spans="2:19" x14ac:dyDescent="0.35">
      <c r="P237" s="14"/>
      <c r="Q237" s="14"/>
      <c r="R237" s="14"/>
      <c r="S237" s="14"/>
    </row>
    <row r="238" spans="2:19" x14ac:dyDescent="0.35">
      <c r="P238" s="14"/>
      <c r="Q238" s="14"/>
      <c r="R238" s="14"/>
      <c r="S238" s="14"/>
    </row>
    <row r="239" spans="2:19" x14ac:dyDescent="0.35">
      <c r="P239" s="14"/>
      <c r="Q239" s="14"/>
      <c r="R239" s="14"/>
      <c r="S239" s="14"/>
    </row>
    <row r="240" spans="2:19" x14ac:dyDescent="0.35">
      <c r="P240" s="14"/>
      <c r="Q240" s="14"/>
      <c r="R240" s="14"/>
      <c r="S240" s="14"/>
    </row>
    <row r="241" spans="16:19" x14ac:dyDescent="0.35">
      <c r="P241" s="14"/>
      <c r="Q241" s="14"/>
      <c r="R241" s="14"/>
      <c r="S241" s="14"/>
    </row>
    <row r="242" spans="16:19" x14ac:dyDescent="0.35">
      <c r="P242" s="14"/>
      <c r="Q242" s="14"/>
      <c r="R242" s="14"/>
      <c r="S242" s="14"/>
    </row>
    <row r="243" spans="16:19" x14ac:dyDescent="0.35">
      <c r="P243" s="14"/>
      <c r="Q243" s="14"/>
      <c r="R243" s="14"/>
      <c r="S243" s="14"/>
    </row>
    <row r="244" spans="16:19" x14ac:dyDescent="0.35">
      <c r="P244" s="14"/>
      <c r="Q244" s="14"/>
      <c r="R244" s="14"/>
      <c r="S244" s="14"/>
    </row>
    <row r="245" spans="16:19" x14ac:dyDescent="0.35">
      <c r="P245" s="14"/>
      <c r="Q245" s="14"/>
      <c r="R245" s="14"/>
      <c r="S245" s="14"/>
    </row>
    <row r="246" spans="16:19" x14ac:dyDescent="0.35">
      <c r="P246" s="14"/>
      <c r="Q246" s="14"/>
      <c r="R246" s="14"/>
      <c r="S246" s="14"/>
    </row>
    <row r="247" spans="16:19" x14ac:dyDescent="0.35">
      <c r="P247" s="14"/>
      <c r="Q247" s="14"/>
      <c r="R247" s="14"/>
      <c r="S247" s="14"/>
    </row>
    <row r="248" spans="16:19" x14ac:dyDescent="0.35">
      <c r="P248" s="14"/>
      <c r="Q248" s="14"/>
      <c r="R248" s="14"/>
      <c r="S248" s="14"/>
    </row>
    <row r="249" spans="16:19" x14ac:dyDescent="0.35">
      <c r="P249" s="14"/>
      <c r="Q249" s="14"/>
      <c r="R249" s="14"/>
      <c r="S249" s="14"/>
    </row>
    <row r="250" spans="16:19" x14ac:dyDescent="0.35">
      <c r="P250" s="14"/>
      <c r="Q250" s="14"/>
      <c r="R250" s="14"/>
      <c r="S250" s="14"/>
    </row>
    <row r="251" spans="16:19" x14ac:dyDescent="0.35">
      <c r="P251" s="14"/>
      <c r="Q251" s="14"/>
      <c r="R251" s="14"/>
      <c r="S251" s="14"/>
    </row>
    <row r="252" spans="16:19" x14ac:dyDescent="0.35">
      <c r="P252" s="14"/>
      <c r="Q252" s="14"/>
      <c r="R252" s="14"/>
      <c r="S252" s="14"/>
    </row>
    <row r="253" spans="16:19" x14ac:dyDescent="0.35">
      <c r="P253" s="14"/>
      <c r="Q253" s="14"/>
      <c r="R253" s="14"/>
      <c r="S253" s="14"/>
    </row>
    <row r="254" spans="16:19" x14ac:dyDescent="0.35">
      <c r="P254" s="14"/>
      <c r="Q254" s="14"/>
      <c r="R254" s="14"/>
      <c r="S254" s="14"/>
    </row>
    <row r="255" spans="16:19" x14ac:dyDescent="0.35">
      <c r="P255" s="14"/>
      <c r="Q255" s="14"/>
      <c r="R255" s="14"/>
      <c r="S255" s="14"/>
    </row>
    <row r="256" spans="16:19" x14ac:dyDescent="0.35">
      <c r="P256" s="14"/>
      <c r="Q256" s="14"/>
      <c r="R256" s="14"/>
      <c r="S256" s="14"/>
    </row>
    <row r="257" spans="16:19" x14ac:dyDescent="0.35">
      <c r="P257" s="14"/>
      <c r="Q257" s="14"/>
      <c r="R257" s="14"/>
      <c r="S257" s="14"/>
    </row>
    <row r="258" spans="16:19" x14ac:dyDescent="0.35">
      <c r="P258" s="14"/>
      <c r="Q258" s="14"/>
      <c r="R258" s="14"/>
      <c r="S258" s="14"/>
    </row>
    <row r="259" spans="16:19" x14ac:dyDescent="0.35">
      <c r="P259" s="14"/>
      <c r="Q259" s="14"/>
      <c r="R259" s="14"/>
      <c r="S259" s="14"/>
    </row>
    <row r="260" spans="16:19" x14ac:dyDescent="0.35">
      <c r="P260" s="14"/>
      <c r="Q260" s="14"/>
      <c r="R260" s="14"/>
      <c r="S260" s="14"/>
    </row>
    <row r="261" spans="16:19" x14ac:dyDescent="0.35">
      <c r="P261" s="14"/>
      <c r="Q261" s="14"/>
      <c r="R261" s="14"/>
      <c r="S261" s="14"/>
    </row>
    <row r="262" spans="16:19" x14ac:dyDescent="0.35">
      <c r="P262" s="14"/>
      <c r="Q262" s="14"/>
      <c r="R262" s="14"/>
      <c r="S262" s="14"/>
    </row>
    <row r="263" spans="16:19" x14ac:dyDescent="0.35">
      <c r="P263" s="14"/>
      <c r="Q263" s="14"/>
      <c r="R263" s="14"/>
      <c r="S263" s="14"/>
    </row>
    <row r="264" spans="16:19" x14ac:dyDescent="0.35">
      <c r="P264" s="14"/>
      <c r="Q264" s="14"/>
      <c r="R264" s="14"/>
      <c r="S264" s="14"/>
    </row>
    <row r="265" spans="16:19" x14ac:dyDescent="0.35">
      <c r="P265" s="14"/>
      <c r="Q265" s="14"/>
      <c r="R265" s="14"/>
      <c r="S265" s="14"/>
    </row>
    <row r="266" spans="16:19" x14ac:dyDescent="0.35">
      <c r="P266" s="14"/>
      <c r="Q266" s="14"/>
      <c r="R266" s="14"/>
      <c r="S266" s="14"/>
    </row>
    <row r="267" spans="16:19" x14ac:dyDescent="0.35">
      <c r="P267" s="14"/>
      <c r="Q267" s="14"/>
      <c r="R267" s="14"/>
      <c r="S267" s="14"/>
    </row>
    <row r="268" spans="16:19" x14ac:dyDescent="0.35">
      <c r="P268" s="14"/>
      <c r="Q268" s="14"/>
      <c r="R268" s="14"/>
      <c r="S268" s="14"/>
    </row>
    <row r="269" spans="16:19" x14ac:dyDescent="0.35">
      <c r="P269" s="14"/>
      <c r="Q269" s="14"/>
      <c r="R269" s="14"/>
      <c r="S269" s="14"/>
    </row>
    <row r="270" spans="16:19" x14ac:dyDescent="0.35">
      <c r="P270" s="14"/>
      <c r="Q270" s="14"/>
      <c r="R270" s="14"/>
      <c r="S270" s="14"/>
    </row>
    <row r="271" spans="16:19" x14ac:dyDescent="0.35">
      <c r="P271" s="14"/>
      <c r="Q271" s="14"/>
      <c r="R271" s="14"/>
      <c r="S271" s="14"/>
    </row>
    <row r="272" spans="16:19" x14ac:dyDescent="0.35">
      <c r="P272" s="14"/>
      <c r="Q272" s="14"/>
      <c r="R272" s="14"/>
      <c r="S272" s="14"/>
    </row>
    <row r="273" spans="16:19" x14ac:dyDescent="0.35">
      <c r="P273" s="14"/>
      <c r="Q273" s="14"/>
      <c r="R273" s="14"/>
      <c r="S273" s="14"/>
    </row>
    <row r="274" spans="16:19" x14ac:dyDescent="0.35">
      <c r="P274" s="14"/>
      <c r="Q274" s="14"/>
      <c r="R274" s="14"/>
      <c r="S274" s="14"/>
    </row>
    <row r="275" spans="16:19" x14ac:dyDescent="0.35">
      <c r="P275" s="14"/>
      <c r="Q275" s="14"/>
      <c r="R275" s="14"/>
      <c r="S275" s="14"/>
    </row>
    <row r="276" spans="16:19" x14ac:dyDescent="0.35">
      <c r="P276" s="14"/>
      <c r="Q276" s="14"/>
      <c r="R276" s="14"/>
      <c r="S276" s="14"/>
    </row>
    <row r="277" spans="16:19" x14ac:dyDescent="0.35">
      <c r="P277" s="14"/>
      <c r="Q277" s="14"/>
      <c r="R277" s="14"/>
      <c r="S277" s="14"/>
    </row>
    <row r="278" spans="16:19" x14ac:dyDescent="0.35">
      <c r="P278" s="14"/>
      <c r="Q278" s="14"/>
      <c r="R278" s="14"/>
      <c r="S278" s="14"/>
    </row>
    <row r="279" spans="16:19" x14ac:dyDescent="0.35">
      <c r="P279" s="14"/>
      <c r="Q279" s="14"/>
      <c r="R279" s="14"/>
      <c r="S279" s="14"/>
    </row>
    <row r="280" spans="16:19" x14ac:dyDescent="0.35">
      <c r="P280" s="14"/>
      <c r="Q280" s="14"/>
      <c r="R280" s="14"/>
      <c r="S280" s="14"/>
    </row>
    <row r="281" spans="16:19" x14ac:dyDescent="0.35">
      <c r="P281" s="14"/>
      <c r="Q281" s="14"/>
      <c r="R281" s="14"/>
      <c r="S281" s="14"/>
    </row>
    <row r="282" spans="16:19" x14ac:dyDescent="0.35">
      <c r="P282" s="14"/>
      <c r="Q282" s="14"/>
      <c r="R282" s="14"/>
      <c r="S282" s="14"/>
    </row>
    <row r="283" spans="16:19" x14ac:dyDescent="0.35">
      <c r="P283" s="14"/>
      <c r="Q283" s="14"/>
      <c r="R283" s="14"/>
      <c r="S283" s="14"/>
    </row>
    <row r="284" spans="16:19" x14ac:dyDescent="0.35">
      <c r="P284" s="14"/>
      <c r="Q284" s="14"/>
      <c r="R284" s="14"/>
      <c r="S284" s="14"/>
    </row>
    <row r="285" spans="16:19" x14ac:dyDescent="0.35">
      <c r="P285" s="14"/>
      <c r="Q285" s="14"/>
      <c r="R285" s="14"/>
      <c r="S285" s="14"/>
    </row>
    <row r="286" spans="16:19" x14ac:dyDescent="0.35">
      <c r="P286" s="14"/>
      <c r="Q286" s="14"/>
      <c r="R286" s="14"/>
      <c r="S286" s="14"/>
    </row>
    <row r="287" spans="16:19" x14ac:dyDescent="0.35">
      <c r="P287" s="14"/>
      <c r="Q287" s="14"/>
      <c r="R287" s="14"/>
      <c r="S287" s="14"/>
    </row>
    <row r="288" spans="16:19" x14ac:dyDescent="0.35">
      <c r="P288" s="14"/>
      <c r="Q288" s="14"/>
      <c r="R288" s="14"/>
      <c r="S288" s="14"/>
    </row>
    <row r="289" spans="16:19" x14ac:dyDescent="0.35">
      <c r="P289" s="14"/>
      <c r="Q289" s="14"/>
      <c r="R289" s="14"/>
      <c r="S289" s="14"/>
    </row>
    <row r="290" spans="16:19" x14ac:dyDescent="0.35">
      <c r="P290" s="14"/>
      <c r="Q290" s="14"/>
      <c r="R290" s="14"/>
      <c r="S290" s="14"/>
    </row>
    <row r="291" spans="16:19" x14ac:dyDescent="0.35">
      <c r="P291" s="14"/>
      <c r="Q291" s="14"/>
      <c r="R291" s="14"/>
      <c r="S291" s="14"/>
    </row>
    <row r="292" spans="16:19" x14ac:dyDescent="0.35">
      <c r="P292" s="14"/>
      <c r="Q292" s="14"/>
      <c r="R292" s="14"/>
      <c r="S292" s="14"/>
    </row>
    <row r="293" spans="16:19" x14ac:dyDescent="0.35">
      <c r="P293" s="14"/>
      <c r="Q293" s="14"/>
      <c r="R293" s="14"/>
      <c r="S293" s="14"/>
    </row>
    <row r="294" spans="16:19" x14ac:dyDescent="0.35">
      <c r="P294" s="14"/>
      <c r="Q294" s="14"/>
      <c r="R294" s="14"/>
      <c r="S294" s="14"/>
    </row>
    <row r="295" spans="16:19" x14ac:dyDescent="0.35">
      <c r="P295" s="14"/>
      <c r="Q295" s="14"/>
      <c r="R295" s="14"/>
      <c r="S295" s="14"/>
    </row>
    <row r="296" spans="16:19" x14ac:dyDescent="0.35">
      <c r="P296" s="14"/>
      <c r="Q296" s="14"/>
      <c r="R296" s="14"/>
      <c r="S296" s="14"/>
    </row>
    <row r="297" spans="16:19" x14ac:dyDescent="0.35">
      <c r="P297" s="14"/>
      <c r="Q297" s="14"/>
      <c r="R297" s="14"/>
      <c r="S297" s="14"/>
    </row>
    <row r="298" spans="16:19" x14ac:dyDescent="0.35">
      <c r="P298" s="14"/>
      <c r="Q298" s="14"/>
      <c r="R298" s="14"/>
      <c r="S298" s="14"/>
    </row>
    <row r="299" spans="16:19" x14ac:dyDescent="0.35">
      <c r="P299" s="14"/>
      <c r="Q299" s="14"/>
      <c r="R299" s="14"/>
      <c r="S299" s="14"/>
    </row>
    <row r="300" spans="16:19" x14ac:dyDescent="0.35">
      <c r="P300" s="14"/>
      <c r="Q300" s="14"/>
      <c r="R300" s="14"/>
      <c r="S300" s="14"/>
    </row>
    <row r="301" spans="16:19" x14ac:dyDescent="0.35">
      <c r="P301" s="14"/>
      <c r="Q301" s="14"/>
      <c r="R301" s="14"/>
      <c r="S301" s="14"/>
    </row>
    <row r="302" spans="16:19" x14ac:dyDescent="0.35">
      <c r="P302" s="14"/>
      <c r="Q302" s="14"/>
      <c r="R302" s="14"/>
      <c r="S302" s="14"/>
    </row>
    <row r="303" spans="16:19" x14ac:dyDescent="0.35">
      <c r="P303" s="14"/>
      <c r="Q303" s="14"/>
      <c r="R303" s="14"/>
      <c r="S303" s="14"/>
    </row>
    <row r="304" spans="16:19" x14ac:dyDescent="0.35">
      <c r="P304" s="14"/>
      <c r="Q304" s="14"/>
      <c r="R304" s="14"/>
      <c r="S304" s="14"/>
    </row>
    <row r="305" spans="16:19" x14ac:dyDescent="0.35">
      <c r="P305" s="14"/>
      <c r="Q305" s="14"/>
      <c r="R305" s="14"/>
      <c r="S305" s="14"/>
    </row>
    <row r="306" spans="16:19" x14ac:dyDescent="0.35">
      <c r="P306" s="14"/>
      <c r="Q306" s="14"/>
      <c r="R306" s="14"/>
      <c r="S306" s="14"/>
    </row>
    <row r="307" spans="16:19" x14ac:dyDescent="0.35">
      <c r="P307" s="14"/>
      <c r="Q307" s="14"/>
      <c r="R307" s="14"/>
      <c r="S307" s="14"/>
    </row>
    <row r="308" spans="16:19" x14ac:dyDescent="0.35">
      <c r="P308" s="14"/>
      <c r="Q308" s="14"/>
      <c r="R308" s="14"/>
      <c r="S308" s="14"/>
    </row>
    <row r="309" spans="16:19" x14ac:dyDescent="0.35">
      <c r="P309" s="14"/>
      <c r="Q309" s="14"/>
      <c r="R309" s="14"/>
      <c r="S309" s="14"/>
    </row>
    <row r="310" spans="16:19" x14ac:dyDescent="0.35">
      <c r="P310" s="14"/>
      <c r="Q310" s="14"/>
      <c r="R310" s="14"/>
      <c r="S310" s="14"/>
    </row>
    <row r="311" spans="16:19" x14ac:dyDescent="0.35">
      <c r="P311" s="14"/>
      <c r="Q311" s="14"/>
      <c r="R311" s="14"/>
      <c r="S311" s="14"/>
    </row>
    <row r="312" spans="16:19" x14ac:dyDescent="0.35">
      <c r="P312" s="14"/>
      <c r="Q312" s="14"/>
      <c r="R312" s="14"/>
      <c r="S312" s="14"/>
    </row>
    <row r="313" spans="16:19" x14ac:dyDescent="0.35">
      <c r="P313" s="14"/>
      <c r="Q313" s="14"/>
      <c r="R313" s="14"/>
      <c r="S313" s="14"/>
    </row>
    <row r="314" spans="16:19" x14ac:dyDescent="0.35">
      <c r="P314" s="14"/>
      <c r="Q314" s="14"/>
      <c r="R314" s="14"/>
      <c r="S314" s="14"/>
    </row>
    <row r="315" spans="16:19" x14ac:dyDescent="0.35">
      <c r="P315" s="14"/>
      <c r="Q315" s="14"/>
      <c r="R315" s="14"/>
      <c r="S315" s="14"/>
    </row>
    <row r="316" spans="16:19" x14ac:dyDescent="0.35">
      <c r="P316" s="14"/>
      <c r="Q316" s="14"/>
      <c r="R316" s="14"/>
      <c r="S316" s="14"/>
    </row>
    <row r="317" spans="16:19" x14ac:dyDescent="0.35">
      <c r="P317" s="14"/>
      <c r="Q317" s="14"/>
      <c r="R317" s="14"/>
      <c r="S317" s="14"/>
    </row>
    <row r="318" spans="16:19" x14ac:dyDescent="0.35">
      <c r="Q318" s="14"/>
      <c r="R318" s="14"/>
      <c r="S318" s="14"/>
    </row>
    <row r="319" spans="16:19" x14ac:dyDescent="0.35">
      <c r="Q319" s="14"/>
      <c r="R319" s="14"/>
      <c r="S319" s="14"/>
    </row>
    <row r="320" spans="16:19" x14ac:dyDescent="0.35">
      <c r="Q320" s="14"/>
      <c r="R320" s="14"/>
      <c r="S320" s="14"/>
    </row>
  </sheetData>
  <mergeCells count="17">
    <mergeCell ref="H17:I17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685DCDD4-A3E4-45D0-8434-927ED38E4D01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374650</xdr:colOff>
                    <xdr:row>0</xdr:row>
                    <xdr:rowOff>177800</xdr:rowOff>
                  </from>
                  <to>
                    <xdr:col>11</xdr:col>
                    <xdr:colOff>533400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311150</xdr:colOff>
                    <xdr:row>0</xdr:row>
                    <xdr:rowOff>196850</xdr:rowOff>
                  </from>
                  <to>
                    <xdr:col>13</xdr:col>
                    <xdr:colOff>330200</xdr:colOff>
                    <xdr:row>0</xdr:row>
                    <xdr:rowOff>673100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FBC0C-4F4C-45A5-8025-CA3CEB7F8FBC}">
  <dimension ref="A1:W320"/>
  <sheetViews>
    <sheetView workbookViewId="0"/>
  </sheetViews>
  <sheetFormatPr defaultRowHeight="14.5" x14ac:dyDescent="0.35"/>
  <cols>
    <col min="2" max="2" width="3.90625" customWidth="1"/>
    <col min="3" max="3" width="21.08984375" customWidth="1"/>
    <col min="4" max="4" width="45.90625" customWidth="1"/>
    <col min="5" max="5" width="7.90625" customWidth="1"/>
    <col min="8" max="8" width="18.54296875" customWidth="1"/>
    <col min="9" max="9" width="15.54296875" customWidth="1"/>
    <col min="10" max="10" width="15" customWidth="1"/>
    <col min="11" max="11" width="11.36328125" customWidth="1"/>
    <col min="13" max="13" width="10.36328125" customWidth="1"/>
    <col min="14" max="14" width="8.36328125" customWidth="1"/>
    <col min="16" max="16" width="5.6328125" customWidth="1"/>
    <col min="17" max="18" width="12.453125" customWidth="1"/>
    <col min="19" max="19" width="5.6328125" customWidth="1"/>
  </cols>
  <sheetData>
    <row r="1" spans="2:23" s="1" customFormat="1" ht="69" customHeight="1" x14ac:dyDescent="0.3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55000000000000004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35"/>
    <row r="4" spans="2:23" s="14" customFormat="1" x14ac:dyDescent="0.3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35">
      <c r="G5" s="89" t="s">
        <v>138</v>
      </c>
      <c r="H5" s="89"/>
      <c r="I5" s="89"/>
      <c r="J5" s="89"/>
      <c r="K5" s="89"/>
      <c r="L5" s="89"/>
    </row>
    <row r="6" spans="2:23" s="14" customFormat="1" ht="22.25" customHeight="1" x14ac:dyDescent="0.6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3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" customHeight="1" x14ac:dyDescent="0.3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35">
      <c r="B9" s="22"/>
      <c r="C9" s="11" t="s">
        <v>31</v>
      </c>
      <c r="D9" s="68" t="s">
        <v>208</v>
      </c>
      <c r="E9" s="23"/>
      <c r="G9" s="22"/>
      <c r="H9" s="104" t="s">
        <v>34</v>
      </c>
      <c r="I9" s="105">
        <v>594.18740418066011</v>
      </c>
      <c r="J9" s="21"/>
      <c r="K9" s="21"/>
      <c r="L9" s="21"/>
      <c r="M9" s="21"/>
      <c r="N9" s="23"/>
      <c r="P9" s="22"/>
      <c r="Q9" s="68">
        <v>0.01</v>
      </c>
      <c r="R9" s="68">
        <v>387.7961494702069</v>
      </c>
      <c r="S9" s="23"/>
    </row>
    <row r="10" spans="2:23" s="14" customFormat="1" x14ac:dyDescent="0.3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432.22496485159377</v>
      </c>
      <c r="J10" s="21"/>
      <c r="K10" s="21"/>
      <c r="L10" s="21"/>
      <c r="M10" s="21"/>
      <c r="N10" s="23"/>
      <c r="P10" s="22"/>
      <c r="Q10" s="96">
        <v>0.02</v>
      </c>
      <c r="R10" s="96">
        <v>404.76416433950601</v>
      </c>
      <c r="S10" s="23"/>
    </row>
    <row r="11" spans="2:23" s="14" customFormat="1" ht="14" customHeight="1" x14ac:dyDescent="0.3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1173.5814812886429</v>
      </c>
      <c r="J11" s="21"/>
      <c r="K11" s="21"/>
      <c r="L11" s="21"/>
      <c r="M11" s="21"/>
      <c r="N11" s="23"/>
      <c r="P11" s="22"/>
      <c r="Q11" s="68">
        <v>0.03</v>
      </c>
      <c r="R11" s="68">
        <v>416.03657304984756</v>
      </c>
      <c r="S11" s="23"/>
    </row>
    <row r="12" spans="2:23" s="14" customFormat="1" ht="14.4" customHeight="1" x14ac:dyDescent="0.35">
      <c r="B12" s="94"/>
      <c r="C12" s="99"/>
      <c r="D12" s="100"/>
      <c r="E12" s="94"/>
      <c r="G12" s="22"/>
      <c r="H12" s="102" t="s">
        <v>42</v>
      </c>
      <c r="I12" s="103">
        <v>104.09492824760247</v>
      </c>
      <c r="J12" s="21"/>
      <c r="K12" s="21"/>
      <c r="L12" s="21"/>
      <c r="M12" s="21"/>
      <c r="N12" s="23"/>
      <c r="P12" s="22"/>
      <c r="Q12" s="96">
        <v>0.04</v>
      </c>
      <c r="R12" s="96">
        <v>424.77675030724805</v>
      </c>
      <c r="S12" s="23"/>
    </row>
    <row r="13" spans="2:23" s="14" customFormat="1" x14ac:dyDescent="0.35">
      <c r="B13" s="63"/>
      <c r="C13" s="72" t="s">
        <v>131</v>
      </c>
      <c r="D13" s="56" t="s">
        <v>207</v>
      </c>
      <c r="E13" s="64"/>
      <c r="G13" s="22"/>
      <c r="H13" s="11" t="s">
        <v>108</v>
      </c>
      <c r="I13" s="68">
        <v>0.60372317213654569</v>
      </c>
      <c r="J13" s="21"/>
      <c r="K13" s="21"/>
      <c r="L13" s="21"/>
      <c r="M13" s="21"/>
      <c r="N13" s="23"/>
      <c r="P13" s="22"/>
      <c r="Q13" s="68">
        <v>0.05</v>
      </c>
      <c r="R13" s="68">
        <v>432.22496485159377</v>
      </c>
      <c r="S13" s="23"/>
    </row>
    <row r="14" spans="2:23" s="14" customFormat="1" ht="14.4" customHeight="1" x14ac:dyDescent="0.3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438.6919903963917</v>
      </c>
      <c r="S14" s="23"/>
    </row>
    <row r="15" spans="2:23" s="14" customFormat="1" ht="14.4" customHeight="1" x14ac:dyDescent="0.35">
      <c r="B15" s="22"/>
      <c r="C15" s="70" t="s">
        <v>57</v>
      </c>
      <c r="D15" s="41"/>
      <c r="E15" s="23"/>
      <c r="G15" s="22"/>
      <c r="H15" s="11" t="s">
        <v>109</v>
      </c>
      <c r="I15" s="68">
        <v>1.851822748333362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444.54003535013146</v>
      </c>
      <c r="S15" s="23"/>
    </row>
    <row r="16" spans="2:23" s="14" customFormat="1" x14ac:dyDescent="0.3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449.82625151559603</v>
      </c>
      <c r="S16" s="23"/>
    </row>
    <row r="17" spans="2:19" s="14" customFormat="1" x14ac:dyDescent="0.3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454.83539693380538</v>
      </c>
      <c r="S17" s="23"/>
    </row>
    <row r="18" spans="2:19" s="14" customFormat="1" x14ac:dyDescent="0.3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2</v>
      </c>
      <c r="J18" s="107"/>
      <c r="K18" s="21"/>
      <c r="L18" s="21"/>
      <c r="M18" s="21"/>
      <c r="N18" s="23"/>
      <c r="P18" s="22"/>
      <c r="Q18" s="96">
        <v>0.1</v>
      </c>
      <c r="R18" s="96">
        <v>459.46776197747539</v>
      </c>
      <c r="S18" s="23"/>
    </row>
    <row r="19" spans="2:19" s="14" customFormat="1" ht="14.4" customHeight="1" x14ac:dyDescent="0.3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463.84771897165894</v>
      </c>
      <c r="S19" s="23"/>
    </row>
    <row r="20" spans="2:19" s="14" customFormat="1" x14ac:dyDescent="0.35">
      <c r="B20" s="22"/>
      <c r="C20" s="21"/>
      <c r="D20" s="40"/>
      <c r="E20" s="23"/>
      <c r="G20" s="22"/>
      <c r="H20" s="101" t="s">
        <v>188</v>
      </c>
      <c r="I20" s="68">
        <v>-3.1775295658607199</v>
      </c>
      <c r="J20" s="21"/>
      <c r="K20" s="21"/>
      <c r="L20" s="21"/>
      <c r="M20" s="21"/>
      <c r="N20" s="23"/>
      <c r="P20" s="22"/>
      <c r="Q20" s="96">
        <v>0.12</v>
      </c>
      <c r="R20" s="96">
        <v>468.08832693982259</v>
      </c>
      <c r="S20" s="23"/>
    </row>
    <row r="21" spans="2:19" s="14" customFormat="1" ht="14.4" customHeight="1" x14ac:dyDescent="0.35">
      <c r="B21" s="22"/>
      <c r="C21" s="70" t="s">
        <v>56</v>
      </c>
      <c r="D21" s="41"/>
      <c r="E21" s="23"/>
      <c r="G21" s="22"/>
      <c r="H21" s="96" t="s">
        <v>189</v>
      </c>
      <c r="I21" s="96">
        <v>2.2362741071496502E-3</v>
      </c>
      <c r="J21" s="21"/>
      <c r="K21" s="21"/>
      <c r="L21" s="21"/>
      <c r="M21" s="21"/>
      <c r="N21" s="23"/>
      <c r="P21" s="22"/>
      <c r="Q21" s="68">
        <v>0.13</v>
      </c>
      <c r="R21" s="68">
        <v>472.11670146124163</v>
      </c>
      <c r="S21" s="23"/>
    </row>
    <row r="22" spans="2:19" s="14" customFormat="1" ht="14.4" customHeight="1" x14ac:dyDescent="0.35">
      <c r="B22" s="22"/>
      <c r="C22" s="11" t="s">
        <v>39</v>
      </c>
      <c r="D22" s="68" t="s">
        <v>41</v>
      </c>
      <c r="E22" s="23"/>
      <c r="F22" s="13"/>
      <c r="G22" s="22"/>
      <c r="H22" s="40"/>
      <c r="I22" s="40"/>
      <c r="J22" s="40"/>
      <c r="K22" s="21"/>
      <c r="L22" s="21"/>
      <c r="M22" s="21"/>
      <c r="N22" s="23"/>
      <c r="P22" s="22"/>
      <c r="Q22" s="96">
        <v>0.14000000000000001</v>
      </c>
      <c r="R22" s="96">
        <v>475.98014353034273</v>
      </c>
      <c r="S22" s="23"/>
    </row>
    <row r="23" spans="2:19" s="14" customFormat="1" ht="14.4" customHeight="1" x14ac:dyDescent="0.35">
      <c r="B23" s="22"/>
      <c r="C23" s="95" t="s">
        <v>40</v>
      </c>
      <c r="D23" s="96" t="s">
        <v>155</v>
      </c>
      <c r="E23" s="23"/>
      <c r="F23" s="13"/>
      <c r="G23" s="22"/>
      <c r="H23" s="83" t="s">
        <v>53</v>
      </c>
      <c r="I23" s="83"/>
      <c r="J23" s="41"/>
      <c r="K23" s="41"/>
      <c r="L23" s="41"/>
      <c r="M23" s="41"/>
      <c r="N23" s="23"/>
      <c r="P23" s="22"/>
      <c r="Q23" s="68">
        <v>0.15</v>
      </c>
      <c r="R23" s="68">
        <v>479.74711472797736</v>
      </c>
      <c r="S23" s="23"/>
    </row>
    <row r="24" spans="2:19" s="14" customFormat="1" ht="29" x14ac:dyDescent="0.35">
      <c r="B24" s="22"/>
      <c r="C24" s="11" t="s">
        <v>51</v>
      </c>
      <c r="D24" s="68">
        <v>5</v>
      </c>
      <c r="E24" s="23"/>
      <c r="F24" s="13"/>
      <c r="G24" s="22"/>
      <c r="H24" s="42" t="s">
        <v>41</v>
      </c>
      <c r="I24" s="42" t="s">
        <v>47</v>
      </c>
      <c r="J24" s="43" t="s">
        <v>43</v>
      </c>
      <c r="K24" s="43" t="s">
        <v>44</v>
      </c>
      <c r="L24" s="43" t="s">
        <v>45</v>
      </c>
      <c r="M24" s="43" t="s">
        <v>46</v>
      </c>
      <c r="N24" s="23"/>
      <c r="P24" s="22"/>
      <c r="Q24" s="96">
        <v>0.16</v>
      </c>
      <c r="R24" s="96">
        <v>483.4275458812229</v>
      </c>
      <c r="S24" s="23"/>
    </row>
    <row r="25" spans="2:19" s="14" customFormat="1" x14ac:dyDescent="0.35">
      <c r="B25" s="24"/>
      <c r="C25" s="36"/>
      <c r="D25" s="36"/>
      <c r="E25" s="26"/>
      <c r="F25" s="13"/>
      <c r="G25" s="22"/>
      <c r="H25" s="68">
        <v>0</v>
      </c>
      <c r="I25" s="68">
        <v>4.0020136612026948E-2</v>
      </c>
      <c r="J25" s="68">
        <v>1.7188648674865574</v>
      </c>
      <c r="K25" s="68">
        <v>3</v>
      </c>
      <c r="L25" s="68">
        <v>42.95</v>
      </c>
      <c r="M25" s="68">
        <v>0.99733948177464238</v>
      </c>
      <c r="N25" s="34"/>
      <c r="P25" s="22"/>
      <c r="Q25" s="68">
        <v>0.17</v>
      </c>
      <c r="R25" s="68">
        <v>486.98614779894297</v>
      </c>
      <c r="S25" s="23"/>
    </row>
    <row r="26" spans="2:19" s="14" customFormat="1" ht="17.399999999999999" customHeight="1" x14ac:dyDescent="0.35">
      <c r="B26" s="45"/>
      <c r="C26" s="47"/>
      <c r="D26" s="47"/>
      <c r="E26" s="47"/>
      <c r="F26" s="13"/>
      <c r="G26" s="22"/>
      <c r="H26" s="96">
        <v>17.899999999999999</v>
      </c>
      <c r="I26" s="96">
        <v>4.158663784695401E-2</v>
      </c>
      <c r="J26" s="96">
        <v>1.718775742214609</v>
      </c>
      <c r="K26" s="96">
        <v>1</v>
      </c>
      <c r="L26" s="96">
        <v>41.33</v>
      </c>
      <c r="M26" s="96">
        <v>-0.56002494742306586</v>
      </c>
      <c r="N26" s="23"/>
      <c r="P26" s="22"/>
      <c r="Q26" s="96">
        <v>0.18</v>
      </c>
      <c r="R26" s="96">
        <v>490.45662449471729</v>
      </c>
      <c r="S26" s="23"/>
    </row>
    <row r="27" spans="2:19" s="14" customFormat="1" ht="13.5" customHeight="1" x14ac:dyDescent="0.35">
      <c r="B27" s="13"/>
      <c r="C27" s="35"/>
      <c r="D27" s="35"/>
      <c r="E27" s="35"/>
      <c r="F27" s="13"/>
      <c r="G27" s="22"/>
      <c r="H27" s="68">
        <v>61.7</v>
      </c>
      <c r="I27" s="68">
        <v>4.5670716658480555E-2</v>
      </c>
      <c r="J27" s="68">
        <v>1.9455725296512718</v>
      </c>
      <c r="K27" s="68">
        <v>1</v>
      </c>
      <c r="L27" s="68">
        <v>42.6</v>
      </c>
      <c r="M27" s="68">
        <v>-0.69394013915208308</v>
      </c>
      <c r="N27" s="23"/>
      <c r="P27" s="22"/>
      <c r="Q27" s="68">
        <v>0.19</v>
      </c>
      <c r="R27" s="68">
        <v>493.87323978546846</v>
      </c>
      <c r="S27" s="23"/>
    </row>
    <row r="28" spans="2:19" s="14" customFormat="1" ht="14.4" customHeight="1" x14ac:dyDescent="0.35">
      <c r="B28" s="13"/>
      <c r="C28" s="35"/>
      <c r="D28" s="35"/>
      <c r="E28" s="35"/>
      <c r="F28" s="13"/>
      <c r="G28" s="22"/>
      <c r="H28" s="96">
        <v>195.6</v>
      </c>
      <c r="I28" s="96">
        <v>6.0647388522254958E-2</v>
      </c>
      <c r="J28" s="96">
        <v>2.6102636019978531</v>
      </c>
      <c r="K28" s="96">
        <v>3</v>
      </c>
      <c r="L28" s="96">
        <v>43.04</v>
      </c>
      <c r="M28" s="96">
        <v>0.24889401855020057</v>
      </c>
      <c r="N28" s="23"/>
      <c r="P28" s="22"/>
      <c r="Q28" s="96">
        <v>0.2</v>
      </c>
      <c r="R28" s="96">
        <v>497.25118494496701</v>
      </c>
      <c r="S28" s="23"/>
    </row>
    <row r="29" spans="2:19" s="14" customFormat="1" ht="14.4" customHeight="1" x14ac:dyDescent="0.35">
      <c r="B29" s="13"/>
      <c r="C29" s="35"/>
      <c r="D29" s="35"/>
      <c r="E29" s="35"/>
      <c r="F29" s="13"/>
      <c r="G29" s="22"/>
      <c r="H29" s="68">
        <v>772.3</v>
      </c>
      <c r="I29" s="68">
        <v>0.18993153973271554</v>
      </c>
      <c r="J29" s="68">
        <v>7.0065745007398759</v>
      </c>
      <c r="K29" s="68">
        <v>7</v>
      </c>
      <c r="L29" s="68">
        <v>36.89</v>
      </c>
      <c r="M29" s="68">
        <v>-2.7596184813269576E-3</v>
      </c>
      <c r="N29" s="23"/>
      <c r="P29" s="22"/>
      <c r="Q29" s="68">
        <v>0.21</v>
      </c>
      <c r="R29" s="68">
        <v>500.55934139063004</v>
      </c>
      <c r="S29" s="23"/>
    </row>
    <row r="30" spans="2:19" s="14" customFormat="1" ht="12" customHeight="1" x14ac:dyDescent="0.35">
      <c r="B30" s="13"/>
      <c r="C30" s="35"/>
      <c r="D30" s="35"/>
      <c r="E30" s="35"/>
      <c r="F30" s="13"/>
      <c r="G30" s="22"/>
      <c r="H30" s="40"/>
      <c r="I30" s="40"/>
      <c r="J30" s="40"/>
      <c r="K30" s="40"/>
      <c r="L30" s="40"/>
      <c r="M30" s="40"/>
      <c r="N30" s="23"/>
      <c r="P30" s="22"/>
      <c r="Q30" s="96">
        <v>0.22</v>
      </c>
      <c r="R30" s="96">
        <v>503.8127408491037</v>
      </c>
      <c r="S30" s="23"/>
    </row>
    <row r="31" spans="2:19" s="14" customFormat="1" ht="14" customHeight="1" x14ac:dyDescent="0.35">
      <c r="B31" s="13"/>
      <c r="C31" s="35"/>
      <c r="D31" s="35"/>
      <c r="E31" s="35"/>
      <c r="G31" s="22"/>
      <c r="H31" s="83" t="s">
        <v>111</v>
      </c>
      <c r="I31" s="83"/>
      <c r="J31" s="40"/>
      <c r="K31" s="40"/>
      <c r="L31" s="40"/>
      <c r="M31" s="40"/>
      <c r="N31" s="23"/>
      <c r="P31" s="22"/>
      <c r="Q31" s="68">
        <v>0.23</v>
      </c>
      <c r="R31" s="68">
        <v>507.03016787841443</v>
      </c>
      <c r="S31" s="23"/>
    </row>
    <row r="32" spans="2:19" s="14" customFormat="1" x14ac:dyDescent="0.35">
      <c r="B32" s="13"/>
      <c r="C32" s="13"/>
      <c r="D32" s="13"/>
      <c r="E32" s="13"/>
      <c r="G32" s="22"/>
      <c r="H32" s="108" t="s">
        <v>31</v>
      </c>
      <c r="I32" s="108" t="s">
        <v>90</v>
      </c>
      <c r="J32" s="108" t="s">
        <v>52</v>
      </c>
      <c r="K32" s="108" t="s">
        <v>91</v>
      </c>
      <c r="L32" s="108" t="s">
        <v>92</v>
      </c>
      <c r="M32" s="108" t="s">
        <v>93</v>
      </c>
      <c r="N32" s="23"/>
      <c r="P32" s="22"/>
      <c r="Q32" s="96">
        <v>0.24</v>
      </c>
      <c r="R32" s="96">
        <v>510.23040703658853</v>
      </c>
      <c r="S32" s="23"/>
    </row>
    <row r="33" spans="1:19" s="14" customFormat="1" x14ac:dyDescent="0.35">
      <c r="A33" s="13"/>
      <c r="B33" s="13"/>
      <c r="C33" s="13"/>
      <c r="D33" s="13"/>
      <c r="E33" s="13"/>
      <c r="F33" s="13"/>
      <c r="G33" s="22"/>
      <c r="H33" s="68" t="s">
        <v>182</v>
      </c>
      <c r="I33" s="68">
        <v>-49.133432227540411</v>
      </c>
      <c r="J33" s="68">
        <v>5</v>
      </c>
      <c r="K33" s="68" t="s">
        <v>183</v>
      </c>
      <c r="L33" s="68" t="s">
        <v>183</v>
      </c>
      <c r="M33" s="68" t="s">
        <v>183</v>
      </c>
      <c r="N33" s="23"/>
      <c r="P33" s="22"/>
      <c r="Q33" s="68">
        <v>0.25</v>
      </c>
      <c r="R33" s="68">
        <v>513.4059977505683</v>
      </c>
      <c r="S33" s="23"/>
    </row>
    <row r="34" spans="1:19" s="14" customFormat="1" ht="15" customHeight="1" x14ac:dyDescent="0.35">
      <c r="A34" s="13"/>
      <c r="B34" s="13"/>
      <c r="C34" s="13"/>
      <c r="D34" s="13"/>
      <c r="E34" s="13"/>
      <c r="F34" s="13"/>
      <c r="G34" s="22"/>
      <c r="H34" s="96" t="s">
        <v>184</v>
      </c>
      <c r="I34" s="96">
        <v>-50.047464123801234</v>
      </c>
      <c r="J34" s="96">
        <v>2</v>
      </c>
      <c r="K34" s="96">
        <v>1.8280637925216467</v>
      </c>
      <c r="L34" s="96">
        <v>3</v>
      </c>
      <c r="M34" s="96">
        <v>0.60884706512400499</v>
      </c>
      <c r="N34" s="23"/>
      <c r="P34" s="22"/>
      <c r="Q34" s="96">
        <v>0.26</v>
      </c>
      <c r="R34" s="96">
        <v>516.54500807393629</v>
      </c>
      <c r="S34" s="23"/>
    </row>
    <row r="35" spans="1:19" s="14" customFormat="1" ht="15" customHeight="1" x14ac:dyDescent="0.55000000000000004">
      <c r="A35" s="13"/>
      <c r="C35" s="13"/>
      <c r="D35" s="82"/>
      <c r="E35" s="82"/>
      <c r="F35" s="13"/>
      <c r="G35" s="22"/>
      <c r="H35" s="68" t="s">
        <v>185</v>
      </c>
      <c r="I35" s="68">
        <v>-53.798626493345495</v>
      </c>
      <c r="J35" s="68">
        <v>1</v>
      </c>
      <c r="K35" s="68">
        <v>9.3303885316101685</v>
      </c>
      <c r="L35" s="68">
        <v>4</v>
      </c>
      <c r="M35" s="68">
        <v>5.3351505644040897E-2</v>
      </c>
      <c r="N35" s="23"/>
      <c r="P35" s="22"/>
      <c r="Q35" s="68">
        <v>0.27</v>
      </c>
      <c r="R35" s="68">
        <v>519.66040028779844</v>
      </c>
      <c r="S35" s="23"/>
    </row>
    <row r="36" spans="1:19" s="14" customFormat="1" x14ac:dyDescent="0.35">
      <c r="A36" s="13"/>
      <c r="C36" s="13"/>
      <c r="D36" s="13"/>
      <c r="E36" s="27"/>
      <c r="F36" s="13"/>
      <c r="G36" s="22"/>
      <c r="H36" s="40"/>
      <c r="I36" s="40"/>
      <c r="J36" s="40"/>
      <c r="K36" s="40"/>
      <c r="L36" s="40"/>
      <c r="M36" s="40"/>
      <c r="N36" s="23"/>
      <c r="P36" s="22"/>
      <c r="Q36" s="96">
        <v>0.28000000000000003</v>
      </c>
      <c r="R36" s="96">
        <v>522.76513753259701</v>
      </c>
      <c r="S36" s="23"/>
    </row>
    <row r="37" spans="1:19" s="14" customFormat="1" x14ac:dyDescent="0.35">
      <c r="A37" s="13"/>
      <c r="B37" s="13"/>
      <c r="C37" s="13"/>
      <c r="D37" s="13"/>
      <c r="E37" s="27"/>
      <c r="F37" s="13"/>
      <c r="G37" s="45"/>
      <c r="H37" s="46"/>
      <c r="I37" s="45"/>
      <c r="J37" s="45"/>
      <c r="K37" s="45"/>
      <c r="L37" s="45"/>
      <c r="M37" s="45"/>
      <c r="N37" s="45"/>
      <c r="P37" s="22"/>
      <c r="Q37" s="68">
        <v>0.28999999999999998</v>
      </c>
      <c r="R37" s="68">
        <v>525.87218294877425</v>
      </c>
      <c r="S37" s="23"/>
    </row>
    <row r="38" spans="1:19" s="14" customFormat="1" ht="23.5" x14ac:dyDescent="0.55000000000000004">
      <c r="A38" s="13"/>
      <c r="B38" s="13"/>
      <c r="C38" s="13"/>
      <c r="D38" s="13"/>
      <c r="E38" s="27"/>
      <c r="F38" s="13"/>
      <c r="H38" s="29"/>
      <c r="M38" s="13"/>
      <c r="N38" s="13"/>
      <c r="P38" s="22"/>
      <c r="Q38" s="96">
        <v>0.3</v>
      </c>
      <c r="R38" s="96">
        <v>528.97756882232682</v>
      </c>
      <c r="S38" s="23"/>
    </row>
    <row r="39" spans="1:19" s="14" customFormat="1" x14ac:dyDescent="0.35">
      <c r="A39" s="13"/>
      <c r="B39" s="13"/>
      <c r="C39" s="13"/>
      <c r="D39" s="13"/>
      <c r="E39" s="27"/>
      <c r="F39" s="13"/>
      <c r="H39" s="28"/>
      <c r="M39" s="13"/>
      <c r="N39" s="13"/>
      <c r="P39" s="22"/>
      <c r="Q39" s="68">
        <v>0.31</v>
      </c>
      <c r="R39" s="68">
        <v>532.07061009840447</v>
      </c>
      <c r="S39" s="23"/>
    </row>
    <row r="40" spans="1:19" s="14" customFormat="1" x14ac:dyDescent="0.35">
      <c r="A40" s="13"/>
      <c r="B40" s="13"/>
      <c r="C40" s="13"/>
      <c r="D40" s="13"/>
      <c r="E40" s="13"/>
      <c r="F40" s="13"/>
      <c r="H40" s="28"/>
      <c r="I40" s="13"/>
      <c r="J40" s="13"/>
      <c r="K40" s="13"/>
      <c r="L40" s="13"/>
      <c r="M40" s="13"/>
      <c r="N40" s="13"/>
      <c r="P40" s="22"/>
      <c r="Q40" s="96">
        <v>0.32</v>
      </c>
      <c r="R40" s="96">
        <v>535.15939799890725</v>
      </c>
      <c r="S40" s="23"/>
    </row>
    <row r="41" spans="1:19" s="14" customFormat="1" ht="15" customHeight="1" x14ac:dyDescent="0.35">
      <c r="A41" s="13"/>
      <c r="B41" s="13"/>
      <c r="C41" s="13"/>
      <c r="D41" s="13"/>
      <c r="E41" s="13"/>
      <c r="F41" s="13"/>
      <c r="H41" s="30"/>
      <c r="I41" s="13"/>
      <c r="J41" s="13"/>
      <c r="K41" s="13"/>
      <c r="L41" s="13"/>
      <c r="M41" s="13"/>
      <c r="N41" s="13"/>
      <c r="P41" s="22"/>
      <c r="Q41" s="68">
        <v>0.33</v>
      </c>
      <c r="R41" s="68">
        <v>538.25206986605781</v>
      </c>
      <c r="S41" s="23"/>
    </row>
    <row r="42" spans="1:19" s="14" customFormat="1" ht="23.5" x14ac:dyDescent="0.55000000000000004">
      <c r="A42" s="13"/>
      <c r="B42" s="13"/>
      <c r="C42" s="13"/>
      <c r="D42" s="82"/>
      <c r="E42" s="82"/>
      <c r="F42" s="13"/>
      <c r="H42" s="28"/>
      <c r="P42" s="22"/>
      <c r="Q42" s="96">
        <v>0.34</v>
      </c>
      <c r="R42" s="96">
        <v>541.35676304207846</v>
      </c>
      <c r="S42" s="23"/>
    </row>
    <row r="43" spans="1:19" s="14" customFormat="1" x14ac:dyDescent="0.3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544.47379689769912</v>
      </c>
      <c r="S43" s="23"/>
    </row>
    <row r="44" spans="1:19" s="14" customFormat="1" x14ac:dyDescent="0.3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547.58953070885741</v>
      </c>
      <c r="S44" s="23"/>
    </row>
    <row r="45" spans="1:19" s="14" customFormat="1" x14ac:dyDescent="0.3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550.71279615294861</v>
      </c>
      <c r="S45" s="23"/>
    </row>
    <row r="46" spans="1:19" s="14" customFormat="1" x14ac:dyDescent="0.3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553.85392554083535</v>
      </c>
      <c r="S46" s="23"/>
    </row>
    <row r="47" spans="1:19" s="14" customFormat="1" x14ac:dyDescent="0.35">
      <c r="A47" s="13"/>
      <c r="B47" s="13"/>
      <c r="C47" s="13"/>
      <c r="D47" s="13"/>
      <c r="E47" s="13"/>
      <c r="F47" s="13"/>
      <c r="O47" s="13"/>
      <c r="P47" s="22"/>
      <c r="Q47" s="68">
        <v>0.39</v>
      </c>
      <c r="R47" s="68">
        <v>557.02325118338035</v>
      </c>
      <c r="S47" s="23"/>
    </row>
    <row r="48" spans="1:19" s="14" customFormat="1" x14ac:dyDescent="0.3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560.22894763859085</v>
      </c>
      <c r="S48" s="23"/>
    </row>
    <row r="49" spans="1:19" s="14" customFormat="1" x14ac:dyDescent="0.3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563.45642639771506</v>
      </c>
      <c r="S49" s="23"/>
    </row>
    <row r="50" spans="1:19" s="14" customFormat="1" x14ac:dyDescent="0.35">
      <c r="B50" s="13"/>
      <c r="C50" s="13"/>
      <c r="D50" s="13"/>
      <c r="E50" s="13"/>
      <c r="O50" s="13"/>
      <c r="P50" s="22"/>
      <c r="Q50" s="96">
        <v>0.42</v>
      </c>
      <c r="R50" s="96">
        <v>566.70736248865194</v>
      </c>
      <c r="S50" s="23"/>
    </row>
    <row r="51" spans="1:19" s="14" customFormat="1" x14ac:dyDescent="0.35">
      <c r="B51" s="13"/>
      <c r="C51" s="13"/>
      <c r="D51" s="13"/>
      <c r="E51" s="13"/>
      <c r="P51" s="22"/>
      <c r="Q51" s="68">
        <v>0.43</v>
      </c>
      <c r="R51" s="68">
        <v>569.99011075341787</v>
      </c>
      <c r="S51" s="23"/>
    </row>
    <row r="52" spans="1:19" s="14" customFormat="1" x14ac:dyDescent="0.35">
      <c r="B52" s="13"/>
      <c r="P52" s="22"/>
      <c r="Q52" s="96">
        <v>0.44</v>
      </c>
      <c r="R52" s="96">
        <v>573.31302603403003</v>
      </c>
      <c r="S52" s="23"/>
    </row>
    <row r="53" spans="1:19" s="14" customFormat="1" x14ac:dyDescent="0.35">
      <c r="B53" s="13"/>
      <c r="P53" s="22"/>
      <c r="Q53" s="68">
        <v>0.45</v>
      </c>
      <c r="R53" s="68">
        <v>576.68432034108287</v>
      </c>
      <c r="S53" s="23"/>
    </row>
    <row r="54" spans="1:19" s="14" customFormat="1" x14ac:dyDescent="0.35">
      <c r="P54" s="22"/>
      <c r="Q54" s="96">
        <v>0.46</v>
      </c>
      <c r="R54" s="96">
        <v>580.09414353455645</v>
      </c>
      <c r="S54" s="23"/>
    </row>
    <row r="55" spans="1:19" s="14" customFormat="1" x14ac:dyDescent="0.35">
      <c r="P55" s="22"/>
      <c r="Q55" s="68">
        <v>0.47000000000000003</v>
      </c>
      <c r="R55" s="68">
        <v>583.53933811022398</v>
      </c>
      <c r="S55" s="23"/>
    </row>
    <row r="56" spans="1:19" s="14" customFormat="1" x14ac:dyDescent="0.35">
      <c r="P56" s="22"/>
      <c r="Q56" s="96">
        <v>0.48</v>
      </c>
      <c r="R56" s="96">
        <v>587.02992947311247</v>
      </c>
      <c r="S56" s="23"/>
    </row>
    <row r="57" spans="1:19" s="14" customFormat="1" x14ac:dyDescent="0.35">
      <c r="P57" s="22"/>
      <c r="Q57" s="68">
        <v>0.49</v>
      </c>
      <c r="R57" s="68">
        <v>590.57594302824896</v>
      </c>
      <c r="S57" s="23"/>
    </row>
    <row r="58" spans="1:19" s="14" customFormat="1" x14ac:dyDescent="0.35">
      <c r="P58" s="22"/>
      <c r="Q58" s="96">
        <v>0.5</v>
      </c>
      <c r="R58" s="96">
        <v>594.18740418066022</v>
      </c>
      <c r="S58" s="23"/>
    </row>
    <row r="59" spans="1:19" s="14" customFormat="1" x14ac:dyDescent="0.35">
      <c r="P59" s="22"/>
      <c r="Q59" s="68">
        <v>0.51</v>
      </c>
      <c r="R59" s="68">
        <v>597.85462104129783</v>
      </c>
      <c r="S59" s="23"/>
    </row>
    <row r="60" spans="1:19" s="14" customFormat="1" x14ac:dyDescent="0.35">
      <c r="P60" s="22"/>
      <c r="Q60" s="96">
        <v>0.52</v>
      </c>
      <c r="R60" s="96">
        <v>601.57149818735559</v>
      </c>
      <c r="S60" s="23"/>
    </row>
    <row r="61" spans="1:19" s="14" customFormat="1" x14ac:dyDescent="0.35">
      <c r="P61" s="22"/>
      <c r="Q61" s="68">
        <v>0.53</v>
      </c>
      <c r="R61" s="68">
        <v>605.35345572322444</v>
      </c>
      <c r="S61" s="23"/>
    </row>
    <row r="62" spans="1:19" s="14" customFormat="1" x14ac:dyDescent="0.35">
      <c r="P62" s="22"/>
      <c r="Q62" s="96">
        <v>0.54</v>
      </c>
      <c r="R62" s="96">
        <v>609.21591375329524</v>
      </c>
      <c r="S62" s="23"/>
    </row>
    <row r="63" spans="1:19" s="14" customFormat="1" x14ac:dyDescent="0.35">
      <c r="P63" s="22"/>
      <c r="Q63" s="68">
        <v>0.55000000000000004</v>
      </c>
      <c r="R63" s="68">
        <v>613.17214240056421</v>
      </c>
      <c r="S63" s="23"/>
    </row>
    <row r="64" spans="1:19" s="14" customFormat="1" x14ac:dyDescent="0.35">
      <c r="P64" s="22"/>
      <c r="Q64" s="96">
        <v>0.56000000000000005</v>
      </c>
      <c r="R64" s="96">
        <v>617.20242839077048</v>
      </c>
      <c r="S64" s="23"/>
    </row>
    <row r="65" spans="16:19" s="14" customFormat="1" x14ac:dyDescent="0.35">
      <c r="P65" s="22"/>
      <c r="Q65" s="68">
        <v>0.57000000000000006</v>
      </c>
      <c r="R65" s="68">
        <v>621.31206781881713</v>
      </c>
      <c r="S65" s="23"/>
    </row>
    <row r="66" spans="16:19" s="14" customFormat="1" x14ac:dyDescent="0.35">
      <c r="P66" s="22"/>
      <c r="Q66" s="96">
        <v>0.57999999999999996</v>
      </c>
      <c r="R66" s="96">
        <v>625.51940938777045</v>
      </c>
      <c r="S66" s="23"/>
    </row>
    <row r="67" spans="16:19" s="14" customFormat="1" x14ac:dyDescent="0.35">
      <c r="P67" s="22"/>
      <c r="Q67" s="68">
        <v>0.59</v>
      </c>
      <c r="R67" s="68">
        <v>629.84280180069629</v>
      </c>
      <c r="S67" s="23"/>
    </row>
    <row r="68" spans="16:19" s="14" customFormat="1" x14ac:dyDescent="0.35">
      <c r="P68" s="22"/>
      <c r="Q68" s="96">
        <v>0.6</v>
      </c>
      <c r="R68" s="96">
        <v>634.27710680685016</v>
      </c>
      <c r="S68" s="23"/>
    </row>
    <row r="69" spans="16:19" s="14" customFormat="1" x14ac:dyDescent="0.35">
      <c r="P69" s="22"/>
      <c r="Q69" s="68">
        <v>0.61</v>
      </c>
      <c r="R69" s="68">
        <v>638.80868187677493</v>
      </c>
      <c r="S69" s="23"/>
    </row>
    <row r="70" spans="16:19" s="14" customFormat="1" x14ac:dyDescent="0.35">
      <c r="P70" s="22"/>
      <c r="Q70" s="96">
        <v>0.62</v>
      </c>
      <c r="R70" s="96">
        <v>643.46362887308624</v>
      </c>
      <c r="S70" s="23"/>
    </row>
    <row r="71" spans="16:19" s="14" customFormat="1" x14ac:dyDescent="0.35">
      <c r="P71" s="22"/>
      <c r="Q71" s="68">
        <v>0.63</v>
      </c>
      <c r="R71" s="68">
        <v>648.26851227118402</v>
      </c>
      <c r="S71" s="23"/>
    </row>
    <row r="72" spans="16:19" s="14" customFormat="1" x14ac:dyDescent="0.35">
      <c r="P72" s="22"/>
      <c r="Q72" s="96">
        <v>0.64</v>
      </c>
      <c r="R72" s="96">
        <v>653.22460536130939</v>
      </c>
      <c r="S72" s="23"/>
    </row>
    <row r="73" spans="16:19" s="14" customFormat="1" x14ac:dyDescent="0.35">
      <c r="P73" s="22"/>
      <c r="Q73" s="68">
        <v>0.65</v>
      </c>
      <c r="R73" s="68">
        <v>658.31107374861244</v>
      </c>
      <c r="S73" s="23"/>
    </row>
    <row r="74" spans="16:19" s="14" customFormat="1" x14ac:dyDescent="0.35">
      <c r="P74" s="22"/>
      <c r="Q74" s="96">
        <v>0.66</v>
      </c>
      <c r="R74" s="96">
        <v>663.56394099179909</v>
      </c>
      <c r="S74" s="23"/>
    </row>
    <row r="75" spans="16:19" s="14" customFormat="1" x14ac:dyDescent="0.35">
      <c r="P75" s="22"/>
      <c r="Q75" s="68">
        <v>0.67</v>
      </c>
      <c r="R75" s="68">
        <v>669.02091922375632</v>
      </c>
      <c r="S75" s="23"/>
    </row>
    <row r="76" spans="16:19" s="14" customFormat="1" x14ac:dyDescent="0.35">
      <c r="P76" s="22"/>
      <c r="Q76" s="96">
        <v>0.68</v>
      </c>
      <c r="R76" s="96">
        <v>674.66371320614769</v>
      </c>
      <c r="S76" s="23"/>
    </row>
    <row r="77" spans="16:19" s="14" customFormat="1" x14ac:dyDescent="0.35">
      <c r="P77" s="22"/>
      <c r="Q77" s="68">
        <v>0.69000000000000006</v>
      </c>
      <c r="R77" s="68">
        <v>680.49472358810976</v>
      </c>
      <c r="S77" s="23"/>
    </row>
    <row r="78" spans="16:19" s="14" customFormat="1" x14ac:dyDescent="0.35">
      <c r="P78" s="22"/>
      <c r="Q78" s="96">
        <v>0.70000000000000007</v>
      </c>
      <c r="R78" s="96">
        <v>686.56826285778266</v>
      </c>
      <c r="S78" s="23"/>
    </row>
    <row r="79" spans="16:19" s="14" customFormat="1" x14ac:dyDescent="0.35">
      <c r="P79" s="22"/>
      <c r="Q79" s="68">
        <v>0.71</v>
      </c>
      <c r="R79" s="68">
        <v>692.90924307138266</v>
      </c>
      <c r="S79" s="23"/>
    </row>
    <row r="80" spans="16:19" s="14" customFormat="1" x14ac:dyDescent="0.35">
      <c r="P80" s="22"/>
      <c r="Q80" s="96">
        <v>0.72</v>
      </c>
      <c r="R80" s="96">
        <v>699.4815300866486</v>
      </c>
      <c r="S80" s="23"/>
    </row>
    <row r="81" spans="16:19" s="14" customFormat="1" x14ac:dyDescent="0.35">
      <c r="P81" s="22"/>
      <c r="Q81" s="68">
        <v>0.73</v>
      </c>
      <c r="R81" s="68">
        <v>706.36175749741085</v>
      </c>
      <c r="S81" s="23"/>
    </row>
    <row r="82" spans="16:19" s="14" customFormat="1" x14ac:dyDescent="0.35">
      <c r="P82" s="22"/>
      <c r="Q82" s="96">
        <v>0.74</v>
      </c>
      <c r="R82" s="96">
        <v>713.60605204311253</v>
      </c>
      <c r="S82" s="23"/>
    </row>
    <row r="83" spans="16:19" s="14" customFormat="1" x14ac:dyDescent="0.35">
      <c r="P83" s="22"/>
      <c r="Q83" s="68">
        <v>0.75</v>
      </c>
      <c r="R83" s="68">
        <v>721.17067544329814</v>
      </c>
      <c r="S83" s="23"/>
    </row>
    <row r="84" spans="16:19" s="14" customFormat="1" x14ac:dyDescent="0.35">
      <c r="P84" s="22"/>
      <c r="Q84" s="96">
        <v>0.76</v>
      </c>
      <c r="R84" s="96">
        <v>729.15612012027009</v>
      </c>
      <c r="S84" s="23"/>
    </row>
    <row r="85" spans="16:19" s="14" customFormat="1" x14ac:dyDescent="0.35">
      <c r="P85" s="22"/>
      <c r="Q85" s="68">
        <v>0.77</v>
      </c>
      <c r="R85" s="68">
        <v>737.60681583422274</v>
      </c>
      <c r="S85" s="23"/>
    </row>
    <row r="86" spans="16:19" s="14" customFormat="1" x14ac:dyDescent="0.35">
      <c r="P86" s="22"/>
      <c r="Q86" s="96">
        <v>0.78</v>
      </c>
      <c r="R86" s="96">
        <v>746.5135407571554</v>
      </c>
      <c r="S86" s="23"/>
    </row>
    <row r="87" spans="16:19" s="14" customFormat="1" x14ac:dyDescent="0.35">
      <c r="P87" s="22"/>
      <c r="Q87" s="68">
        <v>0.79</v>
      </c>
      <c r="R87" s="68">
        <v>756.01762296161826</v>
      </c>
      <c r="S87" s="23"/>
    </row>
    <row r="88" spans="16:19" s="14" customFormat="1" x14ac:dyDescent="0.35">
      <c r="P88" s="22"/>
      <c r="Q88" s="96">
        <v>0.8</v>
      </c>
      <c r="R88" s="96">
        <v>766.08347517650395</v>
      </c>
      <c r="S88" s="23"/>
    </row>
    <row r="89" spans="16:19" s="14" customFormat="1" x14ac:dyDescent="0.35">
      <c r="P89" s="22"/>
      <c r="Q89" s="68">
        <v>0.81</v>
      </c>
      <c r="R89" s="68">
        <v>776.89498915792899</v>
      </c>
      <c r="S89" s="23"/>
    </row>
    <row r="90" spans="16:19" s="14" customFormat="1" x14ac:dyDescent="0.35">
      <c r="P90" s="22"/>
      <c r="Q90" s="96">
        <v>0.82000000000000006</v>
      </c>
      <c r="R90" s="96">
        <v>788.46789466278778</v>
      </c>
      <c r="S90" s="23"/>
    </row>
    <row r="91" spans="16:19" s="14" customFormat="1" x14ac:dyDescent="0.35">
      <c r="P91" s="22"/>
      <c r="Q91" s="68">
        <v>0.83000000000000007</v>
      </c>
      <c r="R91" s="68">
        <v>801.00758708205922</v>
      </c>
      <c r="S91" s="23"/>
    </row>
    <row r="92" spans="16:19" s="14" customFormat="1" x14ac:dyDescent="0.35">
      <c r="P92" s="22"/>
      <c r="Q92" s="96">
        <v>0.84</v>
      </c>
      <c r="R92" s="96">
        <v>814.57452887831835</v>
      </c>
      <c r="S92" s="23"/>
    </row>
    <row r="93" spans="16:19" s="14" customFormat="1" x14ac:dyDescent="0.35">
      <c r="P93" s="22"/>
      <c r="Q93" s="68">
        <v>0.85</v>
      </c>
      <c r="R93" s="68">
        <v>829.45121888949632</v>
      </c>
      <c r="S93" s="23"/>
    </row>
    <row r="94" spans="16:19" s="14" customFormat="1" x14ac:dyDescent="0.35">
      <c r="P94" s="22"/>
      <c r="Q94" s="96">
        <v>0.86</v>
      </c>
      <c r="R94" s="96">
        <v>845.76226879393437</v>
      </c>
      <c r="S94" s="23"/>
    </row>
    <row r="95" spans="16:19" s="14" customFormat="1" x14ac:dyDescent="0.35">
      <c r="P95" s="22"/>
      <c r="Q95" s="68">
        <v>0.87</v>
      </c>
      <c r="R95" s="68">
        <v>863.84460697435611</v>
      </c>
      <c r="S95" s="23"/>
    </row>
    <row r="96" spans="16:19" s="14" customFormat="1" x14ac:dyDescent="0.35">
      <c r="P96" s="22"/>
      <c r="Q96" s="96">
        <v>0.88</v>
      </c>
      <c r="R96" s="96">
        <v>884.11874245537592</v>
      </c>
      <c r="S96" s="23"/>
    </row>
    <row r="97" spans="16:19" s="14" customFormat="1" x14ac:dyDescent="0.35">
      <c r="P97" s="22"/>
      <c r="Q97" s="68">
        <v>0.89</v>
      </c>
      <c r="R97" s="68">
        <v>907.05162793007617</v>
      </c>
      <c r="S97" s="23"/>
    </row>
    <row r="98" spans="16:19" s="14" customFormat="1" x14ac:dyDescent="0.35">
      <c r="P98" s="22"/>
      <c r="Q98" s="96">
        <v>0.9</v>
      </c>
      <c r="R98" s="96">
        <v>933.31217957490776</v>
      </c>
      <c r="S98" s="23"/>
    </row>
    <row r="99" spans="16:19" s="14" customFormat="1" x14ac:dyDescent="0.35">
      <c r="P99" s="22"/>
      <c r="Q99" s="68">
        <v>0.91</v>
      </c>
      <c r="R99" s="68">
        <v>963.87410778556796</v>
      </c>
      <c r="S99" s="23"/>
    </row>
    <row r="100" spans="16:19" s="14" customFormat="1" x14ac:dyDescent="0.35">
      <c r="P100" s="22"/>
      <c r="Q100" s="96">
        <v>0.92</v>
      </c>
      <c r="R100" s="96">
        <v>1000.1670570143954</v>
      </c>
      <c r="S100" s="23"/>
    </row>
    <row r="101" spans="16:19" s="14" customFormat="1" x14ac:dyDescent="0.35">
      <c r="P101" s="22"/>
      <c r="Q101" s="68">
        <v>0.93</v>
      </c>
      <c r="R101" s="68">
        <v>1044.4602672524341</v>
      </c>
      <c r="S101" s="23"/>
    </row>
    <row r="102" spans="16:19" s="14" customFormat="1" x14ac:dyDescent="0.35">
      <c r="P102" s="22"/>
      <c r="Q102" s="96">
        <v>0.94000000000000006</v>
      </c>
      <c r="R102" s="96">
        <v>1100.1242830549629</v>
      </c>
      <c r="S102" s="23"/>
    </row>
    <row r="103" spans="16:19" s="14" customFormat="1" x14ac:dyDescent="0.35">
      <c r="P103" s="22"/>
      <c r="Q103" s="68">
        <v>0.95000000000000007</v>
      </c>
      <c r="R103" s="68">
        <v>1173.5814812886485</v>
      </c>
      <c r="S103" s="23"/>
    </row>
    <row r="104" spans="16:19" s="14" customFormat="1" x14ac:dyDescent="0.35">
      <c r="P104" s="22"/>
      <c r="Q104" s="96">
        <v>0.96</v>
      </c>
      <c r="R104" s="96">
        <v>1277.1495402148209</v>
      </c>
      <c r="S104" s="23"/>
    </row>
    <row r="105" spans="16:19" s="14" customFormat="1" x14ac:dyDescent="0.35">
      <c r="P105" s="22"/>
      <c r="Q105" s="68">
        <v>0.97</v>
      </c>
      <c r="R105" s="68">
        <v>1439.7028332985697</v>
      </c>
      <c r="S105" s="23"/>
    </row>
    <row r="106" spans="16:19" s="14" customFormat="1" x14ac:dyDescent="0.35">
      <c r="P106" s="22"/>
      <c r="Q106" s="96">
        <v>0.98</v>
      </c>
      <c r="R106" s="96">
        <v>1752.194435356957</v>
      </c>
      <c r="S106" s="23"/>
    </row>
    <row r="107" spans="16:19" s="14" customFormat="1" x14ac:dyDescent="0.35">
      <c r="P107" s="22"/>
      <c r="Q107" s="68">
        <v>0.99</v>
      </c>
      <c r="R107" s="68">
        <v>65535</v>
      </c>
      <c r="S107" s="23"/>
    </row>
    <row r="108" spans="16:19" s="14" customFormat="1" x14ac:dyDescent="0.35">
      <c r="P108" s="24"/>
      <c r="Q108" s="25"/>
      <c r="R108" s="25"/>
      <c r="S108" s="26"/>
    </row>
    <row r="109" spans="16:19" s="14" customFormat="1" x14ac:dyDescent="0.35"/>
    <row r="110" spans="16:19" s="14" customFormat="1" x14ac:dyDescent="0.35"/>
    <row r="111" spans="16:19" s="14" customFormat="1" x14ac:dyDescent="0.35"/>
    <row r="112" spans="16:19" s="14" customFormat="1" x14ac:dyDescent="0.35"/>
    <row r="113" s="14" customFormat="1" x14ac:dyDescent="0.35"/>
    <row r="114" s="14" customFormat="1" x14ac:dyDescent="0.35"/>
    <row r="115" s="14" customFormat="1" x14ac:dyDescent="0.35"/>
    <row r="116" s="14" customFormat="1" x14ac:dyDescent="0.35"/>
    <row r="117" s="14" customFormat="1" x14ac:dyDescent="0.35"/>
    <row r="118" s="14" customFormat="1" x14ac:dyDescent="0.35"/>
    <row r="119" s="14" customFormat="1" x14ac:dyDescent="0.35"/>
    <row r="120" s="14" customFormat="1" x14ac:dyDescent="0.35"/>
    <row r="121" s="14" customFormat="1" x14ac:dyDescent="0.35"/>
    <row r="122" s="14" customFormat="1" x14ac:dyDescent="0.35"/>
    <row r="123" s="14" customFormat="1" x14ac:dyDescent="0.35"/>
    <row r="124" s="14" customFormat="1" x14ac:dyDescent="0.35"/>
    <row r="125" s="14" customFormat="1" x14ac:dyDescent="0.35"/>
    <row r="126" s="14" customFormat="1" x14ac:dyDescent="0.35"/>
    <row r="127" s="14" customFormat="1" x14ac:dyDescent="0.35"/>
    <row r="128" s="14" customFormat="1" x14ac:dyDescent="0.35"/>
    <row r="129" spans="18:18" s="14" customFormat="1" x14ac:dyDescent="0.35"/>
    <row r="130" spans="18:18" s="14" customFormat="1" x14ac:dyDescent="0.35"/>
    <row r="131" spans="18:18" s="14" customFormat="1" x14ac:dyDescent="0.35">
      <c r="R131" s="19"/>
    </row>
    <row r="132" spans="18:18" s="14" customFormat="1" x14ac:dyDescent="0.35"/>
    <row r="133" spans="18:18" s="14" customFormat="1" x14ac:dyDescent="0.35"/>
    <row r="134" spans="18:18" s="14" customFormat="1" x14ac:dyDescent="0.35"/>
    <row r="135" spans="18:18" s="14" customFormat="1" x14ac:dyDescent="0.35"/>
    <row r="136" spans="18:18" s="14" customFormat="1" x14ac:dyDescent="0.35"/>
    <row r="137" spans="18:18" s="14" customFormat="1" x14ac:dyDescent="0.35"/>
    <row r="138" spans="18:18" s="14" customFormat="1" x14ac:dyDescent="0.35"/>
    <row r="139" spans="18:18" s="14" customFormat="1" x14ac:dyDescent="0.35"/>
    <row r="140" spans="18:18" s="14" customFormat="1" x14ac:dyDescent="0.35"/>
    <row r="141" spans="18:18" s="14" customFormat="1" x14ac:dyDescent="0.35"/>
    <row r="142" spans="18:18" s="14" customFormat="1" x14ac:dyDescent="0.35"/>
    <row r="143" spans="18:18" s="14" customFormat="1" x14ac:dyDescent="0.35"/>
    <row r="144" spans="18:18" s="14" customFormat="1" x14ac:dyDescent="0.35"/>
    <row r="145" s="14" customFormat="1" x14ac:dyDescent="0.35"/>
    <row r="146" s="14" customFormat="1" x14ac:dyDescent="0.35"/>
    <row r="147" s="14" customFormat="1" x14ac:dyDescent="0.35"/>
    <row r="148" s="14" customFormat="1" x14ac:dyDescent="0.35"/>
    <row r="149" s="14" customFormat="1" x14ac:dyDescent="0.35"/>
    <row r="150" s="14" customFormat="1" x14ac:dyDescent="0.35"/>
    <row r="151" s="14" customFormat="1" x14ac:dyDescent="0.35"/>
    <row r="152" s="14" customFormat="1" x14ac:dyDescent="0.35"/>
    <row r="153" s="14" customFormat="1" x14ac:dyDescent="0.35"/>
    <row r="154" s="14" customFormat="1" x14ac:dyDescent="0.35"/>
    <row r="155" s="14" customFormat="1" x14ac:dyDescent="0.35"/>
    <row r="156" s="14" customFormat="1" x14ac:dyDescent="0.35"/>
    <row r="157" s="14" customFormat="1" x14ac:dyDescent="0.35"/>
    <row r="158" s="14" customFormat="1" x14ac:dyDescent="0.35"/>
    <row r="159" s="14" customFormat="1" x14ac:dyDescent="0.35"/>
    <row r="160" s="14" customFormat="1" x14ac:dyDescent="0.35"/>
    <row r="161" s="14" customFormat="1" x14ac:dyDescent="0.35"/>
    <row r="162" s="14" customFormat="1" x14ac:dyDescent="0.35"/>
    <row r="163" s="14" customFormat="1" x14ac:dyDescent="0.35"/>
    <row r="164" s="14" customFormat="1" x14ac:dyDescent="0.35"/>
    <row r="165" s="14" customFormat="1" x14ac:dyDescent="0.35"/>
    <row r="166" s="14" customFormat="1" x14ac:dyDescent="0.35"/>
    <row r="167" s="14" customFormat="1" x14ac:dyDescent="0.35"/>
    <row r="168" s="14" customFormat="1" x14ac:dyDescent="0.35"/>
    <row r="169" s="14" customFormat="1" x14ac:dyDescent="0.35"/>
    <row r="170" s="14" customFormat="1" x14ac:dyDescent="0.35"/>
    <row r="171" s="14" customFormat="1" x14ac:dyDescent="0.35"/>
    <row r="172" s="14" customFormat="1" x14ac:dyDescent="0.35"/>
    <row r="173" s="14" customFormat="1" x14ac:dyDescent="0.35"/>
    <row r="174" s="14" customFormat="1" x14ac:dyDescent="0.35"/>
    <row r="175" s="14" customFormat="1" x14ac:dyDescent="0.35"/>
    <row r="176" s="14" customFormat="1" x14ac:dyDescent="0.35"/>
    <row r="177" s="14" customFormat="1" x14ac:dyDescent="0.35"/>
    <row r="178" s="14" customFormat="1" x14ac:dyDescent="0.35"/>
    <row r="179" s="14" customFormat="1" x14ac:dyDescent="0.35"/>
    <row r="180" s="14" customFormat="1" x14ac:dyDescent="0.35"/>
    <row r="181" s="14" customFormat="1" x14ac:dyDescent="0.35"/>
    <row r="182" s="14" customFormat="1" x14ac:dyDescent="0.35"/>
    <row r="183" s="14" customFormat="1" x14ac:dyDescent="0.35"/>
    <row r="184" s="14" customFormat="1" x14ac:dyDescent="0.35"/>
    <row r="185" s="14" customFormat="1" x14ac:dyDescent="0.35"/>
    <row r="186" s="14" customFormat="1" x14ac:dyDescent="0.35"/>
    <row r="187" s="14" customFormat="1" x14ac:dyDescent="0.35"/>
    <row r="188" s="14" customFormat="1" x14ac:dyDescent="0.35"/>
    <row r="189" s="14" customFormat="1" x14ac:dyDescent="0.35"/>
    <row r="190" s="14" customFormat="1" x14ac:dyDescent="0.35"/>
    <row r="191" s="14" customFormat="1" x14ac:dyDescent="0.35"/>
    <row r="192" s="14" customFormat="1" x14ac:dyDescent="0.35"/>
    <row r="193" s="14" customFormat="1" x14ac:dyDescent="0.35"/>
    <row r="194" s="14" customFormat="1" x14ac:dyDescent="0.35"/>
    <row r="195" s="14" customFormat="1" x14ac:dyDescent="0.35"/>
    <row r="196" s="14" customFormat="1" x14ac:dyDescent="0.35"/>
    <row r="197" s="14" customFormat="1" x14ac:dyDescent="0.35"/>
    <row r="198" s="14" customFormat="1" x14ac:dyDescent="0.35"/>
    <row r="199" s="14" customFormat="1" x14ac:dyDescent="0.35"/>
    <row r="200" s="14" customFormat="1" x14ac:dyDescent="0.35"/>
    <row r="201" s="14" customFormat="1" x14ac:dyDescent="0.35"/>
    <row r="202" s="14" customFormat="1" x14ac:dyDescent="0.35"/>
    <row r="203" s="14" customFormat="1" x14ac:dyDescent="0.35"/>
    <row r="204" s="14" customFormat="1" x14ac:dyDescent="0.35"/>
    <row r="205" s="14" customFormat="1" x14ac:dyDescent="0.35"/>
    <row r="206" s="14" customFormat="1" x14ac:dyDescent="0.35"/>
    <row r="207" s="14" customFormat="1" x14ac:dyDescent="0.35"/>
    <row r="208" s="14" customFormat="1" x14ac:dyDescent="0.35"/>
    <row r="209" spans="2:19" s="14" customFormat="1" x14ac:dyDescent="0.35"/>
    <row r="210" spans="2:19" s="14" customFormat="1" x14ac:dyDescent="0.35"/>
    <row r="211" spans="2:19" s="14" customFormat="1" x14ac:dyDescent="0.35"/>
    <row r="212" spans="2:19" s="14" customFormat="1" x14ac:dyDescent="0.35"/>
    <row r="213" spans="2:19" s="14" customFormat="1" x14ac:dyDescent="0.35"/>
    <row r="214" spans="2:19" s="14" customFormat="1" x14ac:dyDescent="0.35"/>
    <row r="215" spans="2:19" s="14" customFormat="1" x14ac:dyDescent="0.35"/>
    <row r="216" spans="2:19" s="14" customFormat="1" x14ac:dyDescent="0.35"/>
    <row r="217" spans="2:19" s="14" customFormat="1" x14ac:dyDescent="0.35"/>
    <row r="218" spans="2:19" s="14" customFormat="1" x14ac:dyDescent="0.35"/>
    <row r="219" spans="2:19" s="14" customFormat="1" x14ac:dyDescent="0.35"/>
    <row r="220" spans="2:19" s="14" customFormat="1" x14ac:dyDescent="0.35"/>
    <row r="221" spans="2:19" s="14" customFormat="1" x14ac:dyDescent="0.35"/>
    <row r="222" spans="2:19" s="14" customFormat="1" x14ac:dyDescent="0.35"/>
    <row r="223" spans="2:19" x14ac:dyDescent="0.3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3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3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35">
      <c r="B226" s="14"/>
      <c r="G226" s="14"/>
      <c r="H226" s="14"/>
      <c r="O226" s="14"/>
      <c r="P226" s="14"/>
      <c r="Q226" s="14"/>
      <c r="R226" s="14"/>
      <c r="S226" s="14"/>
    </row>
    <row r="227" spans="2:19" x14ac:dyDescent="0.35">
      <c r="G227" s="14"/>
      <c r="H227" s="14"/>
      <c r="O227" s="14"/>
      <c r="P227" s="14"/>
      <c r="Q227" s="14"/>
      <c r="R227" s="14"/>
      <c r="S227" s="14"/>
    </row>
    <row r="228" spans="2:19" x14ac:dyDescent="0.35">
      <c r="G228" s="14"/>
      <c r="O228" s="14"/>
      <c r="P228" s="14"/>
      <c r="Q228" s="14"/>
      <c r="R228" s="14"/>
      <c r="S228" s="14"/>
    </row>
    <row r="229" spans="2:19" x14ac:dyDescent="0.35">
      <c r="G229" s="14"/>
      <c r="O229" s="14"/>
      <c r="P229" s="14"/>
      <c r="Q229" s="14"/>
      <c r="R229" s="14"/>
      <c r="S229" s="14"/>
    </row>
    <row r="230" spans="2:19" x14ac:dyDescent="0.35">
      <c r="G230" s="14"/>
      <c r="O230" s="14"/>
      <c r="P230" s="14"/>
      <c r="Q230" s="14"/>
      <c r="R230" s="14"/>
      <c r="S230" s="14"/>
    </row>
    <row r="231" spans="2:19" x14ac:dyDescent="0.35">
      <c r="O231" s="14"/>
      <c r="P231" s="14"/>
      <c r="Q231" s="14"/>
      <c r="R231" s="14"/>
      <c r="S231" s="14"/>
    </row>
    <row r="232" spans="2:19" x14ac:dyDescent="0.35">
      <c r="O232" s="14"/>
      <c r="P232" s="14"/>
      <c r="Q232" s="14"/>
      <c r="R232" s="14"/>
      <c r="S232" s="14"/>
    </row>
    <row r="233" spans="2:19" x14ac:dyDescent="0.35">
      <c r="O233" s="14"/>
      <c r="P233" s="14"/>
      <c r="Q233" s="14"/>
      <c r="R233" s="14"/>
      <c r="S233" s="14"/>
    </row>
    <row r="234" spans="2:19" x14ac:dyDescent="0.35">
      <c r="O234" s="14"/>
      <c r="P234" s="14"/>
      <c r="Q234" s="14"/>
      <c r="R234" s="14"/>
      <c r="S234" s="14"/>
    </row>
    <row r="235" spans="2:19" x14ac:dyDescent="0.35">
      <c r="P235" s="14"/>
      <c r="Q235" s="14"/>
      <c r="R235" s="14"/>
      <c r="S235" s="14"/>
    </row>
    <row r="236" spans="2:19" x14ac:dyDescent="0.35">
      <c r="P236" s="14"/>
      <c r="Q236" s="14"/>
      <c r="R236" s="14"/>
      <c r="S236" s="14"/>
    </row>
    <row r="237" spans="2:19" x14ac:dyDescent="0.35">
      <c r="P237" s="14"/>
      <c r="Q237" s="14"/>
      <c r="R237" s="14"/>
      <c r="S237" s="14"/>
    </row>
    <row r="238" spans="2:19" x14ac:dyDescent="0.35">
      <c r="P238" s="14"/>
      <c r="Q238" s="14"/>
      <c r="R238" s="14"/>
      <c r="S238" s="14"/>
    </row>
    <row r="239" spans="2:19" x14ac:dyDescent="0.35">
      <c r="P239" s="14"/>
      <c r="Q239" s="14"/>
      <c r="R239" s="14"/>
      <c r="S239" s="14"/>
    </row>
    <row r="240" spans="2:19" x14ac:dyDescent="0.35">
      <c r="P240" s="14"/>
      <c r="Q240" s="14"/>
      <c r="R240" s="14"/>
      <c r="S240" s="14"/>
    </row>
    <row r="241" spans="16:19" x14ac:dyDescent="0.35">
      <c r="P241" s="14"/>
      <c r="Q241" s="14"/>
      <c r="R241" s="14"/>
      <c r="S241" s="14"/>
    </row>
    <row r="242" spans="16:19" x14ac:dyDescent="0.35">
      <c r="P242" s="14"/>
      <c r="Q242" s="14"/>
      <c r="R242" s="14"/>
      <c r="S242" s="14"/>
    </row>
    <row r="243" spans="16:19" x14ac:dyDescent="0.35">
      <c r="P243" s="14"/>
      <c r="Q243" s="14"/>
      <c r="R243" s="14"/>
      <c r="S243" s="14"/>
    </row>
    <row r="244" spans="16:19" x14ac:dyDescent="0.35">
      <c r="P244" s="14"/>
      <c r="Q244" s="14"/>
      <c r="R244" s="14"/>
      <c r="S244" s="14"/>
    </row>
    <row r="245" spans="16:19" x14ac:dyDescent="0.35">
      <c r="P245" s="14"/>
      <c r="Q245" s="14"/>
      <c r="R245" s="14"/>
      <c r="S245" s="14"/>
    </row>
    <row r="246" spans="16:19" x14ac:dyDescent="0.35">
      <c r="P246" s="14"/>
      <c r="Q246" s="14"/>
      <c r="R246" s="14"/>
      <c r="S246" s="14"/>
    </row>
    <row r="247" spans="16:19" x14ac:dyDescent="0.35">
      <c r="P247" s="14"/>
      <c r="Q247" s="14"/>
      <c r="R247" s="14"/>
      <c r="S247" s="14"/>
    </row>
    <row r="248" spans="16:19" x14ac:dyDescent="0.35">
      <c r="P248" s="14"/>
      <c r="Q248" s="14"/>
      <c r="R248" s="14"/>
      <c r="S248" s="14"/>
    </row>
    <row r="249" spans="16:19" x14ac:dyDescent="0.35">
      <c r="P249" s="14"/>
      <c r="Q249" s="14"/>
      <c r="R249" s="14"/>
      <c r="S249" s="14"/>
    </row>
    <row r="250" spans="16:19" x14ac:dyDescent="0.35">
      <c r="P250" s="14"/>
      <c r="Q250" s="14"/>
      <c r="R250" s="14"/>
      <c r="S250" s="14"/>
    </row>
    <row r="251" spans="16:19" x14ac:dyDescent="0.35">
      <c r="P251" s="14"/>
      <c r="Q251" s="14"/>
      <c r="R251" s="14"/>
      <c r="S251" s="14"/>
    </row>
    <row r="252" spans="16:19" x14ac:dyDescent="0.35">
      <c r="P252" s="14"/>
      <c r="Q252" s="14"/>
      <c r="R252" s="14"/>
      <c r="S252" s="14"/>
    </row>
    <row r="253" spans="16:19" x14ac:dyDescent="0.35">
      <c r="P253" s="14"/>
      <c r="Q253" s="14"/>
      <c r="R253" s="14"/>
      <c r="S253" s="14"/>
    </row>
    <row r="254" spans="16:19" x14ac:dyDescent="0.35">
      <c r="P254" s="14"/>
      <c r="Q254" s="14"/>
      <c r="R254" s="14"/>
      <c r="S254" s="14"/>
    </row>
    <row r="255" spans="16:19" x14ac:dyDescent="0.35">
      <c r="P255" s="14"/>
      <c r="Q255" s="14"/>
      <c r="R255" s="14"/>
      <c r="S255" s="14"/>
    </row>
    <row r="256" spans="16:19" x14ac:dyDescent="0.35">
      <c r="P256" s="14"/>
      <c r="Q256" s="14"/>
      <c r="R256" s="14"/>
      <c r="S256" s="14"/>
    </row>
    <row r="257" spans="16:19" x14ac:dyDescent="0.35">
      <c r="P257" s="14"/>
      <c r="Q257" s="14"/>
      <c r="R257" s="14"/>
      <c r="S257" s="14"/>
    </row>
    <row r="258" spans="16:19" x14ac:dyDescent="0.35">
      <c r="P258" s="14"/>
      <c r="Q258" s="14"/>
      <c r="R258" s="14"/>
      <c r="S258" s="14"/>
    </row>
    <row r="259" spans="16:19" x14ac:dyDescent="0.35">
      <c r="P259" s="14"/>
      <c r="Q259" s="14"/>
      <c r="R259" s="14"/>
      <c r="S259" s="14"/>
    </row>
    <row r="260" spans="16:19" x14ac:dyDescent="0.35">
      <c r="P260" s="14"/>
      <c r="Q260" s="14"/>
      <c r="R260" s="14"/>
      <c r="S260" s="14"/>
    </row>
    <row r="261" spans="16:19" x14ac:dyDescent="0.35">
      <c r="P261" s="14"/>
      <c r="Q261" s="14"/>
      <c r="R261" s="14"/>
      <c r="S261" s="14"/>
    </row>
    <row r="262" spans="16:19" x14ac:dyDescent="0.35">
      <c r="P262" s="14"/>
      <c r="Q262" s="14"/>
      <c r="R262" s="14"/>
      <c r="S262" s="14"/>
    </row>
    <row r="263" spans="16:19" x14ac:dyDescent="0.35">
      <c r="P263" s="14"/>
      <c r="Q263" s="14"/>
      <c r="R263" s="14"/>
      <c r="S263" s="14"/>
    </row>
    <row r="264" spans="16:19" x14ac:dyDescent="0.35">
      <c r="P264" s="14"/>
      <c r="Q264" s="14"/>
      <c r="R264" s="14"/>
      <c r="S264" s="14"/>
    </row>
    <row r="265" spans="16:19" x14ac:dyDescent="0.35">
      <c r="P265" s="14"/>
      <c r="Q265" s="14"/>
      <c r="R265" s="14"/>
      <c r="S265" s="14"/>
    </row>
    <row r="266" spans="16:19" x14ac:dyDescent="0.35">
      <c r="P266" s="14"/>
      <c r="Q266" s="14"/>
      <c r="R266" s="14"/>
      <c r="S266" s="14"/>
    </row>
    <row r="267" spans="16:19" x14ac:dyDescent="0.35">
      <c r="P267" s="14"/>
      <c r="Q267" s="14"/>
      <c r="R267" s="14"/>
      <c r="S267" s="14"/>
    </row>
    <row r="268" spans="16:19" x14ac:dyDescent="0.35">
      <c r="P268" s="14"/>
      <c r="Q268" s="14"/>
      <c r="R268" s="14"/>
      <c r="S268" s="14"/>
    </row>
    <row r="269" spans="16:19" x14ac:dyDescent="0.35">
      <c r="P269" s="14"/>
      <c r="Q269" s="14"/>
      <c r="R269" s="14"/>
      <c r="S269" s="14"/>
    </row>
    <row r="270" spans="16:19" x14ac:dyDescent="0.35">
      <c r="P270" s="14"/>
      <c r="Q270" s="14"/>
      <c r="R270" s="14"/>
      <c r="S270" s="14"/>
    </row>
    <row r="271" spans="16:19" x14ac:dyDescent="0.35">
      <c r="P271" s="14"/>
      <c r="Q271" s="14"/>
      <c r="R271" s="14"/>
      <c r="S271" s="14"/>
    </row>
    <row r="272" spans="16:19" x14ac:dyDescent="0.35">
      <c r="P272" s="14"/>
      <c r="Q272" s="14"/>
      <c r="R272" s="14"/>
      <c r="S272" s="14"/>
    </row>
    <row r="273" spans="16:19" x14ac:dyDescent="0.35">
      <c r="P273" s="14"/>
      <c r="Q273" s="14"/>
      <c r="R273" s="14"/>
      <c r="S273" s="14"/>
    </row>
    <row r="274" spans="16:19" x14ac:dyDescent="0.35">
      <c r="P274" s="14"/>
      <c r="Q274" s="14"/>
      <c r="R274" s="14"/>
      <c r="S274" s="14"/>
    </row>
    <row r="275" spans="16:19" x14ac:dyDescent="0.35">
      <c r="P275" s="14"/>
      <c r="Q275" s="14"/>
      <c r="R275" s="14"/>
      <c r="S275" s="14"/>
    </row>
    <row r="276" spans="16:19" x14ac:dyDescent="0.35">
      <c r="P276" s="14"/>
      <c r="Q276" s="14"/>
      <c r="R276" s="14"/>
      <c r="S276" s="14"/>
    </row>
    <row r="277" spans="16:19" x14ac:dyDescent="0.35">
      <c r="P277" s="14"/>
      <c r="Q277" s="14"/>
      <c r="R277" s="14"/>
      <c r="S277" s="14"/>
    </row>
    <row r="278" spans="16:19" x14ac:dyDescent="0.35">
      <c r="P278" s="14"/>
      <c r="Q278" s="14"/>
      <c r="R278" s="14"/>
      <c r="S278" s="14"/>
    </row>
    <row r="279" spans="16:19" x14ac:dyDescent="0.35">
      <c r="P279" s="14"/>
      <c r="Q279" s="14"/>
      <c r="R279" s="14"/>
      <c r="S279" s="14"/>
    </row>
    <row r="280" spans="16:19" x14ac:dyDescent="0.35">
      <c r="P280" s="14"/>
      <c r="Q280" s="14"/>
      <c r="R280" s="14"/>
      <c r="S280" s="14"/>
    </row>
    <row r="281" spans="16:19" x14ac:dyDescent="0.35">
      <c r="P281" s="14"/>
      <c r="Q281" s="14"/>
      <c r="R281" s="14"/>
      <c r="S281" s="14"/>
    </row>
    <row r="282" spans="16:19" x14ac:dyDescent="0.35">
      <c r="P282" s="14"/>
      <c r="Q282" s="14"/>
      <c r="R282" s="14"/>
      <c r="S282" s="14"/>
    </row>
    <row r="283" spans="16:19" x14ac:dyDescent="0.35">
      <c r="P283" s="14"/>
      <c r="Q283" s="14"/>
      <c r="R283" s="14"/>
      <c r="S283" s="14"/>
    </row>
    <row r="284" spans="16:19" x14ac:dyDescent="0.35">
      <c r="P284" s="14"/>
      <c r="Q284" s="14"/>
      <c r="R284" s="14"/>
      <c r="S284" s="14"/>
    </row>
    <row r="285" spans="16:19" x14ac:dyDescent="0.35">
      <c r="P285" s="14"/>
      <c r="Q285" s="14"/>
      <c r="R285" s="14"/>
      <c r="S285" s="14"/>
    </row>
    <row r="286" spans="16:19" x14ac:dyDescent="0.35">
      <c r="P286" s="14"/>
      <c r="Q286" s="14"/>
      <c r="R286" s="14"/>
      <c r="S286" s="14"/>
    </row>
    <row r="287" spans="16:19" x14ac:dyDescent="0.35">
      <c r="P287" s="14"/>
      <c r="Q287" s="14"/>
      <c r="R287" s="14"/>
      <c r="S287" s="14"/>
    </row>
    <row r="288" spans="16:19" x14ac:dyDescent="0.35">
      <c r="P288" s="14"/>
      <c r="Q288" s="14"/>
      <c r="R288" s="14"/>
      <c r="S288" s="14"/>
    </row>
    <row r="289" spans="16:19" x14ac:dyDescent="0.35">
      <c r="P289" s="14"/>
      <c r="Q289" s="14"/>
      <c r="R289" s="14"/>
      <c r="S289" s="14"/>
    </row>
    <row r="290" spans="16:19" x14ac:dyDescent="0.35">
      <c r="P290" s="14"/>
      <c r="Q290" s="14"/>
      <c r="R290" s="14"/>
      <c r="S290" s="14"/>
    </row>
    <row r="291" spans="16:19" x14ac:dyDescent="0.35">
      <c r="P291" s="14"/>
      <c r="Q291" s="14"/>
      <c r="R291" s="14"/>
      <c r="S291" s="14"/>
    </row>
    <row r="292" spans="16:19" x14ac:dyDescent="0.35">
      <c r="P292" s="14"/>
      <c r="Q292" s="14"/>
      <c r="R292" s="14"/>
      <c r="S292" s="14"/>
    </row>
    <row r="293" spans="16:19" x14ac:dyDescent="0.35">
      <c r="P293" s="14"/>
      <c r="Q293" s="14"/>
      <c r="R293" s="14"/>
      <c r="S293" s="14"/>
    </row>
    <row r="294" spans="16:19" x14ac:dyDescent="0.35">
      <c r="P294" s="14"/>
      <c r="Q294" s="14"/>
      <c r="R294" s="14"/>
      <c r="S294" s="14"/>
    </row>
    <row r="295" spans="16:19" x14ac:dyDescent="0.35">
      <c r="P295" s="14"/>
      <c r="Q295" s="14"/>
      <c r="R295" s="14"/>
      <c r="S295" s="14"/>
    </row>
    <row r="296" spans="16:19" x14ac:dyDescent="0.35">
      <c r="P296" s="14"/>
      <c r="Q296" s="14"/>
      <c r="R296" s="14"/>
      <c r="S296" s="14"/>
    </row>
    <row r="297" spans="16:19" x14ac:dyDescent="0.35">
      <c r="P297" s="14"/>
      <c r="Q297" s="14"/>
      <c r="R297" s="14"/>
      <c r="S297" s="14"/>
    </row>
    <row r="298" spans="16:19" x14ac:dyDescent="0.35">
      <c r="P298" s="14"/>
      <c r="Q298" s="14"/>
      <c r="R298" s="14"/>
      <c r="S298" s="14"/>
    </row>
    <row r="299" spans="16:19" x14ac:dyDescent="0.35">
      <c r="P299" s="14"/>
      <c r="Q299" s="14"/>
      <c r="R299" s="14"/>
      <c r="S299" s="14"/>
    </row>
    <row r="300" spans="16:19" x14ac:dyDescent="0.35">
      <c r="P300" s="14"/>
      <c r="Q300" s="14"/>
      <c r="R300" s="14"/>
      <c r="S300" s="14"/>
    </row>
    <row r="301" spans="16:19" x14ac:dyDescent="0.35">
      <c r="P301" s="14"/>
      <c r="Q301" s="14"/>
      <c r="R301" s="14"/>
      <c r="S301" s="14"/>
    </row>
    <row r="302" spans="16:19" x14ac:dyDescent="0.35">
      <c r="P302" s="14"/>
      <c r="Q302" s="14"/>
      <c r="R302" s="14"/>
      <c r="S302" s="14"/>
    </row>
    <row r="303" spans="16:19" x14ac:dyDescent="0.35">
      <c r="P303" s="14"/>
      <c r="Q303" s="14"/>
      <c r="R303" s="14"/>
      <c r="S303" s="14"/>
    </row>
    <row r="304" spans="16:19" x14ac:dyDescent="0.35">
      <c r="P304" s="14"/>
      <c r="Q304" s="14"/>
      <c r="R304" s="14"/>
      <c r="S304" s="14"/>
    </row>
    <row r="305" spans="16:19" x14ac:dyDescent="0.35">
      <c r="P305" s="14"/>
      <c r="Q305" s="14"/>
      <c r="R305" s="14"/>
      <c r="S305" s="14"/>
    </row>
    <row r="306" spans="16:19" x14ac:dyDescent="0.35">
      <c r="P306" s="14"/>
      <c r="Q306" s="14"/>
      <c r="R306" s="14"/>
      <c r="S306" s="14"/>
    </row>
    <row r="307" spans="16:19" x14ac:dyDescent="0.35">
      <c r="P307" s="14"/>
      <c r="Q307" s="14"/>
      <c r="R307" s="14"/>
      <c r="S307" s="14"/>
    </row>
    <row r="308" spans="16:19" x14ac:dyDescent="0.35">
      <c r="P308" s="14"/>
      <c r="Q308" s="14"/>
      <c r="R308" s="14"/>
      <c r="S308" s="14"/>
    </row>
    <row r="309" spans="16:19" x14ac:dyDescent="0.35">
      <c r="P309" s="14"/>
      <c r="Q309" s="14"/>
      <c r="R309" s="14"/>
      <c r="S309" s="14"/>
    </row>
    <row r="310" spans="16:19" x14ac:dyDescent="0.35">
      <c r="P310" s="14"/>
      <c r="Q310" s="14"/>
      <c r="R310" s="14"/>
      <c r="S310" s="14"/>
    </row>
    <row r="311" spans="16:19" x14ac:dyDescent="0.35">
      <c r="P311" s="14"/>
      <c r="Q311" s="14"/>
      <c r="R311" s="14"/>
      <c r="S311" s="14"/>
    </row>
    <row r="312" spans="16:19" x14ac:dyDescent="0.35">
      <c r="P312" s="14"/>
      <c r="Q312" s="14"/>
      <c r="R312" s="14"/>
      <c r="S312" s="14"/>
    </row>
    <row r="313" spans="16:19" x14ac:dyDescent="0.35">
      <c r="P313" s="14"/>
      <c r="Q313" s="14"/>
      <c r="R313" s="14"/>
      <c r="S313" s="14"/>
    </row>
    <row r="314" spans="16:19" x14ac:dyDescent="0.35">
      <c r="P314" s="14"/>
      <c r="Q314" s="14"/>
      <c r="R314" s="14"/>
      <c r="S314" s="14"/>
    </row>
    <row r="315" spans="16:19" x14ac:dyDescent="0.35">
      <c r="P315" s="14"/>
      <c r="Q315" s="14"/>
      <c r="R315" s="14"/>
      <c r="S315" s="14"/>
    </row>
    <row r="316" spans="16:19" x14ac:dyDescent="0.35">
      <c r="P316" s="14"/>
      <c r="Q316" s="14"/>
      <c r="R316" s="14"/>
      <c r="S316" s="14"/>
    </row>
    <row r="317" spans="16:19" x14ac:dyDescent="0.35">
      <c r="P317" s="14"/>
      <c r="Q317" s="14"/>
      <c r="R317" s="14"/>
      <c r="S317" s="14"/>
    </row>
    <row r="318" spans="16:19" x14ac:dyDescent="0.35">
      <c r="Q318" s="14"/>
      <c r="R318" s="14"/>
      <c r="S318" s="14"/>
    </row>
    <row r="319" spans="16:19" x14ac:dyDescent="0.35">
      <c r="Q319" s="14"/>
      <c r="R319" s="14"/>
      <c r="S319" s="14"/>
    </row>
    <row r="320" spans="16:19" x14ac:dyDescent="0.35">
      <c r="Q320" s="14"/>
      <c r="R320" s="14"/>
      <c r="S320" s="14"/>
    </row>
  </sheetData>
  <mergeCells count="17">
    <mergeCell ref="H17:I17"/>
    <mergeCell ref="H23:I23"/>
    <mergeCell ref="H31:I31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4321768A-1F72-440F-B26A-9F5E011CDA84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374650</xdr:colOff>
                    <xdr:row>0</xdr:row>
                    <xdr:rowOff>177800</xdr:rowOff>
                  </from>
                  <to>
                    <xdr:col>11</xdr:col>
                    <xdr:colOff>533400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311150</xdr:colOff>
                    <xdr:row>0</xdr:row>
                    <xdr:rowOff>196850</xdr:rowOff>
                  </from>
                  <to>
                    <xdr:col>13</xdr:col>
                    <xdr:colOff>330200</xdr:colOff>
                    <xdr:row>0</xdr:row>
                    <xdr:rowOff>673100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F2C7F-E90F-465E-9526-4EACCAC736BD}">
  <dimension ref="A1:W320"/>
  <sheetViews>
    <sheetView workbookViewId="0"/>
  </sheetViews>
  <sheetFormatPr defaultRowHeight="14.5" x14ac:dyDescent="0.35"/>
  <cols>
    <col min="2" max="2" width="3.90625" customWidth="1"/>
    <col min="3" max="3" width="21.08984375" customWidth="1"/>
    <col min="4" max="4" width="45.90625" customWidth="1"/>
    <col min="5" max="5" width="7.90625" customWidth="1"/>
    <col min="8" max="8" width="18.54296875" customWidth="1"/>
    <col min="9" max="9" width="15.54296875" customWidth="1"/>
    <col min="10" max="10" width="15" customWidth="1"/>
    <col min="11" max="11" width="11.36328125" customWidth="1"/>
    <col min="13" max="13" width="10.36328125" customWidth="1"/>
    <col min="14" max="14" width="8.36328125" customWidth="1"/>
    <col min="16" max="16" width="5.6328125" customWidth="1"/>
    <col min="17" max="18" width="12.453125" customWidth="1"/>
    <col min="19" max="19" width="5.6328125" customWidth="1"/>
  </cols>
  <sheetData>
    <row r="1" spans="2:23" s="1" customFormat="1" ht="69" customHeight="1" x14ac:dyDescent="0.3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55000000000000004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35"/>
    <row r="4" spans="2:23" s="14" customFormat="1" x14ac:dyDescent="0.3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35">
      <c r="G5" s="89" t="s">
        <v>138</v>
      </c>
      <c r="H5" s="89"/>
      <c r="I5" s="89"/>
      <c r="J5" s="89"/>
      <c r="K5" s="89"/>
      <c r="L5" s="89"/>
    </row>
    <row r="6" spans="2:23" s="14" customFormat="1" ht="22.25" customHeight="1" x14ac:dyDescent="0.6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3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" customHeight="1" x14ac:dyDescent="0.3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35">
      <c r="B9" s="22"/>
      <c r="C9" s="11" t="s">
        <v>31</v>
      </c>
      <c r="D9" s="68" t="s">
        <v>210</v>
      </c>
      <c r="E9" s="23"/>
      <c r="G9" s="22"/>
      <c r="H9" s="104" t="s">
        <v>34</v>
      </c>
      <c r="I9" s="105">
        <v>524.69757822146516</v>
      </c>
      <c r="J9" s="21"/>
      <c r="K9" s="21"/>
      <c r="L9" s="21"/>
      <c r="M9" s="21"/>
      <c r="N9" s="23"/>
      <c r="P9" s="22"/>
      <c r="Q9" s="68">
        <v>0.01</v>
      </c>
      <c r="R9" s="68">
        <v>176.93603639060416</v>
      </c>
      <c r="S9" s="23"/>
    </row>
    <row r="10" spans="2:23" s="14" customFormat="1" x14ac:dyDescent="0.3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254.58211350747447</v>
      </c>
      <c r="J10" s="21"/>
      <c r="K10" s="21"/>
      <c r="L10" s="21"/>
      <c r="M10" s="21"/>
      <c r="N10" s="23"/>
      <c r="P10" s="22"/>
      <c r="Q10" s="96">
        <v>0.02</v>
      </c>
      <c r="R10" s="96">
        <v>206.26872820789376</v>
      </c>
      <c r="S10" s="23"/>
    </row>
    <row r="11" spans="2:23" s="14" customFormat="1" ht="14" customHeight="1" x14ac:dyDescent="0.3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1583.4998382605775</v>
      </c>
      <c r="J11" s="21"/>
      <c r="K11" s="21"/>
      <c r="L11" s="21"/>
      <c r="M11" s="21"/>
      <c r="N11" s="23"/>
      <c r="P11" s="22"/>
      <c r="Q11" s="68">
        <v>0.03</v>
      </c>
      <c r="R11" s="68">
        <v>226.04038662908337</v>
      </c>
      <c r="S11" s="23"/>
    </row>
    <row r="12" spans="2:23" s="14" customFormat="1" ht="14.4" customHeight="1" x14ac:dyDescent="0.35">
      <c r="B12" s="94"/>
      <c r="C12" s="99"/>
      <c r="D12" s="100"/>
      <c r="E12" s="94"/>
      <c r="G12" s="22"/>
      <c r="H12" s="102" t="s">
        <v>42</v>
      </c>
      <c r="I12" s="103">
        <v>105.88371754972985</v>
      </c>
      <c r="J12" s="21"/>
      <c r="K12" s="21"/>
      <c r="L12" s="21"/>
      <c r="M12" s="21"/>
      <c r="N12" s="23"/>
      <c r="P12" s="22"/>
      <c r="Q12" s="96">
        <v>0.04</v>
      </c>
      <c r="R12" s="96">
        <v>241.54388753037398</v>
      </c>
      <c r="S12" s="23"/>
    </row>
    <row r="13" spans="2:23" s="14" customFormat="1" x14ac:dyDescent="0.35">
      <c r="B13" s="63"/>
      <c r="C13" s="72" t="s">
        <v>131</v>
      </c>
      <c r="D13" s="56" t="s">
        <v>209</v>
      </c>
      <c r="E13" s="64"/>
      <c r="G13" s="22"/>
      <c r="H13" s="11" t="s">
        <v>108</v>
      </c>
      <c r="I13" s="68">
        <v>0.43470112298168118</v>
      </c>
      <c r="J13" s="21"/>
      <c r="K13" s="21"/>
      <c r="L13" s="21"/>
      <c r="M13" s="21"/>
      <c r="N13" s="23"/>
      <c r="P13" s="22"/>
      <c r="Q13" s="68">
        <v>0.05</v>
      </c>
      <c r="R13" s="68">
        <v>254.58211350747445</v>
      </c>
      <c r="S13" s="23"/>
    </row>
    <row r="14" spans="2:23" s="14" customFormat="1" ht="14.4" customHeight="1" x14ac:dyDescent="0.35">
      <c r="B14" s="22"/>
      <c r="C14" s="44"/>
      <c r="D14" s="39"/>
      <c r="E14" s="23"/>
      <c r="G14" s="22"/>
      <c r="H14" s="95" t="s">
        <v>110</v>
      </c>
      <c r="I14" s="96">
        <v>2</v>
      </c>
      <c r="J14" s="21"/>
      <c r="K14" s="21"/>
      <c r="L14" s="21"/>
      <c r="M14" s="21"/>
      <c r="N14" s="23"/>
      <c r="P14" s="22"/>
      <c r="Q14" s="96">
        <v>0.06</v>
      </c>
      <c r="R14" s="96">
        <v>265.98748011220107</v>
      </c>
      <c r="S14" s="23"/>
    </row>
    <row r="15" spans="2:23" s="14" customFormat="1" ht="14.4" customHeight="1" x14ac:dyDescent="0.35">
      <c r="B15" s="22"/>
      <c r="C15" s="70" t="s">
        <v>57</v>
      </c>
      <c r="D15" s="41"/>
      <c r="E15" s="23"/>
      <c r="G15" s="22"/>
      <c r="H15" s="11" t="s">
        <v>109</v>
      </c>
      <c r="I15" s="68">
        <v>1.666193115284049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276.23374359218661</v>
      </c>
      <c r="S15" s="23"/>
    </row>
    <row r="16" spans="2:23" s="14" customFormat="1" x14ac:dyDescent="0.3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285.61266177365337</v>
      </c>
      <c r="S16" s="23"/>
    </row>
    <row r="17" spans="2:19" s="14" customFormat="1" x14ac:dyDescent="0.3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294.30387100755632</v>
      </c>
      <c r="S17" s="23"/>
    </row>
    <row r="18" spans="2:19" s="14" customFormat="1" x14ac:dyDescent="0.3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3</v>
      </c>
      <c r="J18" s="107"/>
      <c r="K18" s="21"/>
      <c r="L18" s="21"/>
      <c r="M18" s="21"/>
      <c r="N18" s="23"/>
      <c r="P18" s="22"/>
      <c r="Q18" s="96">
        <v>0.1</v>
      </c>
      <c r="R18" s="96">
        <v>302.4557750066752</v>
      </c>
      <c r="S18" s="23"/>
    </row>
    <row r="19" spans="2:19" s="14" customFormat="1" ht="14.4" customHeight="1" x14ac:dyDescent="0.3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310.16311621243955</v>
      </c>
      <c r="S19" s="23"/>
    </row>
    <row r="20" spans="2:19" s="14" customFormat="1" x14ac:dyDescent="0.35">
      <c r="B20" s="22"/>
      <c r="C20" s="21"/>
      <c r="D20" s="40"/>
      <c r="E20" s="23"/>
      <c r="G20" s="22"/>
      <c r="H20" s="101" t="s">
        <v>186</v>
      </c>
      <c r="I20" s="68">
        <v>4.0398212682057802E-2</v>
      </c>
      <c r="J20" s="21"/>
      <c r="K20" s="21"/>
      <c r="L20" s="21"/>
      <c r="M20" s="21"/>
      <c r="N20" s="23"/>
      <c r="P20" s="22"/>
      <c r="Q20" s="96">
        <v>0.12</v>
      </c>
      <c r="R20" s="96">
        <v>317.50403255763081</v>
      </c>
      <c r="S20" s="23"/>
    </row>
    <row r="21" spans="2:19" s="14" customFormat="1" ht="14.4" customHeight="1" x14ac:dyDescent="0.35">
      <c r="B21" s="22"/>
      <c r="C21" s="70" t="s">
        <v>56</v>
      </c>
      <c r="D21" s="41"/>
      <c r="E21" s="23"/>
      <c r="G21" s="22"/>
      <c r="H21" s="96" t="s">
        <v>188</v>
      </c>
      <c r="I21" s="96">
        <v>-5.8059696440379298</v>
      </c>
      <c r="J21" s="21"/>
      <c r="K21" s="21"/>
      <c r="L21" s="21"/>
      <c r="M21" s="21"/>
      <c r="N21" s="23"/>
      <c r="P21" s="22"/>
      <c r="Q21" s="68">
        <v>0.13</v>
      </c>
      <c r="R21" s="68">
        <v>324.53107404926203</v>
      </c>
      <c r="S21" s="23"/>
    </row>
    <row r="22" spans="2:19" s="14" customFormat="1" ht="14.4" customHeight="1" x14ac:dyDescent="0.35">
      <c r="B22" s="22"/>
      <c r="C22" s="11" t="s">
        <v>39</v>
      </c>
      <c r="D22" s="68" t="s">
        <v>41</v>
      </c>
      <c r="E22" s="23"/>
      <c r="F22" s="13"/>
      <c r="G22" s="22"/>
      <c r="H22" s="68" t="s">
        <v>189</v>
      </c>
      <c r="I22" s="68">
        <v>0.72242481722517904</v>
      </c>
      <c r="J22" s="21"/>
      <c r="K22" s="21"/>
      <c r="L22" s="21"/>
      <c r="M22" s="21"/>
      <c r="N22" s="23"/>
      <c r="P22" s="22"/>
      <c r="Q22" s="96">
        <v>0.14000000000000001</v>
      </c>
      <c r="R22" s="96">
        <v>331.28277717864711</v>
      </c>
      <c r="S22" s="23"/>
    </row>
    <row r="23" spans="2:19" s="14" customFormat="1" ht="14.4" customHeight="1" x14ac:dyDescent="0.35">
      <c r="B23" s="22"/>
      <c r="C23" s="95" t="s">
        <v>40</v>
      </c>
      <c r="D23" s="96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337.81796398690966</v>
      </c>
      <c r="S23" s="23"/>
    </row>
    <row r="24" spans="2:19" s="14" customFormat="1" x14ac:dyDescent="0.3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344.15476624684112</v>
      </c>
      <c r="S24" s="23"/>
    </row>
    <row r="25" spans="2:19" s="14" customFormat="1" ht="29" x14ac:dyDescent="0.3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350.30726358715157</v>
      </c>
      <c r="S25" s="23"/>
    </row>
    <row r="26" spans="2:19" s="14" customFormat="1" ht="17.399999999999999" customHeight="1" x14ac:dyDescent="0.35">
      <c r="B26" s="45"/>
      <c r="C26" s="47"/>
      <c r="D26" s="47"/>
      <c r="E26" s="47"/>
      <c r="F26" s="13"/>
      <c r="G26" s="22"/>
      <c r="H26" s="68">
        <v>0</v>
      </c>
      <c r="I26" s="68">
        <v>4.0398212682057781E-2</v>
      </c>
      <c r="J26" s="68">
        <v>1.7351032346943818</v>
      </c>
      <c r="K26" s="68">
        <v>3</v>
      </c>
      <c r="L26" s="68">
        <v>42.95</v>
      </c>
      <c r="M26" s="68">
        <v>0.98027267784085692</v>
      </c>
      <c r="N26" s="34"/>
      <c r="P26" s="22"/>
      <c r="Q26" s="96">
        <v>0.18</v>
      </c>
      <c r="R26" s="96">
        <v>356.31934755626844</v>
      </c>
      <c r="S26" s="23"/>
    </row>
    <row r="27" spans="2:19" s="14" customFormat="1" ht="13.5" customHeight="1" x14ac:dyDescent="0.35">
      <c r="B27" s="13"/>
      <c r="C27" s="35"/>
      <c r="D27" s="35"/>
      <c r="E27" s="35"/>
      <c r="F27" s="13"/>
      <c r="G27" s="22"/>
      <c r="H27" s="96">
        <v>17.899999999999999</v>
      </c>
      <c r="I27" s="96">
        <v>4.0493076622516312E-2</v>
      </c>
      <c r="J27" s="96">
        <v>1.6735788568085992</v>
      </c>
      <c r="K27" s="96">
        <v>1</v>
      </c>
      <c r="L27" s="96">
        <v>41.33</v>
      </c>
      <c r="M27" s="96">
        <v>-0.53154654525710632</v>
      </c>
      <c r="N27" s="23"/>
      <c r="P27" s="22"/>
      <c r="Q27" s="68">
        <v>0.19</v>
      </c>
      <c r="R27" s="68">
        <v>362.19676048882229</v>
      </c>
      <c r="S27" s="23"/>
    </row>
    <row r="28" spans="2:19" s="14" customFormat="1" ht="14.4" customHeight="1" x14ac:dyDescent="0.35">
      <c r="B28" s="13"/>
      <c r="C28" s="35"/>
      <c r="D28" s="35"/>
      <c r="E28" s="35"/>
      <c r="F28" s="13"/>
      <c r="G28" s="22"/>
      <c r="H28" s="68">
        <v>61.7</v>
      </c>
      <c r="I28" s="68">
        <v>4.264608625773917E-2</v>
      </c>
      <c r="J28" s="68">
        <v>1.8167232745796886</v>
      </c>
      <c r="K28" s="68">
        <v>1</v>
      </c>
      <c r="L28" s="68">
        <v>42.6</v>
      </c>
      <c r="M28" s="68">
        <v>-0.61929030831059295</v>
      </c>
      <c r="N28" s="23"/>
      <c r="P28" s="22"/>
      <c r="Q28" s="96">
        <v>0.2</v>
      </c>
      <c r="R28" s="96">
        <v>367.95814227021316</v>
      </c>
      <c r="S28" s="23"/>
    </row>
    <row r="29" spans="2:19" s="14" customFormat="1" ht="14.4" customHeight="1" x14ac:dyDescent="0.35">
      <c r="B29" s="13"/>
      <c r="C29" s="35"/>
      <c r="D29" s="35"/>
      <c r="E29" s="35"/>
      <c r="F29" s="13"/>
      <c r="G29" s="22"/>
      <c r="H29" s="96">
        <v>195.6</v>
      </c>
      <c r="I29" s="96">
        <v>6.2520810172357846E-2</v>
      </c>
      <c r="J29" s="96">
        <v>2.6908956698182815</v>
      </c>
      <c r="K29" s="96">
        <v>3</v>
      </c>
      <c r="L29" s="96">
        <v>43.04</v>
      </c>
      <c r="M29" s="96">
        <v>0.19461478962919807</v>
      </c>
      <c r="N29" s="23"/>
      <c r="P29" s="22"/>
      <c r="Q29" s="68">
        <v>0.21</v>
      </c>
      <c r="R29" s="68">
        <v>373.60731589529638</v>
      </c>
      <c r="S29" s="23"/>
    </row>
    <row r="30" spans="2:19" s="14" customFormat="1" ht="12" customHeight="1" x14ac:dyDescent="0.35">
      <c r="B30" s="13"/>
      <c r="C30" s="35"/>
      <c r="D30" s="35"/>
      <c r="E30" s="35"/>
      <c r="F30" s="13"/>
      <c r="G30" s="22"/>
      <c r="H30" s="68">
        <v>772.3</v>
      </c>
      <c r="I30" s="68">
        <v>0.19211121795815714</v>
      </c>
      <c r="J30" s="68">
        <v>7.0869828304764173</v>
      </c>
      <c r="K30" s="68">
        <v>7</v>
      </c>
      <c r="L30" s="68">
        <v>36.89</v>
      </c>
      <c r="M30" s="68">
        <v>-3.6351895110893179E-2</v>
      </c>
      <c r="N30" s="23"/>
      <c r="P30" s="22"/>
      <c r="Q30" s="96">
        <v>0.22</v>
      </c>
      <c r="R30" s="96">
        <v>379.17140906785517</v>
      </c>
      <c r="S30" s="23"/>
    </row>
    <row r="31" spans="2:19" s="14" customFormat="1" ht="14" customHeight="1" x14ac:dyDescent="0.3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384.64950365627874</v>
      </c>
      <c r="S31" s="23"/>
    </row>
    <row r="32" spans="2:19" s="14" customFormat="1" x14ac:dyDescent="0.3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390.05998701034514</v>
      </c>
      <c r="S32" s="23"/>
    </row>
    <row r="33" spans="1:19" s="14" customFormat="1" x14ac:dyDescent="0.3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395.40071379266521</v>
      </c>
      <c r="S33" s="23"/>
    </row>
    <row r="34" spans="1:19" s="14" customFormat="1" ht="15" customHeight="1" x14ac:dyDescent="0.3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-49.133432227540411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96">
        <v>0.26</v>
      </c>
      <c r="R34" s="96">
        <v>400.69536186178783</v>
      </c>
      <c r="S34" s="23"/>
    </row>
    <row r="35" spans="1:19" s="14" customFormat="1" ht="15" customHeight="1" x14ac:dyDescent="0.55000000000000004">
      <c r="A35" s="13"/>
      <c r="C35" s="13"/>
      <c r="D35" s="82"/>
      <c r="E35" s="82"/>
      <c r="F35" s="13"/>
      <c r="G35" s="22"/>
      <c r="H35" s="96" t="s">
        <v>184</v>
      </c>
      <c r="I35" s="96">
        <v>-49.941858774864926</v>
      </c>
      <c r="J35" s="96">
        <v>3</v>
      </c>
      <c r="K35" s="96">
        <v>1.6168530946490307</v>
      </c>
      <c r="L35" s="96">
        <v>2</v>
      </c>
      <c r="M35" s="96">
        <v>0.44555858030580464</v>
      </c>
      <c r="N35" s="23"/>
      <c r="P35" s="22"/>
      <c r="Q35" s="68">
        <v>0.27</v>
      </c>
      <c r="R35" s="68">
        <v>405.94380187788295</v>
      </c>
      <c r="S35" s="23"/>
    </row>
    <row r="36" spans="1:19" s="14" customFormat="1" x14ac:dyDescent="0.35">
      <c r="A36" s="13"/>
      <c r="C36" s="13"/>
      <c r="D36" s="13"/>
      <c r="E36" s="27"/>
      <c r="F36" s="13"/>
      <c r="G36" s="22"/>
      <c r="H36" s="68" t="s">
        <v>185</v>
      </c>
      <c r="I36" s="68">
        <v>-53.798626493345495</v>
      </c>
      <c r="J36" s="68">
        <v>1</v>
      </c>
      <c r="K36" s="68">
        <v>9.3303885316101685</v>
      </c>
      <c r="L36" s="68">
        <v>4</v>
      </c>
      <c r="M36" s="68">
        <v>5.3351505644040897E-2</v>
      </c>
      <c r="N36" s="23"/>
      <c r="P36" s="22"/>
      <c r="Q36" s="96">
        <v>0.28000000000000003</v>
      </c>
      <c r="R36" s="96">
        <v>411.15259083632003</v>
      </c>
      <c r="S36" s="23"/>
    </row>
    <row r="37" spans="1:19" s="14" customFormat="1" x14ac:dyDescent="0.3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416.32378621887852</v>
      </c>
      <c r="S37" s="23"/>
    </row>
    <row r="38" spans="1:19" s="14" customFormat="1" x14ac:dyDescent="0.3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421.46076226949066</v>
      </c>
      <c r="S38" s="23"/>
    </row>
    <row r="39" spans="1:19" s="14" customFormat="1" ht="23.5" x14ac:dyDescent="0.55000000000000004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426.57502651838968</v>
      </c>
      <c r="S39" s="23"/>
    </row>
    <row r="40" spans="1:19" s="14" customFormat="1" x14ac:dyDescent="0.3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431.66156698421798</v>
      </c>
      <c r="S40" s="23"/>
    </row>
    <row r="41" spans="1:19" s="14" customFormat="1" ht="15" customHeight="1" x14ac:dyDescent="0.3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436.73900629503908</v>
      </c>
      <c r="S41" s="23"/>
    </row>
    <row r="42" spans="1:19" s="14" customFormat="1" ht="23.5" x14ac:dyDescent="0.55000000000000004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441.81844226461715</v>
      </c>
      <c r="S42" s="23"/>
    </row>
    <row r="43" spans="1:19" s="14" customFormat="1" x14ac:dyDescent="0.3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446.8933791119461</v>
      </c>
      <c r="S43" s="23"/>
    </row>
    <row r="44" spans="1:19" s="14" customFormat="1" x14ac:dyDescent="0.3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451.96252852904723</v>
      </c>
      <c r="S44" s="23"/>
    </row>
    <row r="45" spans="1:19" s="14" customFormat="1" x14ac:dyDescent="0.3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457.01899625142596</v>
      </c>
      <c r="S45" s="23"/>
    </row>
    <row r="46" spans="1:19" s="14" customFormat="1" x14ac:dyDescent="0.3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462.07840501255697</v>
      </c>
      <c r="S46" s="23"/>
    </row>
    <row r="47" spans="1:19" s="14" customFormat="1" x14ac:dyDescent="0.3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467.1589530284034</v>
      </c>
      <c r="S47" s="23"/>
    </row>
    <row r="48" spans="1:19" s="14" customFormat="1" x14ac:dyDescent="0.3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472.25454119753488</v>
      </c>
      <c r="S48" s="23"/>
    </row>
    <row r="49" spans="1:19" s="14" customFormat="1" x14ac:dyDescent="0.3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477.37044363045885</v>
      </c>
      <c r="S49" s="23"/>
    </row>
    <row r="50" spans="1:19" s="14" customFormat="1" x14ac:dyDescent="0.35">
      <c r="B50" s="13"/>
      <c r="C50" s="13"/>
      <c r="D50" s="13"/>
      <c r="E50" s="13"/>
      <c r="O50" s="13"/>
      <c r="P50" s="22"/>
      <c r="Q50" s="96">
        <v>0.42</v>
      </c>
      <c r="R50" s="96">
        <v>482.51229765979491</v>
      </c>
      <c r="S50" s="23"/>
    </row>
    <row r="51" spans="1:19" s="14" customFormat="1" x14ac:dyDescent="0.35">
      <c r="B51" s="13"/>
      <c r="C51" s="13"/>
      <c r="D51" s="13"/>
      <c r="E51" s="13"/>
      <c r="P51" s="22"/>
      <c r="Q51" s="68">
        <v>0.43</v>
      </c>
      <c r="R51" s="68">
        <v>487.67746949778819</v>
      </c>
      <c r="S51" s="23"/>
    </row>
    <row r="52" spans="1:19" s="14" customFormat="1" x14ac:dyDescent="0.35">
      <c r="B52" s="13"/>
      <c r="P52" s="22"/>
      <c r="Q52" s="96">
        <v>0.44</v>
      </c>
      <c r="R52" s="96">
        <v>492.86675550599773</v>
      </c>
      <c r="S52" s="23"/>
    </row>
    <row r="53" spans="1:19" s="14" customFormat="1" x14ac:dyDescent="0.35">
      <c r="B53" s="13"/>
      <c r="P53" s="22"/>
      <c r="Q53" s="68">
        <v>0.45</v>
      </c>
      <c r="R53" s="68">
        <v>498.07545857061251</v>
      </c>
      <c r="S53" s="23"/>
    </row>
    <row r="54" spans="1:19" s="14" customFormat="1" x14ac:dyDescent="0.35">
      <c r="P54" s="22"/>
      <c r="Q54" s="96">
        <v>0.46</v>
      </c>
      <c r="R54" s="96">
        <v>503.30598778389151</v>
      </c>
      <c r="S54" s="23"/>
    </row>
    <row r="55" spans="1:19" s="14" customFormat="1" x14ac:dyDescent="0.35">
      <c r="P55" s="22"/>
      <c r="Q55" s="68">
        <v>0.47000000000000003</v>
      </c>
      <c r="R55" s="68">
        <v>508.57987133849423</v>
      </c>
      <c r="S55" s="23"/>
    </row>
    <row r="56" spans="1:19" s="14" customFormat="1" x14ac:dyDescent="0.35">
      <c r="P56" s="22"/>
      <c r="Q56" s="96">
        <v>0.48</v>
      </c>
      <c r="R56" s="96">
        <v>513.89870896024547</v>
      </c>
      <c r="S56" s="23"/>
    </row>
    <row r="57" spans="1:19" s="14" customFormat="1" x14ac:dyDescent="0.35">
      <c r="P57" s="22"/>
      <c r="Q57" s="68">
        <v>0.49</v>
      </c>
      <c r="R57" s="68">
        <v>519.26186215630003</v>
      </c>
      <c r="S57" s="23"/>
    </row>
    <row r="58" spans="1:19" s="14" customFormat="1" x14ac:dyDescent="0.35">
      <c r="P58" s="22"/>
      <c r="Q58" s="96">
        <v>0.5</v>
      </c>
      <c r="R58" s="96">
        <v>524.69757822146528</v>
      </c>
      <c r="S58" s="23"/>
    </row>
    <row r="59" spans="1:19" s="14" customFormat="1" x14ac:dyDescent="0.35">
      <c r="P59" s="22"/>
      <c r="Q59" s="68">
        <v>0.51</v>
      </c>
      <c r="R59" s="68">
        <v>530.22334802949194</v>
      </c>
      <c r="S59" s="23"/>
    </row>
    <row r="60" spans="1:19" s="14" customFormat="1" x14ac:dyDescent="0.35">
      <c r="P60" s="22"/>
      <c r="Q60" s="96">
        <v>0.52</v>
      </c>
      <c r="R60" s="96">
        <v>535.82081662675205</v>
      </c>
      <c r="S60" s="23"/>
    </row>
    <row r="61" spans="1:19" s="14" customFormat="1" x14ac:dyDescent="0.35">
      <c r="P61" s="22"/>
      <c r="Q61" s="68">
        <v>0.53</v>
      </c>
      <c r="R61" s="68">
        <v>541.46471075333886</v>
      </c>
      <c r="S61" s="23"/>
    </row>
    <row r="62" spans="1:19" s="14" customFormat="1" x14ac:dyDescent="0.35">
      <c r="P62" s="22"/>
      <c r="Q62" s="96">
        <v>0.54</v>
      </c>
      <c r="R62" s="96">
        <v>547.14514157673807</v>
      </c>
      <c r="S62" s="23"/>
    </row>
    <row r="63" spans="1:19" s="14" customFormat="1" x14ac:dyDescent="0.35">
      <c r="P63" s="22"/>
      <c r="Q63" s="68">
        <v>0.55000000000000004</v>
      </c>
      <c r="R63" s="68">
        <v>552.87973247432421</v>
      </c>
      <c r="S63" s="23"/>
    </row>
    <row r="64" spans="1:19" s="14" customFormat="1" x14ac:dyDescent="0.35">
      <c r="P64" s="22"/>
      <c r="Q64" s="96">
        <v>0.56000000000000005</v>
      </c>
      <c r="R64" s="96">
        <v>558.68543511658322</v>
      </c>
      <c r="S64" s="23"/>
    </row>
    <row r="65" spans="16:19" s="14" customFormat="1" x14ac:dyDescent="0.35">
      <c r="P65" s="22"/>
      <c r="Q65" s="68">
        <v>0.57000000000000006</v>
      </c>
      <c r="R65" s="68">
        <v>564.5494003726925</v>
      </c>
      <c r="S65" s="23"/>
    </row>
    <row r="66" spans="16:19" s="14" customFormat="1" x14ac:dyDescent="0.35">
      <c r="P66" s="22"/>
      <c r="Q66" s="96">
        <v>0.57999999999999996</v>
      </c>
      <c r="R66" s="96">
        <v>570.49743298181374</v>
      </c>
      <c r="S66" s="23"/>
    </row>
    <row r="67" spans="16:19" s="14" customFormat="1" x14ac:dyDescent="0.35">
      <c r="P67" s="22"/>
      <c r="Q67" s="68">
        <v>0.59</v>
      </c>
      <c r="R67" s="68">
        <v>576.56023747293966</v>
      </c>
      <c r="S67" s="23"/>
    </row>
    <row r="68" spans="16:19" s="14" customFormat="1" x14ac:dyDescent="0.35">
      <c r="P68" s="22"/>
      <c r="Q68" s="96">
        <v>0.6</v>
      </c>
      <c r="R68" s="96">
        <v>582.72643327954074</v>
      </c>
      <c r="S68" s="23"/>
    </row>
    <row r="69" spans="16:19" s="14" customFormat="1" x14ac:dyDescent="0.35">
      <c r="P69" s="22"/>
      <c r="Q69" s="68">
        <v>0.61</v>
      </c>
      <c r="R69" s="68">
        <v>589.00679627075476</v>
      </c>
      <c r="S69" s="23"/>
    </row>
    <row r="70" spans="16:19" s="14" customFormat="1" x14ac:dyDescent="0.35">
      <c r="P70" s="22"/>
      <c r="Q70" s="96">
        <v>0.62</v>
      </c>
      <c r="R70" s="96">
        <v>595.40944753936105</v>
      </c>
      <c r="S70" s="23"/>
    </row>
    <row r="71" spans="16:19" s="14" customFormat="1" x14ac:dyDescent="0.35">
      <c r="P71" s="22"/>
      <c r="Q71" s="68">
        <v>0.63</v>
      </c>
      <c r="R71" s="68">
        <v>601.93020717964941</v>
      </c>
      <c r="S71" s="23"/>
    </row>
    <row r="72" spans="16:19" s="14" customFormat="1" x14ac:dyDescent="0.35">
      <c r="P72" s="22"/>
      <c r="Q72" s="96">
        <v>0.64</v>
      </c>
      <c r="R72" s="96">
        <v>608.58181881260634</v>
      </c>
      <c r="S72" s="23"/>
    </row>
    <row r="73" spans="16:19" s="14" customFormat="1" x14ac:dyDescent="0.35">
      <c r="P73" s="22"/>
      <c r="Q73" s="68">
        <v>0.65</v>
      </c>
      <c r="R73" s="68">
        <v>615.35143901761967</v>
      </c>
      <c r="S73" s="23"/>
    </row>
    <row r="74" spans="16:19" s="14" customFormat="1" x14ac:dyDescent="0.35">
      <c r="P74" s="22"/>
      <c r="Q74" s="96">
        <v>0.66</v>
      </c>
      <c r="R74" s="96">
        <v>622.26235787229859</v>
      </c>
      <c r="S74" s="23"/>
    </row>
    <row r="75" spans="16:19" s="14" customFormat="1" x14ac:dyDescent="0.35">
      <c r="P75" s="22"/>
      <c r="Q75" s="68">
        <v>0.67</v>
      </c>
      <c r="R75" s="68">
        <v>629.36611400413938</v>
      </c>
      <c r="S75" s="23"/>
    </row>
    <row r="76" spans="16:19" s="14" customFormat="1" x14ac:dyDescent="0.35">
      <c r="P76" s="22"/>
      <c r="Q76" s="96">
        <v>0.68</v>
      </c>
      <c r="R76" s="96">
        <v>636.6475941937797</v>
      </c>
      <c r="S76" s="23"/>
    </row>
    <row r="77" spans="16:19" s="14" customFormat="1" x14ac:dyDescent="0.35">
      <c r="P77" s="22"/>
      <c r="Q77" s="68">
        <v>0.69000000000000006</v>
      </c>
      <c r="R77" s="68">
        <v>644.14116664851133</v>
      </c>
      <c r="S77" s="23"/>
    </row>
    <row r="78" spans="16:19" s="14" customFormat="1" x14ac:dyDescent="0.35">
      <c r="P78" s="22"/>
      <c r="Q78" s="96">
        <v>0.70000000000000007</v>
      </c>
      <c r="R78" s="96">
        <v>651.85763560583928</v>
      </c>
      <c r="S78" s="23"/>
    </row>
    <row r="79" spans="16:19" s="14" customFormat="1" x14ac:dyDescent="0.35">
      <c r="P79" s="22"/>
      <c r="Q79" s="68">
        <v>0.71</v>
      </c>
      <c r="R79" s="68">
        <v>659.80682214917499</v>
      </c>
      <c r="S79" s="23"/>
    </row>
    <row r="80" spans="16:19" s="14" customFormat="1" x14ac:dyDescent="0.35">
      <c r="P80" s="22"/>
      <c r="Q80" s="96">
        <v>0.72</v>
      </c>
      <c r="R80" s="96">
        <v>667.97697462128781</v>
      </c>
      <c r="S80" s="23"/>
    </row>
    <row r="81" spans="16:19" s="14" customFormat="1" x14ac:dyDescent="0.35">
      <c r="P81" s="22"/>
      <c r="Q81" s="68">
        <v>0.73</v>
      </c>
      <c r="R81" s="68">
        <v>676.08584732094982</v>
      </c>
      <c r="S81" s="23"/>
    </row>
    <row r="82" spans="16:19" s="14" customFormat="1" x14ac:dyDescent="0.35">
      <c r="P82" s="22"/>
      <c r="Q82" s="96">
        <v>0.74</v>
      </c>
      <c r="R82" s="96">
        <v>685.72590458129184</v>
      </c>
      <c r="S82" s="23"/>
    </row>
    <row r="83" spans="16:19" s="14" customFormat="1" x14ac:dyDescent="0.35">
      <c r="P83" s="22"/>
      <c r="Q83" s="68">
        <v>0.75</v>
      </c>
      <c r="R83" s="68">
        <v>695.09290408980814</v>
      </c>
      <c r="S83" s="23"/>
    </row>
    <row r="84" spans="16:19" s="14" customFormat="1" x14ac:dyDescent="0.35">
      <c r="P84" s="22"/>
      <c r="Q84" s="96">
        <v>0.76</v>
      </c>
      <c r="R84" s="96">
        <v>773.01458118819994</v>
      </c>
      <c r="S84" s="23"/>
    </row>
    <row r="85" spans="16:19" s="14" customFormat="1" x14ac:dyDescent="0.35">
      <c r="P85" s="22"/>
      <c r="Q85" s="68">
        <v>0.77</v>
      </c>
      <c r="R85" s="68">
        <v>777.34277757224947</v>
      </c>
      <c r="S85" s="23"/>
    </row>
    <row r="86" spans="16:19" s="14" customFormat="1" x14ac:dyDescent="0.35">
      <c r="P86" s="22"/>
      <c r="Q86" s="96">
        <v>0.78</v>
      </c>
      <c r="R86" s="96">
        <v>780.03259009054204</v>
      </c>
      <c r="S86" s="23"/>
    </row>
    <row r="87" spans="16:19" s="14" customFormat="1" x14ac:dyDescent="0.35">
      <c r="P87" s="22"/>
      <c r="Q87" s="68">
        <v>0.79</v>
      </c>
      <c r="R87" s="68">
        <v>781.84467511198602</v>
      </c>
      <c r="S87" s="23"/>
    </row>
    <row r="88" spans="16:19" s="14" customFormat="1" x14ac:dyDescent="0.35">
      <c r="P88" s="22"/>
      <c r="Q88" s="96">
        <v>0.8</v>
      </c>
      <c r="R88" s="96">
        <v>783.53968900548978</v>
      </c>
      <c r="S88" s="23"/>
    </row>
    <row r="89" spans="16:19" s="14" customFormat="1" x14ac:dyDescent="0.35">
      <c r="P89" s="22"/>
      <c r="Q89" s="68">
        <v>0.81</v>
      </c>
      <c r="R89" s="68">
        <v>785.87828813996134</v>
      </c>
      <c r="S89" s="23"/>
    </row>
    <row r="90" spans="16:19" s="14" customFormat="1" x14ac:dyDescent="0.35">
      <c r="P90" s="22"/>
      <c r="Q90" s="96">
        <v>0.82000000000000006</v>
      </c>
      <c r="R90" s="96">
        <v>789.62112888430909</v>
      </c>
      <c r="S90" s="23"/>
    </row>
    <row r="91" spans="16:19" s="14" customFormat="1" x14ac:dyDescent="0.35">
      <c r="P91" s="22"/>
      <c r="Q91" s="68">
        <v>0.83000000000000007</v>
      </c>
      <c r="R91" s="68">
        <v>796.73790853943979</v>
      </c>
      <c r="S91" s="23"/>
    </row>
    <row r="92" spans="16:19" s="14" customFormat="1" x14ac:dyDescent="0.35">
      <c r="P92" s="22"/>
      <c r="Q92" s="96">
        <v>0.84</v>
      </c>
      <c r="R92" s="96">
        <v>818.26232739178488</v>
      </c>
      <c r="S92" s="23"/>
    </row>
    <row r="93" spans="16:19" s="14" customFormat="1" x14ac:dyDescent="0.35">
      <c r="P93" s="22"/>
      <c r="Q93" s="68">
        <v>0.85</v>
      </c>
      <c r="R93" s="68">
        <v>840.24404101794346</v>
      </c>
      <c r="S93" s="23"/>
    </row>
    <row r="94" spans="16:19" s="14" customFormat="1" x14ac:dyDescent="0.35">
      <c r="P94" s="22"/>
      <c r="Q94" s="96">
        <v>0.86</v>
      </c>
      <c r="R94" s="96">
        <v>865.0734660974158</v>
      </c>
      <c r="S94" s="23"/>
    </row>
    <row r="95" spans="16:19" s="14" customFormat="1" x14ac:dyDescent="0.35">
      <c r="P95" s="22"/>
      <c r="Q95" s="68">
        <v>0.87</v>
      </c>
      <c r="R95" s="68">
        <v>893.53835362708139</v>
      </c>
      <c r="S95" s="23"/>
    </row>
    <row r="96" spans="16:19" s="14" customFormat="1" x14ac:dyDescent="0.35">
      <c r="P96" s="22"/>
      <c r="Q96" s="96">
        <v>0.88</v>
      </c>
      <c r="R96" s="96">
        <v>926.62166802519039</v>
      </c>
      <c r="S96" s="23"/>
    </row>
    <row r="97" spans="16:19" s="14" customFormat="1" x14ac:dyDescent="0.35">
      <c r="P97" s="22"/>
      <c r="Q97" s="68">
        <v>0.89</v>
      </c>
      <c r="R97" s="68">
        <v>965.80022438273147</v>
      </c>
      <c r="S97" s="23"/>
    </row>
    <row r="98" spans="16:19" s="14" customFormat="1" x14ac:dyDescent="0.35">
      <c r="P98" s="22"/>
      <c r="Q98" s="96">
        <v>0.9</v>
      </c>
      <c r="R98" s="96">
        <v>1013.0469537092192</v>
      </c>
      <c r="S98" s="23"/>
    </row>
    <row r="99" spans="16:19" s="14" customFormat="1" x14ac:dyDescent="0.35">
      <c r="P99" s="22"/>
      <c r="Q99" s="68">
        <v>0.91</v>
      </c>
      <c r="R99" s="68">
        <v>1071.5091368837675</v>
      </c>
      <c r="S99" s="23"/>
    </row>
    <row r="100" spans="16:19" s="14" customFormat="1" x14ac:dyDescent="0.35">
      <c r="P100" s="22"/>
      <c r="Q100" s="96">
        <v>0.92</v>
      </c>
      <c r="R100" s="96">
        <v>1145.7153962857376</v>
      </c>
      <c r="S100" s="23"/>
    </row>
    <row r="101" spans="16:19" s="14" customFormat="1" x14ac:dyDescent="0.35">
      <c r="P101" s="22"/>
      <c r="Q101" s="68">
        <v>0.93</v>
      </c>
      <c r="R101" s="68">
        <v>1243.7941005646801</v>
      </c>
      <c r="S101" s="23"/>
    </row>
    <row r="102" spans="16:19" s="14" customFormat="1" x14ac:dyDescent="0.35">
      <c r="P102" s="22"/>
      <c r="Q102" s="96">
        <v>0.94000000000000006</v>
      </c>
      <c r="R102" s="96">
        <v>1380.0326623684359</v>
      </c>
      <c r="S102" s="23"/>
    </row>
    <row r="103" spans="16:19" s="14" customFormat="1" x14ac:dyDescent="0.35">
      <c r="P103" s="22"/>
      <c r="Q103" s="68">
        <v>0.95000000000000007</v>
      </c>
      <c r="R103" s="68">
        <v>1583.4998382605947</v>
      </c>
      <c r="S103" s="23"/>
    </row>
    <row r="104" spans="16:19" s="14" customFormat="1" x14ac:dyDescent="0.35">
      <c r="P104" s="22"/>
      <c r="Q104" s="96">
        <v>0.96</v>
      </c>
      <c r="R104" s="96">
        <v>1922.8503803660697</v>
      </c>
      <c r="S104" s="23"/>
    </row>
    <row r="105" spans="16:19" s="14" customFormat="1" x14ac:dyDescent="0.35">
      <c r="P105" s="22"/>
      <c r="Q105" s="68">
        <v>0.97</v>
      </c>
      <c r="R105" s="68">
        <v>65535</v>
      </c>
      <c r="S105" s="23"/>
    </row>
    <row r="106" spans="16:19" s="14" customFormat="1" x14ac:dyDescent="0.35">
      <c r="P106" s="22"/>
      <c r="Q106" s="96">
        <v>0.98</v>
      </c>
      <c r="R106" s="96">
        <v>65535</v>
      </c>
      <c r="S106" s="23"/>
    </row>
    <row r="107" spans="16:19" s="14" customFormat="1" x14ac:dyDescent="0.35">
      <c r="P107" s="22"/>
      <c r="Q107" s="68">
        <v>0.99</v>
      </c>
      <c r="R107" s="68">
        <v>65535</v>
      </c>
      <c r="S107" s="23"/>
    </row>
    <row r="108" spans="16:19" s="14" customFormat="1" x14ac:dyDescent="0.35">
      <c r="P108" s="24"/>
      <c r="Q108" s="25"/>
      <c r="R108" s="25"/>
      <c r="S108" s="26"/>
    </row>
    <row r="109" spans="16:19" s="14" customFormat="1" x14ac:dyDescent="0.35"/>
    <row r="110" spans="16:19" s="14" customFormat="1" x14ac:dyDescent="0.35"/>
    <row r="111" spans="16:19" s="14" customFormat="1" x14ac:dyDescent="0.35"/>
    <row r="112" spans="16:19" s="14" customFormat="1" x14ac:dyDescent="0.35"/>
    <row r="113" s="14" customFormat="1" x14ac:dyDescent="0.35"/>
    <row r="114" s="14" customFormat="1" x14ac:dyDescent="0.35"/>
    <row r="115" s="14" customFormat="1" x14ac:dyDescent="0.35"/>
    <row r="116" s="14" customFormat="1" x14ac:dyDescent="0.35"/>
    <row r="117" s="14" customFormat="1" x14ac:dyDescent="0.35"/>
    <row r="118" s="14" customFormat="1" x14ac:dyDescent="0.35"/>
    <row r="119" s="14" customFormat="1" x14ac:dyDescent="0.35"/>
    <row r="120" s="14" customFormat="1" x14ac:dyDescent="0.35"/>
    <row r="121" s="14" customFormat="1" x14ac:dyDescent="0.35"/>
    <row r="122" s="14" customFormat="1" x14ac:dyDescent="0.35"/>
    <row r="123" s="14" customFormat="1" x14ac:dyDescent="0.35"/>
    <row r="124" s="14" customFormat="1" x14ac:dyDescent="0.35"/>
    <row r="125" s="14" customFormat="1" x14ac:dyDescent="0.35"/>
    <row r="126" s="14" customFormat="1" x14ac:dyDescent="0.35"/>
    <row r="127" s="14" customFormat="1" x14ac:dyDescent="0.35"/>
    <row r="128" s="14" customFormat="1" x14ac:dyDescent="0.35"/>
    <row r="129" spans="18:18" s="14" customFormat="1" x14ac:dyDescent="0.35"/>
    <row r="130" spans="18:18" s="14" customFormat="1" x14ac:dyDescent="0.35"/>
    <row r="131" spans="18:18" s="14" customFormat="1" x14ac:dyDescent="0.35">
      <c r="R131" s="19"/>
    </row>
    <row r="132" spans="18:18" s="14" customFormat="1" x14ac:dyDescent="0.35"/>
    <row r="133" spans="18:18" s="14" customFormat="1" x14ac:dyDescent="0.35"/>
    <row r="134" spans="18:18" s="14" customFormat="1" x14ac:dyDescent="0.35"/>
    <row r="135" spans="18:18" s="14" customFormat="1" x14ac:dyDescent="0.35"/>
    <row r="136" spans="18:18" s="14" customFormat="1" x14ac:dyDescent="0.35"/>
    <row r="137" spans="18:18" s="14" customFormat="1" x14ac:dyDescent="0.35"/>
    <row r="138" spans="18:18" s="14" customFormat="1" x14ac:dyDescent="0.35"/>
    <row r="139" spans="18:18" s="14" customFormat="1" x14ac:dyDescent="0.35"/>
    <row r="140" spans="18:18" s="14" customFormat="1" x14ac:dyDescent="0.35"/>
    <row r="141" spans="18:18" s="14" customFormat="1" x14ac:dyDescent="0.35"/>
    <row r="142" spans="18:18" s="14" customFormat="1" x14ac:dyDescent="0.35"/>
    <row r="143" spans="18:18" s="14" customFormat="1" x14ac:dyDescent="0.35"/>
    <row r="144" spans="18:18" s="14" customFormat="1" x14ac:dyDescent="0.35"/>
    <row r="145" s="14" customFormat="1" x14ac:dyDescent="0.35"/>
    <row r="146" s="14" customFormat="1" x14ac:dyDescent="0.35"/>
    <row r="147" s="14" customFormat="1" x14ac:dyDescent="0.35"/>
    <row r="148" s="14" customFormat="1" x14ac:dyDescent="0.35"/>
    <row r="149" s="14" customFormat="1" x14ac:dyDescent="0.35"/>
    <row r="150" s="14" customFormat="1" x14ac:dyDescent="0.35"/>
    <row r="151" s="14" customFormat="1" x14ac:dyDescent="0.35"/>
    <row r="152" s="14" customFormat="1" x14ac:dyDescent="0.35"/>
    <row r="153" s="14" customFormat="1" x14ac:dyDescent="0.35"/>
    <row r="154" s="14" customFormat="1" x14ac:dyDescent="0.35"/>
    <row r="155" s="14" customFormat="1" x14ac:dyDescent="0.35"/>
    <row r="156" s="14" customFormat="1" x14ac:dyDescent="0.35"/>
    <row r="157" s="14" customFormat="1" x14ac:dyDescent="0.35"/>
    <row r="158" s="14" customFormat="1" x14ac:dyDescent="0.35"/>
    <row r="159" s="14" customFormat="1" x14ac:dyDescent="0.35"/>
    <row r="160" s="14" customFormat="1" x14ac:dyDescent="0.35"/>
    <row r="161" s="14" customFormat="1" x14ac:dyDescent="0.35"/>
    <row r="162" s="14" customFormat="1" x14ac:dyDescent="0.35"/>
    <row r="163" s="14" customFormat="1" x14ac:dyDescent="0.35"/>
    <row r="164" s="14" customFormat="1" x14ac:dyDescent="0.35"/>
    <row r="165" s="14" customFormat="1" x14ac:dyDescent="0.35"/>
    <row r="166" s="14" customFormat="1" x14ac:dyDescent="0.35"/>
    <row r="167" s="14" customFormat="1" x14ac:dyDescent="0.35"/>
    <row r="168" s="14" customFormat="1" x14ac:dyDescent="0.35"/>
    <row r="169" s="14" customFormat="1" x14ac:dyDescent="0.35"/>
    <row r="170" s="14" customFormat="1" x14ac:dyDescent="0.35"/>
    <row r="171" s="14" customFormat="1" x14ac:dyDescent="0.35"/>
    <row r="172" s="14" customFormat="1" x14ac:dyDescent="0.35"/>
    <row r="173" s="14" customFormat="1" x14ac:dyDescent="0.35"/>
    <row r="174" s="14" customFormat="1" x14ac:dyDescent="0.35"/>
    <row r="175" s="14" customFormat="1" x14ac:dyDescent="0.35"/>
    <row r="176" s="14" customFormat="1" x14ac:dyDescent="0.35"/>
    <row r="177" s="14" customFormat="1" x14ac:dyDescent="0.35"/>
    <row r="178" s="14" customFormat="1" x14ac:dyDescent="0.35"/>
    <row r="179" s="14" customFormat="1" x14ac:dyDescent="0.35"/>
    <row r="180" s="14" customFormat="1" x14ac:dyDescent="0.35"/>
    <row r="181" s="14" customFormat="1" x14ac:dyDescent="0.35"/>
    <row r="182" s="14" customFormat="1" x14ac:dyDescent="0.35"/>
    <row r="183" s="14" customFormat="1" x14ac:dyDescent="0.35"/>
    <row r="184" s="14" customFormat="1" x14ac:dyDescent="0.35"/>
    <row r="185" s="14" customFormat="1" x14ac:dyDescent="0.35"/>
    <row r="186" s="14" customFormat="1" x14ac:dyDescent="0.35"/>
    <row r="187" s="14" customFormat="1" x14ac:dyDescent="0.35"/>
    <row r="188" s="14" customFormat="1" x14ac:dyDescent="0.35"/>
    <row r="189" s="14" customFormat="1" x14ac:dyDescent="0.35"/>
    <row r="190" s="14" customFormat="1" x14ac:dyDescent="0.35"/>
    <row r="191" s="14" customFormat="1" x14ac:dyDescent="0.35"/>
    <row r="192" s="14" customFormat="1" x14ac:dyDescent="0.35"/>
    <row r="193" s="14" customFormat="1" x14ac:dyDescent="0.35"/>
    <row r="194" s="14" customFormat="1" x14ac:dyDescent="0.35"/>
    <row r="195" s="14" customFormat="1" x14ac:dyDescent="0.35"/>
    <row r="196" s="14" customFormat="1" x14ac:dyDescent="0.35"/>
    <row r="197" s="14" customFormat="1" x14ac:dyDescent="0.35"/>
    <row r="198" s="14" customFormat="1" x14ac:dyDescent="0.35"/>
    <row r="199" s="14" customFormat="1" x14ac:dyDescent="0.35"/>
    <row r="200" s="14" customFormat="1" x14ac:dyDescent="0.35"/>
    <row r="201" s="14" customFormat="1" x14ac:dyDescent="0.35"/>
    <row r="202" s="14" customFormat="1" x14ac:dyDescent="0.35"/>
    <row r="203" s="14" customFormat="1" x14ac:dyDescent="0.35"/>
    <row r="204" s="14" customFormat="1" x14ac:dyDescent="0.35"/>
    <row r="205" s="14" customFormat="1" x14ac:dyDescent="0.35"/>
    <row r="206" s="14" customFormat="1" x14ac:dyDescent="0.35"/>
    <row r="207" s="14" customFormat="1" x14ac:dyDescent="0.35"/>
    <row r="208" s="14" customFormat="1" x14ac:dyDescent="0.35"/>
    <row r="209" spans="2:19" s="14" customFormat="1" x14ac:dyDescent="0.35"/>
    <row r="210" spans="2:19" s="14" customFormat="1" x14ac:dyDescent="0.35"/>
    <row r="211" spans="2:19" s="14" customFormat="1" x14ac:dyDescent="0.35"/>
    <row r="212" spans="2:19" s="14" customFormat="1" x14ac:dyDescent="0.35"/>
    <row r="213" spans="2:19" s="14" customFormat="1" x14ac:dyDescent="0.35"/>
    <row r="214" spans="2:19" s="14" customFormat="1" x14ac:dyDescent="0.35"/>
    <row r="215" spans="2:19" s="14" customFormat="1" x14ac:dyDescent="0.35"/>
    <row r="216" spans="2:19" s="14" customFormat="1" x14ac:dyDescent="0.35"/>
    <row r="217" spans="2:19" s="14" customFormat="1" x14ac:dyDescent="0.35"/>
    <row r="218" spans="2:19" s="14" customFormat="1" x14ac:dyDescent="0.35"/>
    <row r="219" spans="2:19" s="14" customFormat="1" x14ac:dyDescent="0.35"/>
    <row r="220" spans="2:19" s="14" customFormat="1" x14ac:dyDescent="0.35"/>
    <row r="221" spans="2:19" s="14" customFormat="1" x14ac:dyDescent="0.35"/>
    <row r="222" spans="2:19" s="14" customFormat="1" x14ac:dyDescent="0.35"/>
    <row r="223" spans="2:19" x14ac:dyDescent="0.3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3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3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3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35">
      <c r="G227" s="14"/>
      <c r="H227" s="14"/>
      <c r="O227" s="14"/>
      <c r="P227" s="14"/>
      <c r="Q227" s="14"/>
      <c r="R227" s="14"/>
      <c r="S227" s="14"/>
    </row>
    <row r="228" spans="2:19" x14ac:dyDescent="0.35">
      <c r="G228" s="14"/>
      <c r="H228" s="14"/>
      <c r="O228" s="14"/>
      <c r="P228" s="14"/>
      <c r="Q228" s="14"/>
      <c r="R228" s="14"/>
      <c r="S228" s="14"/>
    </row>
    <row r="229" spans="2:19" x14ac:dyDescent="0.35">
      <c r="G229" s="14"/>
      <c r="O229" s="14"/>
      <c r="P229" s="14"/>
      <c r="Q229" s="14"/>
      <c r="R229" s="14"/>
      <c r="S229" s="14"/>
    </row>
    <row r="230" spans="2:19" x14ac:dyDescent="0.35">
      <c r="G230" s="14"/>
      <c r="O230" s="14"/>
      <c r="P230" s="14"/>
      <c r="Q230" s="14"/>
      <c r="R230" s="14"/>
      <c r="S230" s="14"/>
    </row>
    <row r="231" spans="2:19" x14ac:dyDescent="0.35">
      <c r="G231" s="14"/>
      <c r="O231" s="14"/>
      <c r="P231" s="14"/>
      <c r="Q231" s="14"/>
      <c r="R231" s="14"/>
      <c r="S231" s="14"/>
    </row>
    <row r="232" spans="2:19" x14ac:dyDescent="0.35">
      <c r="O232" s="14"/>
      <c r="P232" s="14"/>
      <c r="Q232" s="14"/>
      <c r="R232" s="14"/>
      <c r="S232" s="14"/>
    </row>
    <row r="233" spans="2:19" x14ac:dyDescent="0.35">
      <c r="O233" s="14"/>
      <c r="P233" s="14"/>
      <c r="Q233" s="14"/>
      <c r="R233" s="14"/>
      <c r="S233" s="14"/>
    </row>
    <row r="234" spans="2:19" x14ac:dyDescent="0.35">
      <c r="O234" s="14"/>
      <c r="P234" s="14"/>
      <c r="Q234" s="14"/>
      <c r="R234" s="14"/>
      <c r="S234" s="14"/>
    </row>
    <row r="235" spans="2:19" x14ac:dyDescent="0.35">
      <c r="P235" s="14"/>
      <c r="Q235" s="14"/>
      <c r="R235" s="14"/>
      <c r="S235" s="14"/>
    </row>
    <row r="236" spans="2:19" x14ac:dyDescent="0.35">
      <c r="P236" s="14"/>
      <c r="Q236" s="14"/>
      <c r="R236" s="14"/>
      <c r="S236" s="14"/>
    </row>
    <row r="237" spans="2:19" x14ac:dyDescent="0.35">
      <c r="P237" s="14"/>
      <c r="Q237" s="14"/>
      <c r="R237" s="14"/>
      <c r="S237" s="14"/>
    </row>
    <row r="238" spans="2:19" x14ac:dyDescent="0.35">
      <c r="P238" s="14"/>
      <c r="Q238" s="14"/>
      <c r="R238" s="14"/>
      <c r="S238" s="14"/>
    </row>
    <row r="239" spans="2:19" x14ac:dyDescent="0.35">
      <c r="P239" s="14"/>
      <c r="Q239" s="14"/>
      <c r="R239" s="14"/>
      <c r="S239" s="14"/>
    </row>
    <row r="240" spans="2:19" x14ac:dyDescent="0.35">
      <c r="P240" s="14"/>
      <c r="Q240" s="14"/>
      <c r="R240" s="14"/>
      <c r="S240" s="14"/>
    </row>
    <row r="241" spans="16:19" x14ac:dyDescent="0.35">
      <c r="P241" s="14"/>
      <c r="Q241" s="14"/>
      <c r="R241" s="14"/>
      <c r="S241" s="14"/>
    </row>
    <row r="242" spans="16:19" x14ac:dyDescent="0.35">
      <c r="P242" s="14"/>
      <c r="Q242" s="14"/>
      <c r="R242" s="14"/>
      <c r="S242" s="14"/>
    </row>
    <row r="243" spans="16:19" x14ac:dyDescent="0.35">
      <c r="P243" s="14"/>
      <c r="Q243" s="14"/>
      <c r="R243" s="14"/>
      <c r="S243" s="14"/>
    </row>
    <row r="244" spans="16:19" x14ac:dyDescent="0.35">
      <c r="P244" s="14"/>
      <c r="Q244" s="14"/>
      <c r="R244" s="14"/>
      <c r="S244" s="14"/>
    </row>
    <row r="245" spans="16:19" x14ac:dyDescent="0.35">
      <c r="P245" s="14"/>
      <c r="Q245" s="14"/>
      <c r="R245" s="14"/>
      <c r="S245" s="14"/>
    </row>
    <row r="246" spans="16:19" x14ac:dyDescent="0.35">
      <c r="P246" s="14"/>
      <c r="Q246" s="14"/>
      <c r="R246" s="14"/>
      <c r="S246" s="14"/>
    </row>
    <row r="247" spans="16:19" x14ac:dyDescent="0.35">
      <c r="P247" s="14"/>
      <c r="Q247" s="14"/>
      <c r="R247" s="14"/>
      <c r="S247" s="14"/>
    </row>
    <row r="248" spans="16:19" x14ac:dyDescent="0.35">
      <c r="P248" s="14"/>
      <c r="Q248" s="14"/>
      <c r="R248" s="14"/>
      <c r="S248" s="14"/>
    </row>
    <row r="249" spans="16:19" x14ac:dyDescent="0.35">
      <c r="P249" s="14"/>
      <c r="Q249" s="14"/>
      <c r="R249" s="14"/>
      <c r="S249" s="14"/>
    </row>
    <row r="250" spans="16:19" x14ac:dyDescent="0.35">
      <c r="P250" s="14"/>
      <c r="Q250" s="14"/>
      <c r="R250" s="14"/>
      <c r="S250" s="14"/>
    </row>
    <row r="251" spans="16:19" x14ac:dyDescent="0.35">
      <c r="P251" s="14"/>
      <c r="Q251" s="14"/>
      <c r="R251" s="14"/>
      <c r="S251" s="14"/>
    </row>
    <row r="252" spans="16:19" x14ac:dyDescent="0.35">
      <c r="P252" s="14"/>
      <c r="Q252" s="14"/>
      <c r="R252" s="14"/>
      <c r="S252" s="14"/>
    </row>
    <row r="253" spans="16:19" x14ac:dyDescent="0.35">
      <c r="P253" s="14"/>
      <c r="Q253" s="14"/>
      <c r="R253" s="14"/>
      <c r="S253" s="14"/>
    </row>
    <row r="254" spans="16:19" x14ac:dyDescent="0.35">
      <c r="P254" s="14"/>
      <c r="Q254" s="14"/>
      <c r="R254" s="14"/>
      <c r="S254" s="14"/>
    </row>
    <row r="255" spans="16:19" x14ac:dyDescent="0.35">
      <c r="P255" s="14"/>
      <c r="Q255" s="14"/>
      <c r="R255" s="14"/>
      <c r="S255" s="14"/>
    </row>
    <row r="256" spans="16:19" x14ac:dyDescent="0.35">
      <c r="P256" s="14"/>
      <c r="Q256" s="14"/>
      <c r="R256" s="14"/>
      <c r="S256" s="14"/>
    </row>
    <row r="257" spans="16:19" x14ac:dyDescent="0.35">
      <c r="P257" s="14"/>
      <c r="Q257" s="14"/>
      <c r="R257" s="14"/>
      <c r="S257" s="14"/>
    </row>
    <row r="258" spans="16:19" x14ac:dyDescent="0.35">
      <c r="P258" s="14"/>
      <c r="Q258" s="14"/>
      <c r="R258" s="14"/>
      <c r="S258" s="14"/>
    </row>
    <row r="259" spans="16:19" x14ac:dyDescent="0.35">
      <c r="P259" s="14"/>
      <c r="Q259" s="14"/>
      <c r="R259" s="14"/>
      <c r="S259" s="14"/>
    </row>
    <row r="260" spans="16:19" x14ac:dyDescent="0.35">
      <c r="P260" s="14"/>
      <c r="Q260" s="14"/>
      <c r="R260" s="14"/>
      <c r="S260" s="14"/>
    </row>
    <row r="261" spans="16:19" x14ac:dyDescent="0.35">
      <c r="P261" s="14"/>
      <c r="Q261" s="14"/>
      <c r="R261" s="14"/>
      <c r="S261" s="14"/>
    </row>
    <row r="262" spans="16:19" x14ac:dyDescent="0.35">
      <c r="P262" s="14"/>
      <c r="Q262" s="14"/>
      <c r="R262" s="14"/>
      <c r="S262" s="14"/>
    </row>
    <row r="263" spans="16:19" x14ac:dyDescent="0.35">
      <c r="P263" s="14"/>
      <c r="Q263" s="14"/>
      <c r="R263" s="14"/>
      <c r="S263" s="14"/>
    </row>
    <row r="264" spans="16:19" x14ac:dyDescent="0.35">
      <c r="P264" s="14"/>
      <c r="Q264" s="14"/>
      <c r="R264" s="14"/>
      <c r="S264" s="14"/>
    </row>
    <row r="265" spans="16:19" x14ac:dyDescent="0.35">
      <c r="P265" s="14"/>
      <c r="Q265" s="14"/>
      <c r="R265" s="14"/>
      <c r="S265" s="14"/>
    </row>
    <row r="266" spans="16:19" x14ac:dyDescent="0.35">
      <c r="P266" s="14"/>
      <c r="Q266" s="14"/>
      <c r="R266" s="14"/>
      <c r="S266" s="14"/>
    </row>
    <row r="267" spans="16:19" x14ac:dyDescent="0.35">
      <c r="P267" s="14"/>
      <c r="Q267" s="14"/>
      <c r="R267" s="14"/>
      <c r="S267" s="14"/>
    </row>
    <row r="268" spans="16:19" x14ac:dyDescent="0.35">
      <c r="P268" s="14"/>
      <c r="Q268" s="14"/>
      <c r="R268" s="14"/>
      <c r="S268" s="14"/>
    </row>
    <row r="269" spans="16:19" x14ac:dyDescent="0.35">
      <c r="P269" s="14"/>
      <c r="Q269" s="14"/>
      <c r="R269" s="14"/>
      <c r="S269" s="14"/>
    </row>
    <row r="270" spans="16:19" x14ac:dyDescent="0.35">
      <c r="P270" s="14"/>
      <c r="Q270" s="14"/>
      <c r="R270" s="14"/>
      <c r="S270" s="14"/>
    </row>
    <row r="271" spans="16:19" x14ac:dyDescent="0.35">
      <c r="P271" s="14"/>
      <c r="Q271" s="14"/>
      <c r="R271" s="14"/>
      <c r="S271" s="14"/>
    </row>
    <row r="272" spans="16:19" x14ac:dyDescent="0.35">
      <c r="P272" s="14"/>
      <c r="Q272" s="14"/>
      <c r="R272" s="14"/>
      <c r="S272" s="14"/>
    </row>
    <row r="273" spans="16:19" x14ac:dyDescent="0.35">
      <c r="P273" s="14"/>
      <c r="Q273" s="14"/>
      <c r="R273" s="14"/>
      <c r="S273" s="14"/>
    </row>
    <row r="274" spans="16:19" x14ac:dyDescent="0.35">
      <c r="P274" s="14"/>
      <c r="Q274" s="14"/>
      <c r="R274" s="14"/>
      <c r="S274" s="14"/>
    </row>
    <row r="275" spans="16:19" x14ac:dyDescent="0.35">
      <c r="P275" s="14"/>
      <c r="Q275" s="14"/>
      <c r="R275" s="14"/>
      <c r="S275" s="14"/>
    </row>
    <row r="276" spans="16:19" x14ac:dyDescent="0.35">
      <c r="P276" s="14"/>
      <c r="Q276" s="14"/>
      <c r="R276" s="14"/>
      <c r="S276" s="14"/>
    </row>
    <row r="277" spans="16:19" x14ac:dyDescent="0.35">
      <c r="P277" s="14"/>
      <c r="Q277" s="14"/>
      <c r="R277" s="14"/>
      <c r="S277" s="14"/>
    </row>
    <row r="278" spans="16:19" x14ac:dyDescent="0.35">
      <c r="P278" s="14"/>
      <c r="Q278" s="14"/>
      <c r="R278" s="14"/>
      <c r="S278" s="14"/>
    </row>
    <row r="279" spans="16:19" x14ac:dyDescent="0.35">
      <c r="P279" s="14"/>
      <c r="Q279" s="14"/>
      <c r="R279" s="14"/>
      <c r="S279" s="14"/>
    </row>
    <row r="280" spans="16:19" x14ac:dyDescent="0.35">
      <c r="P280" s="14"/>
      <c r="Q280" s="14"/>
      <c r="R280" s="14"/>
      <c r="S280" s="14"/>
    </row>
    <row r="281" spans="16:19" x14ac:dyDescent="0.35">
      <c r="P281" s="14"/>
      <c r="Q281" s="14"/>
      <c r="R281" s="14"/>
      <c r="S281" s="14"/>
    </row>
    <row r="282" spans="16:19" x14ac:dyDescent="0.35">
      <c r="P282" s="14"/>
      <c r="Q282" s="14"/>
      <c r="R282" s="14"/>
      <c r="S282" s="14"/>
    </row>
    <row r="283" spans="16:19" x14ac:dyDescent="0.35">
      <c r="P283" s="14"/>
      <c r="Q283" s="14"/>
      <c r="R283" s="14"/>
      <c r="S283" s="14"/>
    </row>
    <row r="284" spans="16:19" x14ac:dyDescent="0.35">
      <c r="P284" s="14"/>
      <c r="Q284" s="14"/>
      <c r="R284" s="14"/>
      <c r="S284" s="14"/>
    </row>
    <row r="285" spans="16:19" x14ac:dyDescent="0.35">
      <c r="P285" s="14"/>
      <c r="Q285" s="14"/>
      <c r="R285" s="14"/>
      <c r="S285" s="14"/>
    </row>
    <row r="286" spans="16:19" x14ac:dyDescent="0.35">
      <c r="P286" s="14"/>
      <c r="Q286" s="14"/>
      <c r="R286" s="14"/>
      <c r="S286" s="14"/>
    </row>
    <row r="287" spans="16:19" x14ac:dyDescent="0.35">
      <c r="P287" s="14"/>
      <c r="Q287" s="14"/>
      <c r="R287" s="14"/>
      <c r="S287" s="14"/>
    </row>
    <row r="288" spans="16:19" x14ac:dyDescent="0.35">
      <c r="P288" s="14"/>
      <c r="Q288" s="14"/>
      <c r="R288" s="14"/>
      <c r="S288" s="14"/>
    </row>
    <row r="289" spans="16:19" x14ac:dyDescent="0.35">
      <c r="P289" s="14"/>
      <c r="Q289" s="14"/>
      <c r="R289" s="14"/>
      <c r="S289" s="14"/>
    </row>
    <row r="290" spans="16:19" x14ac:dyDescent="0.35">
      <c r="P290" s="14"/>
      <c r="Q290" s="14"/>
      <c r="R290" s="14"/>
      <c r="S290" s="14"/>
    </row>
    <row r="291" spans="16:19" x14ac:dyDescent="0.35">
      <c r="P291" s="14"/>
      <c r="Q291" s="14"/>
      <c r="R291" s="14"/>
      <c r="S291" s="14"/>
    </row>
    <row r="292" spans="16:19" x14ac:dyDescent="0.35">
      <c r="P292" s="14"/>
      <c r="Q292" s="14"/>
      <c r="R292" s="14"/>
      <c r="S292" s="14"/>
    </row>
    <row r="293" spans="16:19" x14ac:dyDescent="0.35">
      <c r="P293" s="14"/>
      <c r="Q293" s="14"/>
      <c r="R293" s="14"/>
      <c r="S293" s="14"/>
    </row>
    <row r="294" spans="16:19" x14ac:dyDescent="0.35">
      <c r="P294" s="14"/>
      <c r="Q294" s="14"/>
      <c r="R294" s="14"/>
      <c r="S294" s="14"/>
    </row>
    <row r="295" spans="16:19" x14ac:dyDescent="0.35">
      <c r="P295" s="14"/>
      <c r="Q295" s="14"/>
      <c r="R295" s="14"/>
      <c r="S295" s="14"/>
    </row>
    <row r="296" spans="16:19" x14ac:dyDescent="0.35">
      <c r="P296" s="14"/>
      <c r="Q296" s="14"/>
      <c r="R296" s="14"/>
      <c r="S296" s="14"/>
    </row>
    <row r="297" spans="16:19" x14ac:dyDescent="0.35">
      <c r="P297" s="14"/>
      <c r="Q297" s="14"/>
      <c r="R297" s="14"/>
      <c r="S297" s="14"/>
    </row>
    <row r="298" spans="16:19" x14ac:dyDescent="0.35">
      <c r="P298" s="14"/>
      <c r="Q298" s="14"/>
      <c r="R298" s="14"/>
      <c r="S298" s="14"/>
    </row>
    <row r="299" spans="16:19" x14ac:dyDescent="0.35">
      <c r="P299" s="14"/>
      <c r="Q299" s="14"/>
      <c r="R299" s="14"/>
      <c r="S299" s="14"/>
    </row>
    <row r="300" spans="16:19" x14ac:dyDescent="0.35">
      <c r="P300" s="14"/>
      <c r="Q300" s="14"/>
      <c r="R300" s="14"/>
      <c r="S300" s="14"/>
    </row>
    <row r="301" spans="16:19" x14ac:dyDescent="0.35">
      <c r="P301" s="14"/>
      <c r="Q301" s="14"/>
      <c r="R301" s="14"/>
      <c r="S301" s="14"/>
    </row>
    <row r="302" spans="16:19" x14ac:dyDescent="0.35">
      <c r="P302" s="14"/>
      <c r="Q302" s="14"/>
      <c r="R302" s="14"/>
      <c r="S302" s="14"/>
    </row>
    <row r="303" spans="16:19" x14ac:dyDescent="0.35">
      <c r="P303" s="14"/>
      <c r="Q303" s="14"/>
      <c r="R303" s="14"/>
      <c r="S303" s="14"/>
    </row>
    <row r="304" spans="16:19" x14ac:dyDescent="0.35">
      <c r="P304" s="14"/>
      <c r="Q304" s="14"/>
      <c r="R304" s="14"/>
      <c r="S304" s="14"/>
    </row>
    <row r="305" spans="16:19" x14ac:dyDescent="0.35">
      <c r="P305" s="14"/>
      <c r="Q305" s="14"/>
      <c r="R305" s="14"/>
      <c r="S305" s="14"/>
    </row>
    <row r="306" spans="16:19" x14ac:dyDescent="0.35">
      <c r="P306" s="14"/>
      <c r="Q306" s="14"/>
      <c r="R306" s="14"/>
      <c r="S306" s="14"/>
    </row>
    <row r="307" spans="16:19" x14ac:dyDescent="0.35">
      <c r="P307" s="14"/>
      <c r="Q307" s="14"/>
      <c r="R307" s="14"/>
      <c r="S307" s="14"/>
    </row>
    <row r="308" spans="16:19" x14ac:dyDescent="0.35">
      <c r="P308" s="14"/>
      <c r="Q308" s="14"/>
      <c r="R308" s="14"/>
      <c r="S308" s="14"/>
    </row>
    <row r="309" spans="16:19" x14ac:dyDescent="0.35">
      <c r="P309" s="14"/>
      <c r="Q309" s="14"/>
      <c r="R309" s="14"/>
      <c r="S309" s="14"/>
    </row>
    <row r="310" spans="16:19" x14ac:dyDescent="0.35">
      <c r="P310" s="14"/>
      <c r="Q310" s="14"/>
      <c r="R310" s="14"/>
      <c r="S310" s="14"/>
    </row>
    <row r="311" spans="16:19" x14ac:dyDescent="0.35">
      <c r="P311" s="14"/>
      <c r="Q311" s="14"/>
      <c r="R311" s="14"/>
      <c r="S311" s="14"/>
    </row>
    <row r="312" spans="16:19" x14ac:dyDescent="0.35">
      <c r="P312" s="14"/>
      <c r="Q312" s="14"/>
      <c r="R312" s="14"/>
      <c r="S312" s="14"/>
    </row>
    <row r="313" spans="16:19" x14ac:dyDescent="0.35">
      <c r="P313" s="14"/>
      <c r="Q313" s="14"/>
      <c r="R313" s="14"/>
      <c r="S313" s="14"/>
    </row>
    <row r="314" spans="16:19" x14ac:dyDescent="0.35">
      <c r="P314" s="14"/>
      <c r="Q314" s="14"/>
      <c r="R314" s="14"/>
      <c r="S314" s="14"/>
    </row>
    <row r="315" spans="16:19" x14ac:dyDescent="0.35">
      <c r="P315" s="14"/>
      <c r="Q315" s="14"/>
      <c r="R315" s="14"/>
      <c r="S315" s="14"/>
    </row>
    <row r="316" spans="16:19" x14ac:dyDescent="0.35">
      <c r="P316" s="14"/>
      <c r="Q316" s="14"/>
      <c r="R316" s="14"/>
      <c r="S316" s="14"/>
    </row>
    <row r="317" spans="16:19" x14ac:dyDescent="0.35">
      <c r="P317" s="14"/>
      <c r="Q317" s="14"/>
      <c r="R317" s="14"/>
      <c r="S317" s="14"/>
    </row>
    <row r="318" spans="16:19" x14ac:dyDescent="0.35">
      <c r="Q318" s="14"/>
      <c r="R318" s="14"/>
      <c r="S318" s="14"/>
    </row>
    <row r="319" spans="16:19" x14ac:dyDescent="0.35">
      <c r="Q319" s="14"/>
      <c r="R319" s="14"/>
      <c r="S319" s="14"/>
    </row>
    <row r="320" spans="16:19" x14ac:dyDescent="0.35">
      <c r="Q320" s="14"/>
      <c r="R320" s="14"/>
      <c r="S320" s="14"/>
    </row>
  </sheetData>
  <mergeCells count="17">
    <mergeCell ref="H17:I17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CAC0D6A9-D360-41B9-814E-D8DDC12F2F73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374650</xdr:colOff>
                    <xdr:row>0</xdr:row>
                    <xdr:rowOff>177800</xdr:rowOff>
                  </from>
                  <to>
                    <xdr:col>11</xdr:col>
                    <xdr:colOff>533400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311150</xdr:colOff>
                    <xdr:row>0</xdr:row>
                    <xdr:rowOff>196850</xdr:rowOff>
                  </from>
                  <to>
                    <xdr:col>13</xdr:col>
                    <xdr:colOff>330200</xdr:colOff>
                    <xdr:row>0</xdr:row>
                    <xdr:rowOff>673100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0F245-B28C-448D-9945-BC1F4FC04337}">
  <dimension ref="A1:W320"/>
  <sheetViews>
    <sheetView workbookViewId="0"/>
  </sheetViews>
  <sheetFormatPr defaultRowHeight="14.5" x14ac:dyDescent="0.35"/>
  <cols>
    <col min="2" max="2" width="3.90625" customWidth="1"/>
    <col min="3" max="3" width="21.08984375" customWidth="1"/>
    <col min="4" max="4" width="45.90625" customWidth="1"/>
    <col min="5" max="5" width="7.90625" customWidth="1"/>
    <col min="8" max="8" width="18.54296875" customWidth="1"/>
    <col min="9" max="9" width="15.54296875" customWidth="1"/>
    <col min="10" max="10" width="15" customWidth="1"/>
    <col min="11" max="11" width="11.36328125" customWidth="1"/>
    <col min="13" max="13" width="10.36328125" customWidth="1"/>
    <col min="14" max="14" width="8.36328125" customWidth="1"/>
    <col min="16" max="16" width="5.6328125" customWidth="1"/>
    <col min="17" max="18" width="12.453125" customWidth="1"/>
    <col min="19" max="19" width="5.6328125" customWidth="1"/>
  </cols>
  <sheetData>
    <row r="1" spans="2:23" s="1" customFormat="1" ht="69" customHeight="1" x14ac:dyDescent="0.3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55000000000000004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35"/>
    <row r="4" spans="2:23" s="14" customFormat="1" x14ac:dyDescent="0.3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35">
      <c r="G5" s="89" t="s">
        <v>138</v>
      </c>
      <c r="H5" s="89"/>
      <c r="I5" s="89"/>
      <c r="J5" s="89"/>
      <c r="K5" s="89"/>
      <c r="L5" s="89"/>
    </row>
    <row r="6" spans="2:23" s="14" customFormat="1" ht="22.25" customHeight="1" x14ac:dyDescent="0.6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3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" customHeight="1" x14ac:dyDescent="0.3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35">
      <c r="B9" s="22"/>
      <c r="C9" s="11" t="s">
        <v>31</v>
      </c>
      <c r="D9" s="68" t="s">
        <v>212</v>
      </c>
      <c r="E9" s="23"/>
      <c r="G9" s="22"/>
      <c r="H9" s="104" t="s">
        <v>34</v>
      </c>
      <c r="I9" s="105">
        <v>578.29448620107553</v>
      </c>
      <c r="J9" s="21"/>
      <c r="K9" s="21"/>
      <c r="L9" s="21"/>
      <c r="M9" s="21"/>
      <c r="N9" s="23"/>
      <c r="P9" s="22"/>
      <c r="Q9" s="68">
        <v>0.01</v>
      </c>
      <c r="R9" s="68">
        <v>360.50795824245591</v>
      </c>
      <c r="S9" s="23"/>
    </row>
    <row r="10" spans="2:23" s="14" customFormat="1" x14ac:dyDescent="0.3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405.43743267674233</v>
      </c>
      <c r="J10" s="21"/>
      <c r="K10" s="21"/>
      <c r="L10" s="21"/>
      <c r="M10" s="21"/>
      <c r="N10" s="23"/>
      <c r="P10" s="22"/>
      <c r="Q10" s="96">
        <v>0.02</v>
      </c>
      <c r="R10" s="96">
        <v>377.34107808747558</v>
      </c>
      <c r="S10" s="23"/>
    </row>
    <row r="11" spans="2:23" s="14" customFormat="1" ht="14" customHeight="1" x14ac:dyDescent="0.3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1207.1889231341552</v>
      </c>
      <c r="J11" s="21"/>
      <c r="K11" s="21"/>
      <c r="L11" s="21"/>
      <c r="M11" s="21"/>
      <c r="N11" s="23"/>
      <c r="P11" s="22"/>
      <c r="Q11" s="68">
        <v>0.03</v>
      </c>
      <c r="R11" s="68">
        <v>388.77704202048159</v>
      </c>
      <c r="S11" s="23"/>
    </row>
    <row r="12" spans="2:23" s="14" customFormat="1" ht="14.4" customHeight="1" x14ac:dyDescent="0.35">
      <c r="B12" s="94"/>
      <c r="C12" s="99"/>
      <c r="D12" s="100"/>
      <c r="E12" s="94"/>
      <c r="G12" s="22"/>
      <c r="H12" s="102" t="s">
        <v>42</v>
      </c>
      <c r="I12" s="103">
        <v>104.10439609364315</v>
      </c>
      <c r="J12" s="21"/>
      <c r="K12" s="21"/>
      <c r="L12" s="21"/>
      <c r="M12" s="21"/>
      <c r="N12" s="23"/>
      <c r="P12" s="22"/>
      <c r="Q12" s="96">
        <v>0.04</v>
      </c>
      <c r="R12" s="96">
        <v>397.7866412351475</v>
      </c>
      <c r="S12" s="23"/>
    </row>
    <row r="13" spans="2:23" s="14" customFormat="1" x14ac:dyDescent="0.35">
      <c r="B13" s="63"/>
      <c r="C13" s="72" t="s">
        <v>131</v>
      </c>
      <c r="D13" s="56" t="s">
        <v>211</v>
      </c>
      <c r="E13" s="64"/>
      <c r="G13" s="22"/>
      <c r="H13" s="11" t="s">
        <v>108</v>
      </c>
      <c r="I13" s="68">
        <v>0.59787365621271205</v>
      </c>
      <c r="J13" s="21"/>
      <c r="K13" s="21"/>
      <c r="L13" s="21"/>
      <c r="M13" s="21"/>
      <c r="N13" s="23"/>
      <c r="P13" s="22"/>
      <c r="Q13" s="68">
        <v>0.05</v>
      </c>
      <c r="R13" s="68">
        <v>405.43743267674233</v>
      </c>
      <c r="S13" s="23"/>
    </row>
    <row r="14" spans="2:23" s="14" customFormat="1" ht="14.4" customHeight="1" x14ac:dyDescent="0.3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412.06441864423005</v>
      </c>
      <c r="S14" s="23"/>
    </row>
    <row r="15" spans="2:23" s="14" customFormat="1" ht="14.4" customHeight="1" x14ac:dyDescent="0.35">
      <c r="B15" s="22"/>
      <c r="C15" s="70" t="s">
        <v>57</v>
      </c>
      <c r="D15" s="41"/>
      <c r="E15" s="23"/>
      <c r="G15" s="22"/>
      <c r="H15" s="11" t="s">
        <v>109</v>
      </c>
      <c r="I15" s="68">
        <v>1.8791061200866388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418.14188387485251</v>
      </c>
      <c r="S15" s="23"/>
    </row>
    <row r="16" spans="2:23" s="14" customFormat="1" x14ac:dyDescent="0.3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423.63999203251683</v>
      </c>
      <c r="S16" s="23"/>
    </row>
    <row r="17" spans="2:19" s="14" customFormat="1" x14ac:dyDescent="0.3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428.83586969282788</v>
      </c>
      <c r="S17" s="23"/>
    </row>
    <row r="18" spans="2:19" s="14" customFormat="1" x14ac:dyDescent="0.3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2</v>
      </c>
      <c r="J18" s="107"/>
      <c r="K18" s="21"/>
      <c r="L18" s="21"/>
      <c r="M18" s="21"/>
      <c r="N18" s="23"/>
      <c r="P18" s="22"/>
      <c r="Q18" s="96">
        <v>0.1</v>
      </c>
      <c r="R18" s="96">
        <v>433.68090459688841</v>
      </c>
      <c r="S18" s="23"/>
    </row>
    <row r="19" spans="2:19" s="14" customFormat="1" ht="14.4" customHeight="1" x14ac:dyDescent="0.3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438.27561507496995</v>
      </c>
      <c r="S19" s="23"/>
    </row>
    <row r="20" spans="2:19" s="14" customFormat="1" x14ac:dyDescent="0.35">
      <c r="B20" s="22"/>
      <c r="C20" s="21"/>
      <c r="D20" s="40"/>
      <c r="E20" s="23"/>
      <c r="G20" s="22"/>
      <c r="H20" s="101" t="s">
        <v>188</v>
      </c>
      <c r="I20" s="68">
        <v>-1.7580865714310701</v>
      </c>
      <c r="J20" s="21"/>
      <c r="K20" s="21"/>
      <c r="L20" s="21"/>
      <c r="M20" s="21"/>
      <c r="N20" s="23"/>
      <c r="P20" s="22"/>
      <c r="Q20" s="96">
        <v>0.12</v>
      </c>
      <c r="R20" s="96">
        <v>442.71518137194113</v>
      </c>
      <c r="S20" s="23"/>
    </row>
    <row r="21" spans="2:19" s="14" customFormat="1" ht="14.4" customHeight="1" x14ac:dyDescent="0.35">
      <c r="B21" s="22"/>
      <c r="C21" s="70" t="s">
        <v>56</v>
      </c>
      <c r="D21" s="41"/>
      <c r="E21" s="23"/>
      <c r="G21" s="22"/>
      <c r="H21" s="96" t="s">
        <v>189</v>
      </c>
      <c r="I21" s="96">
        <v>1.13610143916781E-3</v>
      </c>
      <c r="J21" s="21"/>
      <c r="K21" s="21"/>
      <c r="L21" s="21"/>
      <c r="M21" s="21"/>
      <c r="N21" s="23"/>
      <c r="P21" s="22"/>
      <c r="Q21" s="68">
        <v>0.13</v>
      </c>
      <c r="R21" s="68">
        <v>446.94424798493401</v>
      </c>
      <c r="S21" s="23"/>
    </row>
    <row r="22" spans="2:19" s="14" customFormat="1" ht="14.4" customHeight="1" x14ac:dyDescent="0.35">
      <c r="B22" s="22"/>
      <c r="C22" s="11" t="s">
        <v>39</v>
      </c>
      <c r="D22" s="68" t="s">
        <v>41</v>
      </c>
      <c r="E22" s="23"/>
      <c r="F22" s="13"/>
      <c r="G22" s="22"/>
      <c r="H22" s="40"/>
      <c r="I22" s="40"/>
      <c r="J22" s="40"/>
      <c r="K22" s="21"/>
      <c r="L22" s="21"/>
      <c r="M22" s="21"/>
      <c r="N22" s="23"/>
      <c r="P22" s="22"/>
      <c r="Q22" s="96">
        <v>0.14000000000000001</v>
      </c>
      <c r="R22" s="96">
        <v>451.02615340919931</v>
      </c>
      <c r="S22" s="23"/>
    </row>
    <row r="23" spans="2:19" s="14" customFormat="1" ht="14.4" customHeight="1" x14ac:dyDescent="0.35">
      <c r="B23" s="22"/>
      <c r="C23" s="95" t="s">
        <v>40</v>
      </c>
      <c r="D23" s="96" t="s">
        <v>155</v>
      </c>
      <c r="E23" s="23"/>
      <c r="F23" s="13"/>
      <c r="G23" s="22"/>
      <c r="H23" s="83" t="s">
        <v>53</v>
      </c>
      <c r="I23" s="83"/>
      <c r="J23" s="41"/>
      <c r="K23" s="41"/>
      <c r="L23" s="41"/>
      <c r="M23" s="41"/>
      <c r="N23" s="23"/>
      <c r="P23" s="22"/>
      <c r="Q23" s="68">
        <v>0.15</v>
      </c>
      <c r="R23" s="68">
        <v>455.02051377121387</v>
      </c>
      <c r="S23" s="23"/>
    </row>
    <row r="24" spans="2:19" s="14" customFormat="1" ht="29" x14ac:dyDescent="0.35">
      <c r="B24" s="22"/>
      <c r="C24" s="11" t="s">
        <v>51</v>
      </c>
      <c r="D24" s="68">
        <v>5</v>
      </c>
      <c r="E24" s="23"/>
      <c r="F24" s="13"/>
      <c r="G24" s="22"/>
      <c r="H24" s="42" t="s">
        <v>41</v>
      </c>
      <c r="I24" s="42" t="s">
        <v>47</v>
      </c>
      <c r="J24" s="43" t="s">
        <v>43</v>
      </c>
      <c r="K24" s="43" t="s">
        <v>44</v>
      </c>
      <c r="L24" s="43" t="s">
        <v>45</v>
      </c>
      <c r="M24" s="43" t="s">
        <v>46</v>
      </c>
      <c r="N24" s="23"/>
      <c r="P24" s="22"/>
      <c r="Q24" s="96">
        <v>0.16</v>
      </c>
      <c r="R24" s="96">
        <v>458.88949135857729</v>
      </c>
      <c r="S24" s="23"/>
    </row>
    <row r="25" spans="2:19" s="14" customFormat="1" x14ac:dyDescent="0.35">
      <c r="B25" s="24"/>
      <c r="C25" s="36"/>
      <c r="D25" s="36"/>
      <c r="E25" s="26"/>
      <c r="F25" s="13"/>
      <c r="G25" s="22"/>
      <c r="H25" s="68">
        <v>0</v>
      </c>
      <c r="I25" s="68">
        <v>3.9366390144704992E-2</v>
      </c>
      <c r="J25" s="68">
        <v>1.6907864567150794</v>
      </c>
      <c r="K25" s="68">
        <v>3</v>
      </c>
      <c r="L25" s="68">
        <v>42.95</v>
      </c>
      <c r="M25" s="68">
        <v>1.0272761856033719</v>
      </c>
      <c r="N25" s="34"/>
      <c r="P25" s="22"/>
      <c r="Q25" s="68">
        <v>0.17</v>
      </c>
      <c r="R25" s="68">
        <v>462.6540195961644</v>
      </c>
      <c r="S25" s="23"/>
    </row>
    <row r="26" spans="2:19" s="14" customFormat="1" ht="17.399999999999999" customHeight="1" x14ac:dyDescent="0.35">
      <c r="B26" s="45"/>
      <c r="C26" s="47"/>
      <c r="D26" s="47"/>
      <c r="E26" s="47"/>
      <c r="F26" s="13"/>
      <c r="G26" s="22"/>
      <c r="H26" s="96">
        <v>17.899999999999999</v>
      </c>
      <c r="I26" s="96">
        <v>4.1127405813627671E-2</v>
      </c>
      <c r="J26" s="96">
        <v>1.6997956822772315</v>
      </c>
      <c r="K26" s="96">
        <v>1</v>
      </c>
      <c r="L26" s="96">
        <v>41.33</v>
      </c>
      <c r="M26" s="96">
        <v>-0.54814119800680716</v>
      </c>
      <c r="N26" s="23"/>
      <c r="P26" s="22"/>
      <c r="Q26" s="96">
        <v>0.18</v>
      </c>
      <c r="R26" s="96">
        <v>466.35336028243387</v>
      </c>
      <c r="S26" s="23"/>
    </row>
    <row r="27" spans="2:19" s="14" customFormat="1" ht="13.5" customHeight="1" x14ac:dyDescent="0.35">
      <c r="B27" s="13"/>
      <c r="C27" s="35"/>
      <c r="D27" s="35"/>
      <c r="E27" s="35"/>
      <c r="F27" s="13"/>
      <c r="G27" s="22"/>
      <c r="H27" s="68">
        <v>61.7</v>
      </c>
      <c r="I27" s="68">
        <v>4.5706659454644333E-2</v>
      </c>
      <c r="J27" s="68">
        <v>1.9471036927678487</v>
      </c>
      <c r="K27" s="68">
        <v>1</v>
      </c>
      <c r="L27" s="68">
        <v>42.6</v>
      </c>
      <c r="M27" s="68">
        <v>-0.69480357302919704</v>
      </c>
      <c r="N27" s="23"/>
      <c r="P27" s="22"/>
      <c r="Q27" s="68">
        <v>0.19</v>
      </c>
      <c r="R27" s="68">
        <v>470.00314803606443</v>
      </c>
      <c r="S27" s="23"/>
    </row>
    <row r="28" spans="2:19" s="14" customFormat="1" ht="14.4" customHeight="1" x14ac:dyDescent="0.35">
      <c r="B28" s="13"/>
      <c r="C28" s="35"/>
      <c r="D28" s="35"/>
      <c r="E28" s="35"/>
      <c r="F28" s="13"/>
      <c r="G28" s="22"/>
      <c r="H28" s="96">
        <v>195.6</v>
      </c>
      <c r="I28" s="96">
        <v>6.2285730954217647E-2</v>
      </c>
      <c r="J28" s="96">
        <v>2.6807778602695276</v>
      </c>
      <c r="K28" s="96">
        <v>3</v>
      </c>
      <c r="L28" s="96">
        <v>43.04</v>
      </c>
      <c r="M28" s="96">
        <v>0.20133873142894887</v>
      </c>
      <c r="N28" s="23"/>
      <c r="P28" s="22"/>
      <c r="Q28" s="96">
        <v>0.2</v>
      </c>
      <c r="R28" s="96">
        <v>473.577181578504</v>
      </c>
      <c r="S28" s="23"/>
    </row>
    <row r="29" spans="2:19" s="14" customFormat="1" ht="14.4" customHeight="1" x14ac:dyDescent="0.35">
      <c r="B29" s="13"/>
      <c r="C29" s="35"/>
      <c r="D29" s="35"/>
      <c r="E29" s="35"/>
      <c r="F29" s="13"/>
      <c r="G29" s="22"/>
      <c r="H29" s="68">
        <v>772.3</v>
      </c>
      <c r="I29" s="68">
        <v>0.18924675950838321</v>
      </c>
      <c r="J29" s="68">
        <v>6.9813129582642564</v>
      </c>
      <c r="K29" s="68">
        <v>7</v>
      </c>
      <c r="L29" s="68">
        <v>36.89</v>
      </c>
      <c r="M29" s="68">
        <v>7.8546647879171264E-3</v>
      </c>
      <c r="N29" s="23"/>
      <c r="P29" s="22"/>
      <c r="Q29" s="68">
        <v>0.21</v>
      </c>
      <c r="R29" s="68">
        <v>477.09529918387204</v>
      </c>
      <c r="S29" s="23"/>
    </row>
    <row r="30" spans="2:19" s="14" customFormat="1" ht="12" customHeight="1" x14ac:dyDescent="0.35">
      <c r="B30" s="13"/>
      <c r="C30" s="35"/>
      <c r="D30" s="35"/>
      <c r="E30" s="35"/>
      <c r="F30" s="13"/>
      <c r="G30" s="22"/>
      <c r="H30" s="40"/>
      <c r="I30" s="40"/>
      <c r="J30" s="40"/>
      <c r="K30" s="40"/>
      <c r="L30" s="40"/>
      <c r="M30" s="40"/>
      <c r="N30" s="23"/>
      <c r="P30" s="22"/>
      <c r="Q30" s="96">
        <v>0.22</v>
      </c>
      <c r="R30" s="96">
        <v>480.57964050705783</v>
      </c>
      <c r="S30" s="23"/>
    </row>
    <row r="31" spans="2:19" s="14" customFormat="1" ht="14" customHeight="1" x14ac:dyDescent="0.35">
      <c r="B31" s="13"/>
      <c r="C31" s="35"/>
      <c r="D31" s="35"/>
      <c r="E31" s="35"/>
      <c r="G31" s="22"/>
      <c r="H31" s="83" t="s">
        <v>111</v>
      </c>
      <c r="I31" s="83"/>
      <c r="J31" s="40"/>
      <c r="K31" s="40"/>
      <c r="L31" s="40"/>
      <c r="M31" s="40"/>
      <c r="N31" s="23"/>
      <c r="P31" s="22"/>
      <c r="Q31" s="68">
        <v>0.23</v>
      </c>
      <c r="R31" s="68">
        <v>484.04015708951823</v>
      </c>
      <c r="S31" s="23"/>
    </row>
    <row r="32" spans="2:19" s="14" customFormat="1" x14ac:dyDescent="0.35">
      <c r="B32" s="13"/>
      <c r="C32" s="13"/>
      <c r="D32" s="13"/>
      <c r="E32" s="13"/>
      <c r="G32" s="22"/>
      <c r="H32" s="108" t="s">
        <v>31</v>
      </c>
      <c r="I32" s="108" t="s">
        <v>90</v>
      </c>
      <c r="J32" s="108" t="s">
        <v>52</v>
      </c>
      <c r="K32" s="108" t="s">
        <v>91</v>
      </c>
      <c r="L32" s="108" t="s">
        <v>92</v>
      </c>
      <c r="M32" s="108" t="s">
        <v>93</v>
      </c>
      <c r="N32" s="23"/>
      <c r="P32" s="22"/>
      <c r="Q32" s="96">
        <v>0.24</v>
      </c>
      <c r="R32" s="96">
        <v>487.45721396034327</v>
      </c>
      <c r="S32" s="23"/>
    </row>
    <row r="33" spans="1:19" s="14" customFormat="1" x14ac:dyDescent="0.35">
      <c r="A33" s="13"/>
      <c r="B33" s="13"/>
      <c r="C33" s="13"/>
      <c r="D33" s="13"/>
      <c r="E33" s="13"/>
      <c r="F33" s="13"/>
      <c r="G33" s="22"/>
      <c r="H33" s="68" t="s">
        <v>182</v>
      </c>
      <c r="I33" s="68">
        <v>-49.133432227540411</v>
      </c>
      <c r="J33" s="68">
        <v>5</v>
      </c>
      <c r="K33" s="68" t="s">
        <v>183</v>
      </c>
      <c r="L33" s="68" t="s">
        <v>183</v>
      </c>
      <c r="M33" s="68" t="s">
        <v>183</v>
      </c>
      <c r="N33" s="23"/>
      <c r="P33" s="22"/>
      <c r="Q33" s="68">
        <v>0.25</v>
      </c>
      <c r="R33" s="68">
        <v>490.84284110160394</v>
      </c>
      <c r="S33" s="23"/>
    </row>
    <row r="34" spans="1:19" s="14" customFormat="1" ht="15" customHeight="1" x14ac:dyDescent="0.35">
      <c r="A34" s="13"/>
      <c r="B34" s="13"/>
      <c r="C34" s="13"/>
      <c r="D34" s="13"/>
      <c r="E34" s="13"/>
      <c r="F34" s="13"/>
      <c r="G34" s="22"/>
      <c r="H34" s="96" t="s">
        <v>184</v>
      </c>
      <c r="I34" s="96">
        <v>-50.052198046821573</v>
      </c>
      <c r="J34" s="96">
        <v>2</v>
      </c>
      <c r="K34" s="96">
        <v>1.837531638562325</v>
      </c>
      <c r="L34" s="96">
        <v>3</v>
      </c>
      <c r="M34" s="96">
        <v>0.60680188579063388</v>
      </c>
      <c r="N34" s="23"/>
      <c r="P34" s="22"/>
      <c r="Q34" s="96">
        <v>0.26</v>
      </c>
      <c r="R34" s="96">
        <v>494.21172452160653</v>
      </c>
      <c r="S34" s="23"/>
    </row>
    <row r="35" spans="1:19" s="14" customFormat="1" ht="15" customHeight="1" x14ac:dyDescent="0.55000000000000004">
      <c r="A35" s="13"/>
      <c r="C35" s="13"/>
      <c r="D35" s="82"/>
      <c r="E35" s="82"/>
      <c r="F35" s="13"/>
      <c r="G35" s="22"/>
      <c r="H35" s="68" t="s">
        <v>185</v>
      </c>
      <c r="I35" s="68">
        <v>-53.798626493345495</v>
      </c>
      <c r="J35" s="68">
        <v>1</v>
      </c>
      <c r="K35" s="68">
        <v>9.3303885316101685</v>
      </c>
      <c r="L35" s="68">
        <v>4</v>
      </c>
      <c r="M35" s="68">
        <v>5.3351505644040897E-2</v>
      </c>
      <c r="N35" s="23"/>
      <c r="P35" s="22"/>
      <c r="Q35" s="68">
        <v>0.27</v>
      </c>
      <c r="R35" s="68">
        <v>497.5769517812472</v>
      </c>
      <c r="S35" s="23"/>
    </row>
    <row r="36" spans="1:19" s="14" customFormat="1" x14ac:dyDescent="0.35">
      <c r="A36" s="13"/>
      <c r="C36" s="13"/>
      <c r="D36" s="13"/>
      <c r="E36" s="27"/>
      <c r="F36" s="13"/>
      <c r="G36" s="22"/>
      <c r="H36" s="40"/>
      <c r="I36" s="40"/>
      <c r="J36" s="40"/>
      <c r="K36" s="40"/>
      <c r="L36" s="40"/>
      <c r="M36" s="40"/>
      <c r="N36" s="23"/>
      <c r="P36" s="22"/>
      <c r="Q36" s="96">
        <v>0.28000000000000003</v>
      </c>
      <c r="R36" s="96">
        <v>500.92523278004722</v>
      </c>
      <c r="S36" s="23"/>
    </row>
    <row r="37" spans="1:19" s="14" customFormat="1" x14ac:dyDescent="0.35">
      <c r="A37" s="13"/>
      <c r="B37" s="13"/>
      <c r="C37" s="13"/>
      <c r="D37" s="13"/>
      <c r="E37" s="27"/>
      <c r="F37" s="13"/>
      <c r="G37" s="45"/>
      <c r="H37" s="46"/>
      <c r="I37" s="45"/>
      <c r="J37" s="45"/>
      <c r="K37" s="45"/>
      <c r="L37" s="45"/>
      <c r="M37" s="45"/>
      <c r="N37" s="45"/>
      <c r="P37" s="22"/>
      <c r="Q37" s="68">
        <v>0.28999999999999998</v>
      </c>
      <c r="R37" s="68">
        <v>504.25784799475372</v>
      </c>
      <c r="S37" s="23"/>
    </row>
    <row r="38" spans="1:19" s="14" customFormat="1" ht="23.5" x14ac:dyDescent="0.55000000000000004">
      <c r="A38" s="13"/>
      <c r="B38" s="13"/>
      <c r="C38" s="13"/>
      <c r="D38" s="13"/>
      <c r="E38" s="27"/>
      <c r="F38" s="13"/>
      <c r="H38" s="29"/>
      <c r="M38" s="13"/>
      <c r="N38" s="13"/>
      <c r="P38" s="22"/>
      <c r="Q38" s="96">
        <v>0.3</v>
      </c>
      <c r="R38" s="96">
        <v>507.58529730624224</v>
      </c>
      <c r="S38" s="23"/>
    </row>
    <row r="39" spans="1:19" s="14" customFormat="1" x14ac:dyDescent="0.35">
      <c r="A39" s="13"/>
      <c r="B39" s="13"/>
      <c r="C39" s="13"/>
      <c r="D39" s="13"/>
      <c r="E39" s="27"/>
      <c r="F39" s="13"/>
      <c r="H39" s="28"/>
      <c r="M39" s="13"/>
      <c r="N39" s="13"/>
      <c r="P39" s="22"/>
      <c r="Q39" s="68">
        <v>0.31</v>
      </c>
      <c r="R39" s="68">
        <v>510.91808059538846</v>
      </c>
      <c r="S39" s="23"/>
    </row>
    <row r="40" spans="1:19" s="14" customFormat="1" x14ac:dyDescent="0.35">
      <c r="A40" s="13"/>
      <c r="B40" s="13"/>
      <c r="C40" s="13"/>
      <c r="D40" s="13"/>
      <c r="E40" s="13"/>
      <c r="F40" s="13"/>
      <c r="H40" s="28"/>
      <c r="I40" s="13"/>
      <c r="J40" s="13"/>
      <c r="K40" s="13"/>
      <c r="L40" s="13"/>
      <c r="M40" s="13"/>
      <c r="N40" s="13"/>
      <c r="P40" s="22"/>
      <c r="Q40" s="96">
        <v>0.32</v>
      </c>
      <c r="R40" s="96">
        <v>514.2590568419613</v>
      </c>
      <c r="S40" s="23"/>
    </row>
    <row r="41" spans="1:19" s="14" customFormat="1" ht="15" customHeight="1" x14ac:dyDescent="0.35">
      <c r="A41" s="13"/>
      <c r="B41" s="13"/>
      <c r="C41" s="13"/>
      <c r="D41" s="13"/>
      <c r="E41" s="13"/>
      <c r="F41" s="13"/>
      <c r="H41" s="30"/>
      <c r="I41" s="13"/>
      <c r="J41" s="13"/>
      <c r="K41" s="13"/>
      <c r="L41" s="13"/>
      <c r="M41" s="13"/>
      <c r="N41" s="13"/>
      <c r="P41" s="22"/>
      <c r="Q41" s="68">
        <v>0.33</v>
      </c>
      <c r="R41" s="68">
        <v>517.59553712072614</v>
      </c>
      <c r="S41" s="23"/>
    </row>
    <row r="42" spans="1:19" s="14" customFormat="1" ht="23.5" x14ac:dyDescent="0.55000000000000004">
      <c r="A42" s="13"/>
      <c r="B42" s="13"/>
      <c r="C42" s="13"/>
      <c r="D42" s="82"/>
      <c r="E42" s="82"/>
      <c r="F42" s="13"/>
      <c r="H42" s="28"/>
      <c r="P42" s="22"/>
      <c r="Q42" s="96">
        <v>0.34</v>
      </c>
      <c r="R42" s="96">
        <v>520.93617753687386</v>
      </c>
      <c r="S42" s="23"/>
    </row>
    <row r="43" spans="1:19" s="14" customFormat="1" x14ac:dyDescent="0.3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524.29119793373434</v>
      </c>
      <c r="S43" s="23"/>
    </row>
    <row r="44" spans="1:19" s="14" customFormat="1" x14ac:dyDescent="0.3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527.67081815463757</v>
      </c>
      <c r="S44" s="23"/>
    </row>
    <row r="45" spans="1:19" s="14" customFormat="1" x14ac:dyDescent="0.3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531.07137949043795</v>
      </c>
      <c r="S45" s="23"/>
    </row>
    <row r="46" spans="1:19" s="14" customFormat="1" x14ac:dyDescent="0.3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534.48590951343135</v>
      </c>
      <c r="S46" s="23"/>
    </row>
    <row r="47" spans="1:19" s="14" customFormat="1" x14ac:dyDescent="0.35">
      <c r="A47" s="13"/>
      <c r="B47" s="13"/>
      <c r="C47" s="13"/>
      <c r="D47" s="13"/>
      <c r="E47" s="13"/>
      <c r="F47" s="13"/>
      <c r="O47" s="13"/>
      <c r="P47" s="22"/>
      <c r="Q47" s="68">
        <v>0.39</v>
      </c>
      <c r="R47" s="68">
        <v>537.92272817059711</v>
      </c>
      <c r="S47" s="23"/>
    </row>
    <row r="48" spans="1:19" s="14" customFormat="1" x14ac:dyDescent="0.3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541.39017458081116</v>
      </c>
      <c r="S48" s="23"/>
    </row>
    <row r="49" spans="1:19" s="14" customFormat="1" x14ac:dyDescent="0.3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544.89584844102046</v>
      </c>
      <c r="S49" s="23"/>
    </row>
    <row r="50" spans="1:19" s="14" customFormat="1" x14ac:dyDescent="0.35">
      <c r="B50" s="13"/>
      <c r="C50" s="13"/>
      <c r="D50" s="13"/>
      <c r="E50" s="13"/>
      <c r="O50" s="13"/>
      <c r="P50" s="22"/>
      <c r="Q50" s="96">
        <v>0.42</v>
      </c>
      <c r="R50" s="96">
        <v>548.42843965871248</v>
      </c>
      <c r="S50" s="23"/>
    </row>
    <row r="51" spans="1:19" s="14" customFormat="1" x14ac:dyDescent="0.35">
      <c r="B51" s="13"/>
      <c r="C51" s="13"/>
      <c r="D51" s="13"/>
      <c r="E51" s="13"/>
      <c r="P51" s="22"/>
      <c r="Q51" s="68">
        <v>0.43</v>
      </c>
      <c r="R51" s="68">
        <v>551.98955629209456</v>
      </c>
      <c r="S51" s="23"/>
    </row>
    <row r="52" spans="1:19" s="14" customFormat="1" x14ac:dyDescent="0.35">
      <c r="B52" s="13"/>
      <c r="P52" s="22"/>
      <c r="Q52" s="96">
        <v>0.44</v>
      </c>
      <c r="R52" s="96">
        <v>555.59024930829025</v>
      </c>
      <c r="S52" s="23"/>
    </row>
    <row r="53" spans="1:19" s="14" customFormat="1" x14ac:dyDescent="0.35">
      <c r="B53" s="13"/>
      <c r="P53" s="22"/>
      <c r="Q53" s="68">
        <v>0.45</v>
      </c>
      <c r="R53" s="68">
        <v>559.24156967442309</v>
      </c>
      <c r="S53" s="23"/>
    </row>
    <row r="54" spans="1:19" s="14" customFormat="1" x14ac:dyDescent="0.35">
      <c r="P54" s="22"/>
      <c r="Q54" s="96">
        <v>0.46</v>
      </c>
      <c r="R54" s="96">
        <v>562.94950460624591</v>
      </c>
      <c r="S54" s="23"/>
    </row>
    <row r="55" spans="1:19" s="14" customFormat="1" x14ac:dyDescent="0.35">
      <c r="P55" s="22"/>
      <c r="Q55" s="68">
        <v>0.47000000000000003</v>
      </c>
      <c r="R55" s="68">
        <v>566.69926540978861</v>
      </c>
      <c r="S55" s="23"/>
    </row>
    <row r="56" spans="1:19" s="14" customFormat="1" x14ac:dyDescent="0.35">
      <c r="P56" s="22"/>
      <c r="Q56" s="96">
        <v>0.48</v>
      </c>
      <c r="R56" s="96">
        <v>570.49885663690156</v>
      </c>
      <c r="S56" s="23"/>
    </row>
    <row r="57" spans="1:19" s="14" customFormat="1" x14ac:dyDescent="0.35">
      <c r="P57" s="22"/>
      <c r="Q57" s="68">
        <v>0.49</v>
      </c>
      <c r="R57" s="68">
        <v>574.36001724739413</v>
      </c>
      <c r="S57" s="23"/>
    </row>
    <row r="58" spans="1:19" s="14" customFormat="1" x14ac:dyDescent="0.35">
      <c r="P58" s="22"/>
      <c r="Q58" s="96">
        <v>0.5</v>
      </c>
      <c r="R58" s="96">
        <v>578.29448620107564</v>
      </c>
      <c r="S58" s="23"/>
    </row>
    <row r="59" spans="1:19" s="14" customFormat="1" x14ac:dyDescent="0.35">
      <c r="P59" s="22"/>
      <c r="Q59" s="68">
        <v>0.51</v>
      </c>
      <c r="R59" s="68">
        <v>582.2982482167057</v>
      </c>
      <c r="S59" s="23"/>
    </row>
    <row r="60" spans="1:19" s="14" customFormat="1" x14ac:dyDescent="0.35">
      <c r="P60" s="22"/>
      <c r="Q60" s="96">
        <v>0.52</v>
      </c>
      <c r="R60" s="96">
        <v>586.3655820026612</v>
      </c>
      <c r="S60" s="23"/>
    </row>
    <row r="61" spans="1:19" s="14" customFormat="1" x14ac:dyDescent="0.35">
      <c r="P61" s="22"/>
      <c r="Q61" s="68">
        <v>0.53</v>
      </c>
      <c r="R61" s="68">
        <v>590.50566750317716</v>
      </c>
      <c r="S61" s="23"/>
    </row>
    <row r="62" spans="1:19" s="14" customFormat="1" x14ac:dyDescent="0.35">
      <c r="P62" s="22"/>
      <c r="Q62" s="96">
        <v>0.54</v>
      </c>
      <c r="R62" s="96">
        <v>594.72768466248863</v>
      </c>
      <c r="S62" s="23"/>
    </row>
    <row r="63" spans="1:19" s="14" customFormat="1" x14ac:dyDescent="0.35">
      <c r="P63" s="22"/>
      <c r="Q63" s="68">
        <v>0.55000000000000004</v>
      </c>
      <c r="R63" s="68">
        <v>599.02629849422908</v>
      </c>
      <c r="S63" s="23"/>
    </row>
    <row r="64" spans="1:19" s="14" customFormat="1" x14ac:dyDescent="0.35">
      <c r="P64" s="22"/>
      <c r="Q64" s="96">
        <v>0.56000000000000005</v>
      </c>
      <c r="R64" s="96">
        <v>603.39003689501624</v>
      </c>
      <c r="S64" s="23"/>
    </row>
    <row r="65" spans="16:19" s="14" customFormat="1" x14ac:dyDescent="0.35">
      <c r="P65" s="22"/>
      <c r="Q65" s="68">
        <v>0.57000000000000006</v>
      </c>
      <c r="R65" s="68">
        <v>607.84709276411684</v>
      </c>
      <c r="S65" s="23"/>
    </row>
    <row r="66" spans="16:19" s="14" customFormat="1" x14ac:dyDescent="0.35">
      <c r="P66" s="22"/>
      <c r="Q66" s="96">
        <v>0.57999999999999996</v>
      </c>
      <c r="R66" s="96">
        <v>612.42689149064847</v>
      </c>
      <c r="S66" s="23"/>
    </row>
    <row r="67" spans="16:19" s="14" customFormat="1" x14ac:dyDescent="0.35">
      <c r="P67" s="22"/>
      <c r="Q67" s="68">
        <v>0.59</v>
      </c>
      <c r="R67" s="68">
        <v>617.1391530304727</v>
      </c>
      <c r="S67" s="23"/>
    </row>
    <row r="68" spans="16:19" s="14" customFormat="1" x14ac:dyDescent="0.35">
      <c r="P68" s="22"/>
      <c r="Q68" s="96">
        <v>0.6</v>
      </c>
      <c r="R68" s="96">
        <v>621.96305151083948</v>
      </c>
      <c r="S68" s="23"/>
    </row>
    <row r="69" spans="16:19" s="14" customFormat="1" x14ac:dyDescent="0.35">
      <c r="P69" s="22"/>
      <c r="Q69" s="68">
        <v>0.61</v>
      </c>
      <c r="R69" s="68">
        <v>626.91696557877367</v>
      </c>
      <c r="S69" s="23"/>
    </row>
    <row r="70" spans="16:19" s="14" customFormat="1" x14ac:dyDescent="0.35">
      <c r="P70" s="22"/>
      <c r="Q70" s="96">
        <v>0.62</v>
      </c>
      <c r="R70" s="96">
        <v>632.02098564849678</v>
      </c>
      <c r="S70" s="23"/>
    </row>
    <row r="71" spans="16:19" s="14" customFormat="1" x14ac:dyDescent="0.35">
      <c r="P71" s="22"/>
      <c r="Q71" s="68">
        <v>0.63</v>
      </c>
      <c r="R71" s="68">
        <v>637.26283334654727</v>
      </c>
      <c r="S71" s="23"/>
    </row>
    <row r="72" spans="16:19" s="14" customFormat="1" x14ac:dyDescent="0.35">
      <c r="P72" s="22"/>
      <c r="Q72" s="96">
        <v>0.64</v>
      </c>
      <c r="R72" s="96">
        <v>642.64411380268484</v>
      </c>
      <c r="S72" s="23"/>
    </row>
    <row r="73" spans="16:19" s="14" customFormat="1" x14ac:dyDescent="0.35">
      <c r="P73" s="22"/>
      <c r="Q73" s="68">
        <v>0.65</v>
      </c>
      <c r="R73" s="68">
        <v>648.20176925720341</v>
      </c>
      <c r="S73" s="23"/>
    </row>
    <row r="74" spans="16:19" s="14" customFormat="1" x14ac:dyDescent="0.35">
      <c r="P74" s="22"/>
      <c r="Q74" s="96">
        <v>0.66</v>
      </c>
      <c r="R74" s="96">
        <v>653.95871305831145</v>
      </c>
      <c r="S74" s="23"/>
    </row>
    <row r="75" spans="16:19" s="14" customFormat="1" x14ac:dyDescent="0.35">
      <c r="P75" s="22"/>
      <c r="Q75" s="68">
        <v>0.67</v>
      </c>
      <c r="R75" s="68">
        <v>659.88481357576359</v>
      </c>
      <c r="S75" s="23"/>
    </row>
    <row r="76" spans="16:19" s="14" customFormat="1" x14ac:dyDescent="0.35">
      <c r="P76" s="22"/>
      <c r="Q76" s="96">
        <v>0.68</v>
      </c>
      <c r="R76" s="96">
        <v>666.0240273042142</v>
      </c>
      <c r="S76" s="23"/>
    </row>
    <row r="77" spans="16:19" s="14" customFormat="1" x14ac:dyDescent="0.35">
      <c r="P77" s="22"/>
      <c r="Q77" s="68">
        <v>0.69000000000000006</v>
      </c>
      <c r="R77" s="68">
        <v>672.42606824086283</v>
      </c>
      <c r="S77" s="23"/>
    </row>
    <row r="78" spans="16:19" s="14" customFormat="1" x14ac:dyDescent="0.35">
      <c r="P78" s="22"/>
      <c r="Q78" s="96">
        <v>0.70000000000000007</v>
      </c>
      <c r="R78" s="96">
        <v>679.06285297018667</v>
      </c>
      <c r="S78" s="23"/>
    </row>
    <row r="79" spans="16:19" s="14" customFormat="1" x14ac:dyDescent="0.35">
      <c r="P79" s="22"/>
      <c r="Q79" s="68">
        <v>0.71</v>
      </c>
      <c r="R79" s="68">
        <v>685.96719128706479</v>
      </c>
      <c r="S79" s="23"/>
    </row>
    <row r="80" spans="16:19" s="14" customFormat="1" x14ac:dyDescent="0.35">
      <c r="P80" s="22"/>
      <c r="Q80" s="96">
        <v>0.72</v>
      </c>
      <c r="R80" s="96">
        <v>693.19052949913146</v>
      </c>
      <c r="S80" s="23"/>
    </row>
    <row r="81" spans="16:19" s="14" customFormat="1" x14ac:dyDescent="0.35">
      <c r="P81" s="22"/>
      <c r="Q81" s="68">
        <v>0.73</v>
      </c>
      <c r="R81" s="68">
        <v>700.6979045905972</v>
      </c>
      <c r="S81" s="23"/>
    </row>
    <row r="82" spans="16:19" s="14" customFormat="1" x14ac:dyDescent="0.35">
      <c r="P82" s="22"/>
      <c r="Q82" s="96">
        <v>0.74</v>
      </c>
      <c r="R82" s="96">
        <v>708.56338425183537</v>
      </c>
      <c r="S82" s="23"/>
    </row>
    <row r="83" spans="16:19" s="14" customFormat="1" x14ac:dyDescent="0.35">
      <c r="P83" s="22"/>
      <c r="Q83" s="68">
        <v>0.75</v>
      </c>
      <c r="R83" s="68">
        <v>716.84803789368618</v>
      </c>
      <c r="S83" s="23"/>
    </row>
    <row r="84" spans="16:19" s="14" customFormat="1" x14ac:dyDescent="0.35">
      <c r="P84" s="22"/>
      <c r="Q84" s="96">
        <v>0.76</v>
      </c>
      <c r="R84" s="96">
        <v>725.52833332550472</v>
      </c>
      <c r="S84" s="23"/>
    </row>
    <row r="85" spans="16:19" s="14" customFormat="1" x14ac:dyDescent="0.35">
      <c r="P85" s="22"/>
      <c r="Q85" s="68">
        <v>0.77</v>
      </c>
      <c r="R85" s="68">
        <v>734.7293073871142</v>
      </c>
      <c r="S85" s="23"/>
    </row>
    <row r="86" spans="16:19" s="14" customFormat="1" x14ac:dyDescent="0.35">
      <c r="P86" s="22"/>
      <c r="Q86" s="96">
        <v>0.78</v>
      </c>
      <c r="R86" s="96">
        <v>744.43224286909333</v>
      </c>
      <c r="S86" s="23"/>
    </row>
    <row r="87" spans="16:19" s="14" customFormat="1" x14ac:dyDescent="0.35">
      <c r="P87" s="22"/>
      <c r="Q87" s="68">
        <v>0.79</v>
      </c>
      <c r="R87" s="68">
        <v>754.75633659309051</v>
      </c>
      <c r="S87" s="23"/>
    </row>
    <row r="88" spans="16:19" s="14" customFormat="1" x14ac:dyDescent="0.35">
      <c r="P88" s="22"/>
      <c r="Q88" s="96">
        <v>0.8</v>
      </c>
      <c r="R88" s="96">
        <v>765.7429104793008</v>
      </c>
      <c r="S88" s="23"/>
    </row>
    <row r="89" spans="16:19" s="14" customFormat="1" x14ac:dyDescent="0.35">
      <c r="P89" s="22"/>
      <c r="Q89" s="68">
        <v>0.81</v>
      </c>
      <c r="R89" s="68">
        <v>777.50116305637619</v>
      </c>
      <c r="S89" s="23"/>
    </row>
    <row r="90" spans="16:19" s="14" customFormat="1" x14ac:dyDescent="0.35">
      <c r="P90" s="22"/>
      <c r="Q90" s="96">
        <v>0.82000000000000006</v>
      </c>
      <c r="R90" s="96">
        <v>790.10565206092815</v>
      </c>
      <c r="S90" s="23"/>
    </row>
    <row r="91" spans="16:19" s="14" customFormat="1" x14ac:dyDescent="0.35">
      <c r="P91" s="22"/>
      <c r="Q91" s="68">
        <v>0.83000000000000007</v>
      </c>
      <c r="R91" s="68">
        <v>803.74440738974261</v>
      </c>
      <c r="S91" s="23"/>
    </row>
    <row r="92" spans="16:19" s="14" customFormat="1" x14ac:dyDescent="0.35">
      <c r="P92" s="22"/>
      <c r="Q92" s="96">
        <v>0.84</v>
      </c>
      <c r="R92" s="96">
        <v>818.51202732680497</v>
      </c>
      <c r="S92" s="23"/>
    </row>
    <row r="93" spans="16:19" s="14" customFormat="1" x14ac:dyDescent="0.35">
      <c r="P93" s="22"/>
      <c r="Q93" s="68">
        <v>0.85</v>
      </c>
      <c r="R93" s="68">
        <v>834.67118630190623</v>
      </c>
      <c r="S93" s="23"/>
    </row>
    <row r="94" spans="16:19" s="14" customFormat="1" x14ac:dyDescent="0.35">
      <c r="P94" s="22"/>
      <c r="Q94" s="96">
        <v>0.86</v>
      </c>
      <c r="R94" s="96">
        <v>852.41887038424534</v>
      </c>
      <c r="S94" s="23"/>
    </row>
    <row r="95" spans="16:19" s="14" customFormat="1" x14ac:dyDescent="0.35">
      <c r="P95" s="22"/>
      <c r="Q95" s="68">
        <v>0.87</v>
      </c>
      <c r="R95" s="68">
        <v>872.05133014575483</v>
      </c>
      <c r="S95" s="23"/>
    </row>
    <row r="96" spans="16:19" s="14" customFormat="1" x14ac:dyDescent="0.35">
      <c r="P96" s="22"/>
      <c r="Q96" s="96">
        <v>0.88</v>
      </c>
      <c r="R96" s="96">
        <v>894.0207524615173</v>
      </c>
      <c r="S96" s="23"/>
    </row>
    <row r="97" spans="16:19" s="14" customFormat="1" x14ac:dyDescent="0.35">
      <c r="P97" s="22"/>
      <c r="Q97" s="68">
        <v>0.89</v>
      </c>
      <c r="R97" s="68">
        <v>918.86877743968978</v>
      </c>
      <c r="S97" s="23"/>
    </row>
    <row r="98" spans="16:19" s="14" customFormat="1" x14ac:dyDescent="0.35">
      <c r="P98" s="22"/>
      <c r="Q98" s="96">
        <v>0.9</v>
      </c>
      <c r="R98" s="96">
        <v>947.3138238590775</v>
      </c>
      <c r="S98" s="23"/>
    </row>
    <row r="99" spans="16:19" s="14" customFormat="1" x14ac:dyDescent="0.35">
      <c r="P99" s="22"/>
      <c r="Q99" s="68">
        <v>0.91</v>
      </c>
      <c r="R99" s="68">
        <v>980.44251531059115</v>
      </c>
      <c r="S99" s="23"/>
    </row>
    <row r="100" spans="16:19" s="14" customFormat="1" x14ac:dyDescent="0.35">
      <c r="P100" s="22"/>
      <c r="Q100" s="96">
        <v>0.92</v>
      </c>
      <c r="R100" s="96">
        <v>1019.7906297681792</v>
      </c>
      <c r="S100" s="23"/>
    </row>
    <row r="101" spans="16:19" s="14" customFormat="1" x14ac:dyDescent="0.35">
      <c r="P101" s="22"/>
      <c r="Q101" s="68">
        <v>0.93</v>
      </c>
      <c r="R101" s="68">
        <v>1067.6382616578219</v>
      </c>
      <c r="S101" s="23"/>
    </row>
    <row r="102" spans="16:19" s="14" customFormat="1" x14ac:dyDescent="0.35">
      <c r="P102" s="22"/>
      <c r="Q102" s="96">
        <v>0.94000000000000006</v>
      </c>
      <c r="R102" s="96">
        <v>1127.8754712875862</v>
      </c>
      <c r="S102" s="23"/>
    </row>
    <row r="103" spans="16:19" s="14" customFormat="1" x14ac:dyDescent="0.35">
      <c r="P103" s="22"/>
      <c r="Q103" s="68">
        <v>0.95000000000000007</v>
      </c>
      <c r="R103" s="68">
        <v>1207.1889231341613</v>
      </c>
      <c r="S103" s="23"/>
    </row>
    <row r="104" spans="16:19" s="14" customFormat="1" x14ac:dyDescent="0.35">
      <c r="P104" s="22"/>
      <c r="Q104" s="96">
        <v>0.96</v>
      </c>
      <c r="R104" s="96">
        <v>1318.9647895464177</v>
      </c>
      <c r="S104" s="23"/>
    </row>
    <row r="105" spans="16:19" s="14" customFormat="1" x14ac:dyDescent="0.35">
      <c r="P105" s="22"/>
      <c r="Q105" s="68">
        <v>0.97</v>
      </c>
      <c r="R105" s="68">
        <v>1494.3455055192869</v>
      </c>
      <c r="S105" s="23"/>
    </row>
    <row r="106" spans="16:19" s="14" customFormat="1" x14ac:dyDescent="0.35">
      <c r="P106" s="22"/>
      <c r="Q106" s="96">
        <v>0.98</v>
      </c>
      <c r="R106" s="96">
        <v>1831.0472869492071</v>
      </c>
      <c r="S106" s="23"/>
    </row>
    <row r="107" spans="16:19" s="14" customFormat="1" x14ac:dyDescent="0.35">
      <c r="P107" s="22"/>
      <c r="Q107" s="68">
        <v>0.99</v>
      </c>
      <c r="R107" s="68">
        <v>65535</v>
      </c>
      <c r="S107" s="23"/>
    </row>
    <row r="108" spans="16:19" s="14" customFormat="1" x14ac:dyDescent="0.35">
      <c r="P108" s="24"/>
      <c r="Q108" s="25"/>
      <c r="R108" s="25"/>
      <c r="S108" s="26"/>
    </row>
    <row r="109" spans="16:19" s="14" customFormat="1" x14ac:dyDescent="0.35"/>
    <row r="110" spans="16:19" s="14" customFormat="1" x14ac:dyDescent="0.35"/>
    <row r="111" spans="16:19" s="14" customFormat="1" x14ac:dyDescent="0.35"/>
    <row r="112" spans="16:19" s="14" customFormat="1" x14ac:dyDescent="0.35"/>
    <row r="113" s="14" customFormat="1" x14ac:dyDescent="0.35"/>
    <row r="114" s="14" customFormat="1" x14ac:dyDescent="0.35"/>
    <row r="115" s="14" customFormat="1" x14ac:dyDescent="0.35"/>
    <row r="116" s="14" customFormat="1" x14ac:dyDescent="0.35"/>
    <row r="117" s="14" customFormat="1" x14ac:dyDescent="0.35"/>
    <row r="118" s="14" customFormat="1" x14ac:dyDescent="0.35"/>
    <row r="119" s="14" customFormat="1" x14ac:dyDescent="0.35"/>
    <row r="120" s="14" customFormat="1" x14ac:dyDescent="0.35"/>
    <row r="121" s="14" customFormat="1" x14ac:dyDescent="0.35"/>
    <row r="122" s="14" customFormat="1" x14ac:dyDescent="0.35"/>
    <row r="123" s="14" customFormat="1" x14ac:dyDescent="0.35"/>
    <row r="124" s="14" customFormat="1" x14ac:dyDescent="0.35"/>
    <row r="125" s="14" customFormat="1" x14ac:dyDescent="0.35"/>
    <row r="126" s="14" customFormat="1" x14ac:dyDescent="0.35"/>
    <row r="127" s="14" customFormat="1" x14ac:dyDescent="0.35"/>
    <row r="128" s="14" customFormat="1" x14ac:dyDescent="0.35"/>
    <row r="129" spans="18:18" s="14" customFormat="1" x14ac:dyDescent="0.35"/>
    <row r="130" spans="18:18" s="14" customFormat="1" x14ac:dyDescent="0.35"/>
    <row r="131" spans="18:18" s="14" customFormat="1" x14ac:dyDescent="0.35">
      <c r="R131" s="19"/>
    </row>
    <row r="132" spans="18:18" s="14" customFormat="1" x14ac:dyDescent="0.35"/>
    <row r="133" spans="18:18" s="14" customFormat="1" x14ac:dyDescent="0.35"/>
    <row r="134" spans="18:18" s="14" customFormat="1" x14ac:dyDescent="0.35"/>
    <row r="135" spans="18:18" s="14" customFormat="1" x14ac:dyDescent="0.35"/>
    <row r="136" spans="18:18" s="14" customFormat="1" x14ac:dyDescent="0.35"/>
    <row r="137" spans="18:18" s="14" customFormat="1" x14ac:dyDescent="0.35"/>
    <row r="138" spans="18:18" s="14" customFormat="1" x14ac:dyDescent="0.35"/>
    <row r="139" spans="18:18" s="14" customFormat="1" x14ac:dyDescent="0.35"/>
    <row r="140" spans="18:18" s="14" customFormat="1" x14ac:dyDescent="0.35"/>
    <row r="141" spans="18:18" s="14" customFormat="1" x14ac:dyDescent="0.35"/>
    <row r="142" spans="18:18" s="14" customFormat="1" x14ac:dyDescent="0.35"/>
    <row r="143" spans="18:18" s="14" customFormat="1" x14ac:dyDescent="0.35"/>
    <row r="144" spans="18:18" s="14" customFormat="1" x14ac:dyDescent="0.35"/>
    <row r="145" s="14" customFormat="1" x14ac:dyDescent="0.35"/>
    <row r="146" s="14" customFormat="1" x14ac:dyDescent="0.35"/>
    <row r="147" s="14" customFormat="1" x14ac:dyDescent="0.35"/>
    <row r="148" s="14" customFormat="1" x14ac:dyDescent="0.35"/>
    <row r="149" s="14" customFormat="1" x14ac:dyDescent="0.35"/>
    <row r="150" s="14" customFormat="1" x14ac:dyDescent="0.35"/>
    <row r="151" s="14" customFormat="1" x14ac:dyDescent="0.35"/>
    <row r="152" s="14" customFormat="1" x14ac:dyDescent="0.35"/>
    <row r="153" s="14" customFormat="1" x14ac:dyDescent="0.35"/>
    <row r="154" s="14" customFormat="1" x14ac:dyDescent="0.35"/>
    <row r="155" s="14" customFormat="1" x14ac:dyDescent="0.35"/>
    <row r="156" s="14" customFormat="1" x14ac:dyDescent="0.35"/>
    <row r="157" s="14" customFormat="1" x14ac:dyDescent="0.35"/>
    <row r="158" s="14" customFormat="1" x14ac:dyDescent="0.35"/>
    <row r="159" s="14" customFormat="1" x14ac:dyDescent="0.35"/>
    <row r="160" s="14" customFormat="1" x14ac:dyDescent="0.35"/>
    <row r="161" s="14" customFormat="1" x14ac:dyDescent="0.35"/>
    <row r="162" s="14" customFormat="1" x14ac:dyDescent="0.35"/>
    <row r="163" s="14" customFormat="1" x14ac:dyDescent="0.35"/>
    <row r="164" s="14" customFormat="1" x14ac:dyDescent="0.35"/>
    <row r="165" s="14" customFormat="1" x14ac:dyDescent="0.35"/>
    <row r="166" s="14" customFormat="1" x14ac:dyDescent="0.35"/>
    <row r="167" s="14" customFormat="1" x14ac:dyDescent="0.35"/>
    <row r="168" s="14" customFormat="1" x14ac:dyDescent="0.35"/>
    <row r="169" s="14" customFormat="1" x14ac:dyDescent="0.35"/>
    <row r="170" s="14" customFormat="1" x14ac:dyDescent="0.35"/>
    <row r="171" s="14" customFormat="1" x14ac:dyDescent="0.35"/>
    <row r="172" s="14" customFormat="1" x14ac:dyDescent="0.35"/>
    <row r="173" s="14" customFormat="1" x14ac:dyDescent="0.35"/>
    <row r="174" s="14" customFormat="1" x14ac:dyDescent="0.35"/>
    <row r="175" s="14" customFormat="1" x14ac:dyDescent="0.35"/>
    <row r="176" s="14" customFormat="1" x14ac:dyDescent="0.35"/>
    <row r="177" s="14" customFormat="1" x14ac:dyDescent="0.35"/>
    <row r="178" s="14" customFormat="1" x14ac:dyDescent="0.35"/>
    <row r="179" s="14" customFormat="1" x14ac:dyDescent="0.35"/>
    <row r="180" s="14" customFormat="1" x14ac:dyDescent="0.35"/>
    <row r="181" s="14" customFormat="1" x14ac:dyDescent="0.35"/>
    <row r="182" s="14" customFormat="1" x14ac:dyDescent="0.35"/>
    <row r="183" s="14" customFormat="1" x14ac:dyDescent="0.35"/>
    <row r="184" s="14" customFormat="1" x14ac:dyDescent="0.35"/>
    <row r="185" s="14" customFormat="1" x14ac:dyDescent="0.35"/>
    <row r="186" s="14" customFormat="1" x14ac:dyDescent="0.35"/>
    <row r="187" s="14" customFormat="1" x14ac:dyDescent="0.35"/>
    <row r="188" s="14" customFormat="1" x14ac:dyDescent="0.35"/>
    <row r="189" s="14" customFormat="1" x14ac:dyDescent="0.35"/>
    <row r="190" s="14" customFormat="1" x14ac:dyDescent="0.35"/>
    <row r="191" s="14" customFormat="1" x14ac:dyDescent="0.35"/>
    <row r="192" s="14" customFormat="1" x14ac:dyDescent="0.35"/>
    <row r="193" s="14" customFormat="1" x14ac:dyDescent="0.35"/>
    <row r="194" s="14" customFormat="1" x14ac:dyDescent="0.35"/>
    <row r="195" s="14" customFormat="1" x14ac:dyDescent="0.35"/>
    <row r="196" s="14" customFormat="1" x14ac:dyDescent="0.35"/>
    <row r="197" s="14" customFormat="1" x14ac:dyDescent="0.35"/>
    <row r="198" s="14" customFormat="1" x14ac:dyDescent="0.35"/>
    <row r="199" s="14" customFormat="1" x14ac:dyDescent="0.35"/>
    <row r="200" s="14" customFormat="1" x14ac:dyDescent="0.35"/>
    <row r="201" s="14" customFormat="1" x14ac:dyDescent="0.35"/>
    <row r="202" s="14" customFormat="1" x14ac:dyDescent="0.35"/>
    <row r="203" s="14" customFormat="1" x14ac:dyDescent="0.35"/>
    <row r="204" s="14" customFormat="1" x14ac:dyDescent="0.35"/>
    <row r="205" s="14" customFormat="1" x14ac:dyDescent="0.35"/>
    <row r="206" s="14" customFormat="1" x14ac:dyDescent="0.35"/>
    <row r="207" s="14" customFormat="1" x14ac:dyDescent="0.35"/>
    <row r="208" s="14" customFormat="1" x14ac:dyDescent="0.35"/>
    <row r="209" spans="2:19" s="14" customFormat="1" x14ac:dyDescent="0.35"/>
    <row r="210" spans="2:19" s="14" customFormat="1" x14ac:dyDescent="0.35"/>
    <row r="211" spans="2:19" s="14" customFormat="1" x14ac:dyDescent="0.35"/>
    <row r="212" spans="2:19" s="14" customFormat="1" x14ac:dyDescent="0.35"/>
    <row r="213" spans="2:19" s="14" customFormat="1" x14ac:dyDescent="0.35"/>
    <row r="214" spans="2:19" s="14" customFormat="1" x14ac:dyDescent="0.35"/>
    <row r="215" spans="2:19" s="14" customFormat="1" x14ac:dyDescent="0.35"/>
    <row r="216" spans="2:19" s="14" customFormat="1" x14ac:dyDescent="0.35"/>
    <row r="217" spans="2:19" s="14" customFormat="1" x14ac:dyDescent="0.35"/>
    <row r="218" spans="2:19" s="14" customFormat="1" x14ac:dyDescent="0.35"/>
    <row r="219" spans="2:19" s="14" customFormat="1" x14ac:dyDescent="0.35"/>
    <row r="220" spans="2:19" s="14" customFormat="1" x14ac:dyDescent="0.35"/>
    <row r="221" spans="2:19" s="14" customFormat="1" x14ac:dyDescent="0.35"/>
    <row r="222" spans="2:19" s="14" customFormat="1" x14ac:dyDescent="0.35"/>
    <row r="223" spans="2:19" x14ac:dyDescent="0.3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3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3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35">
      <c r="B226" s="14"/>
      <c r="G226" s="14"/>
      <c r="H226" s="14"/>
      <c r="O226" s="14"/>
      <c r="P226" s="14"/>
      <c r="Q226" s="14"/>
      <c r="R226" s="14"/>
      <c r="S226" s="14"/>
    </row>
    <row r="227" spans="2:19" x14ac:dyDescent="0.35">
      <c r="G227" s="14"/>
      <c r="H227" s="14"/>
      <c r="O227" s="14"/>
      <c r="P227" s="14"/>
      <c r="Q227" s="14"/>
      <c r="R227" s="14"/>
      <c r="S227" s="14"/>
    </row>
    <row r="228" spans="2:19" x14ac:dyDescent="0.35">
      <c r="G228" s="14"/>
      <c r="O228" s="14"/>
      <c r="P228" s="14"/>
      <c r="Q228" s="14"/>
      <c r="R228" s="14"/>
      <c r="S228" s="14"/>
    </row>
    <row r="229" spans="2:19" x14ac:dyDescent="0.35">
      <c r="G229" s="14"/>
      <c r="O229" s="14"/>
      <c r="P229" s="14"/>
      <c r="Q229" s="14"/>
      <c r="R229" s="14"/>
      <c r="S229" s="14"/>
    </row>
    <row r="230" spans="2:19" x14ac:dyDescent="0.35">
      <c r="G230" s="14"/>
      <c r="O230" s="14"/>
      <c r="P230" s="14"/>
      <c r="Q230" s="14"/>
      <c r="R230" s="14"/>
      <c r="S230" s="14"/>
    </row>
    <row r="231" spans="2:19" x14ac:dyDescent="0.35">
      <c r="O231" s="14"/>
      <c r="P231" s="14"/>
      <c r="Q231" s="14"/>
      <c r="R231" s="14"/>
      <c r="S231" s="14"/>
    </row>
    <row r="232" spans="2:19" x14ac:dyDescent="0.35">
      <c r="O232" s="14"/>
      <c r="P232" s="14"/>
      <c r="Q232" s="14"/>
      <c r="R232" s="14"/>
      <c r="S232" s="14"/>
    </row>
    <row r="233" spans="2:19" x14ac:dyDescent="0.35">
      <c r="O233" s="14"/>
      <c r="P233" s="14"/>
      <c r="Q233" s="14"/>
      <c r="R233" s="14"/>
      <c r="S233" s="14"/>
    </row>
    <row r="234" spans="2:19" x14ac:dyDescent="0.35">
      <c r="O234" s="14"/>
      <c r="P234" s="14"/>
      <c r="Q234" s="14"/>
      <c r="R234" s="14"/>
      <c r="S234" s="14"/>
    </row>
    <row r="235" spans="2:19" x14ac:dyDescent="0.35">
      <c r="P235" s="14"/>
      <c r="Q235" s="14"/>
      <c r="R235" s="14"/>
      <c r="S235" s="14"/>
    </row>
    <row r="236" spans="2:19" x14ac:dyDescent="0.35">
      <c r="P236" s="14"/>
      <c r="Q236" s="14"/>
      <c r="R236" s="14"/>
      <c r="S236" s="14"/>
    </row>
    <row r="237" spans="2:19" x14ac:dyDescent="0.35">
      <c r="P237" s="14"/>
      <c r="Q237" s="14"/>
      <c r="R237" s="14"/>
      <c r="S237" s="14"/>
    </row>
    <row r="238" spans="2:19" x14ac:dyDescent="0.35">
      <c r="P238" s="14"/>
      <c r="Q238" s="14"/>
      <c r="R238" s="14"/>
      <c r="S238" s="14"/>
    </row>
    <row r="239" spans="2:19" x14ac:dyDescent="0.35">
      <c r="P239" s="14"/>
      <c r="Q239" s="14"/>
      <c r="R239" s="14"/>
      <c r="S239" s="14"/>
    </row>
    <row r="240" spans="2:19" x14ac:dyDescent="0.35">
      <c r="P240" s="14"/>
      <c r="Q240" s="14"/>
      <c r="R240" s="14"/>
      <c r="S240" s="14"/>
    </row>
    <row r="241" spans="16:19" x14ac:dyDescent="0.35">
      <c r="P241" s="14"/>
      <c r="Q241" s="14"/>
      <c r="R241" s="14"/>
      <c r="S241" s="14"/>
    </row>
    <row r="242" spans="16:19" x14ac:dyDescent="0.35">
      <c r="P242" s="14"/>
      <c r="Q242" s="14"/>
      <c r="R242" s="14"/>
      <c r="S242" s="14"/>
    </row>
    <row r="243" spans="16:19" x14ac:dyDescent="0.35">
      <c r="P243" s="14"/>
      <c r="Q243" s="14"/>
      <c r="R243" s="14"/>
      <c r="S243" s="14"/>
    </row>
    <row r="244" spans="16:19" x14ac:dyDescent="0.35">
      <c r="P244" s="14"/>
      <c r="Q244" s="14"/>
      <c r="R244" s="14"/>
      <c r="S244" s="14"/>
    </row>
    <row r="245" spans="16:19" x14ac:dyDescent="0.35">
      <c r="P245" s="14"/>
      <c r="Q245" s="14"/>
      <c r="R245" s="14"/>
      <c r="S245" s="14"/>
    </row>
    <row r="246" spans="16:19" x14ac:dyDescent="0.35">
      <c r="P246" s="14"/>
      <c r="Q246" s="14"/>
      <c r="R246" s="14"/>
      <c r="S246" s="14"/>
    </row>
    <row r="247" spans="16:19" x14ac:dyDescent="0.35">
      <c r="P247" s="14"/>
      <c r="Q247" s="14"/>
      <c r="R247" s="14"/>
      <c r="S247" s="14"/>
    </row>
    <row r="248" spans="16:19" x14ac:dyDescent="0.35">
      <c r="P248" s="14"/>
      <c r="Q248" s="14"/>
      <c r="R248" s="14"/>
      <c r="S248" s="14"/>
    </row>
    <row r="249" spans="16:19" x14ac:dyDescent="0.35">
      <c r="P249" s="14"/>
      <c r="Q249" s="14"/>
      <c r="R249" s="14"/>
      <c r="S249" s="14"/>
    </row>
    <row r="250" spans="16:19" x14ac:dyDescent="0.35">
      <c r="P250" s="14"/>
      <c r="Q250" s="14"/>
      <c r="R250" s="14"/>
      <c r="S250" s="14"/>
    </row>
    <row r="251" spans="16:19" x14ac:dyDescent="0.35">
      <c r="P251" s="14"/>
      <c r="Q251" s="14"/>
      <c r="R251" s="14"/>
      <c r="S251" s="14"/>
    </row>
    <row r="252" spans="16:19" x14ac:dyDescent="0.35">
      <c r="P252" s="14"/>
      <c r="Q252" s="14"/>
      <c r="R252" s="14"/>
      <c r="S252" s="14"/>
    </row>
    <row r="253" spans="16:19" x14ac:dyDescent="0.35">
      <c r="P253" s="14"/>
      <c r="Q253" s="14"/>
      <c r="R253" s="14"/>
      <c r="S253" s="14"/>
    </row>
    <row r="254" spans="16:19" x14ac:dyDescent="0.35">
      <c r="P254" s="14"/>
      <c r="Q254" s="14"/>
      <c r="R254" s="14"/>
      <c r="S254" s="14"/>
    </row>
    <row r="255" spans="16:19" x14ac:dyDescent="0.35">
      <c r="P255" s="14"/>
      <c r="Q255" s="14"/>
      <c r="R255" s="14"/>
      <c r="S255" s="14"/>
    </row>
    <row r="256" spans="16:19" x14ac:dyDescent="0.35">
      <c r="P256" s="14"/>
      <c r="Q256" s="14"/>
      <c r="R256" s="14"/>
      <c r="S256" s="14"/>
    </row>
    <row r="257" spans="16:19" x14ac:dyDescent="0.35">
      <c r="P257" s="14"/>
      <c r="Q257" s="14"/>
      <c r="R257" s="14"/>
      <c r="S257" s="14"/>
    </row>
    <row r="258" spans="16:19" x14ac:dyDescent="0.35">
      <c r="P258" s="14"/>
      <c r="Q258" s="14"/>
      <c r="R258" s="14"/>
      <c r="S258" s="14"/>
    </row>
    <row r="259" spans="16:19" x14ac:dyDescent="0.35">
      <c r="P259" s="14"/>
      <c r="Q259" s="14"/>
      <c r="R259" s="14"/>
      <c r="S259" s="14"/>
    </row>
    <row r="260" spans="16:19" x14ac:dyDescent="0.35">
      <c r="P260" s="14"/>
      <c r="Q260" s="14"/>
      <c r="R260" s="14"/>
      <c r="S260" s="14"/>
    </row>
    <row r="261" spans="16:19" x14ac:dyDescent="0.35">
      <c r="P261" s="14"/>
      <c r="Q261" s="14"/>
      <c r="R261" s="14"/>
      <c r="S261" s="14"/>
    </row>
    <row r="262" spans="16:19" x14ac:dyDescent="0.35">
      <c r="P262" s="14"/>
      <c r="Q262" s="14"/>
      <c r="R262" s="14"/>
      <c r="S262" s="14"/>
    </row>
    <row r="263" spans="16:19" x14ac:dyDescent="0.35">
      <c r="P263" s="14"/>
      <c r="Q263" s="14"/>
      <c r="R263" s="14"/>
      <c r="S263" s="14"/>
    </row>
    <row r="264" spans="16:19" x14ac:dyDescent="0.35">
      <c r="P264" s="14"/>
      <c r="Q264" s="14"/>
      <c r="R264" s="14"/>
      <c r="S264" s="14"/>
    </row>
    <row r="265" spans="16:19" x14ac:dyDescent="0.35">
      <c r="P265" s="14"/>
      <c r="Q265" s="14"/>
      <c r="R265" s="14"/>
      <c r="S265" s="14"/>
    </row>
    <row r="266" spans="16:19" x14ac:dyDescent="0.35">
      <c r="P266" s="14"/>
      <c r="Q266" s="14"/>
      <c r="R266" s="14"/>
      <c r="S266" s="14"/>
    </row>
    <row r="267" spans="16:19" x14ac:dyDescent="0.35">
      <c r="P267" s="14"/>
      <c r="Q267" s="14"/>
      <c r="R267" s="14"/>
      <c r="S267" s="14"/>
    </row>
    <row r="268" spans="16:19" x14ac:dyDescent="0.35">
      <c r="P268" s="14"/>
      <c r="Q268" s="14"/>
      <c r="R268" s="14"/>
      <c r="S268" s="14"/>
    </row>
    <row r="269" spans="16:19" x14ac:dyDescent="0.35">
      <c r="P269" s="14"/>
      <c r="Q269" s="14"/>
      <c r="R269" s="14"/>
      <c r="S269" s="14"/>
    </row>
    <row r="270" spans="16:19" x14ac:dyDescent="0.35">
      <c r="P270" s="14"/>
      <c r="Q270" s="14"/>
      <c r="R270" s="14"/>
      <c r="S270" s="14"/>
    </row>
    <row r="271" spans="16:19" x14ac:dyDescent="0.35">
      <c r="P271" s="14"/>
      <c r="Q271" s="14"/>
      <c r="R271" s="14"/>
      <c r="S271" s="14"/>
    </row>
    <row r="272" spans="16:19" x14ac:dyDescent="0.35">
      <c r="P272" s="14"/>
      <c r="Q272" s="14"/>
      <c r="R272" s="14"/>
      <c r="S272" s="14"/>
    </row>
    <row r="273" spans="16:19" x14ac:dyDescent="0.35">
      <c r="P273" s="14"/>
      <c r="Q273" s="14"/>
      <c r="R273" s="14"/>
      <c r="S273" s="14"/>
    </row>
    <row r="274" spans="16:19" x14ac:dyDescent="0.35">
      <c r="P274" s="14"/>
      <c r="Q274" s="14"/>
      <c r="R274" s="14"/>
      <c r="S274" s="14"/>
    </row>
    <row r="275" spans="16:19" x14ac:dyDescent="0.35">
      <c r="P275" s="14"/>
      <c r="Q275" s="14"/>
      <c r="R275" s="14"/>
      <c r="S275" s="14"/>
    </row>
    <row r="276" spans="16:19" x14ac:dyDescent="0.35">
      <c r="P276" s="14"/>
      <c r="Q276" s="14"/>
      <c r="R276" s="14"/>
      <c r="S276" s="14"/>
    </row>
    <row r="277" spans="16:19" x14ac:dyDescent="0.35">
      <c r="P277" s="14"/>
      <c r="Q277" s="14"/>
      <c r="R277" s="14"/>
      <c r="S277" s="14"/>
    </row>
    <row r="278" spans="16:19" x14ac:dyDescent="0.35">
      <c r="P278" s="14"/>
      <c r="Q278" s="14"/>
      <c r="R278" s="14"/>
      <c r="S278" s="14"/>
    </row>
    <row r="279" spans="16:19" x14ac:dyDescent="0.35">
      <c r="P279" s="14"/>
      <c r="Q279" s="14"/>
      <c r="R279" s="14"/>
      <c r="S279" s="14"/>
    </row>
    <row r="280" spans="16:19" x14ac:dyDescent="0.35">
      <c r="P280" s="14"/>
      <c r="Q280" s="14"/>
      <c r="R280" s="14"/>
      <c r="S280" s="14"/>
    </row>
    <row r="281" spans="16:19" x14ac:dyDescent="0.35">
      <c r="P281" s="14"/>
      <c r="Q281" s="14"/>
      <c r="R281" s="14"/>
      <c r="S281" s="14"/>
    </row>
    <row r="282" spans="16:19" x14ac:dyDescent="0.35">
      <c r="P282" s="14"/>
      <c r="Q282" s="14"/>
      <c r="R282" s="14"/>
      <c r="S282" s="14"/>
    </row>
    <row r="283" spans="16:19" x14ac:dyDescent="0.35">
      <c r="P283" s="14"/>
      <c r="Q283" s="14"/>
      <c r="R283" s="14"/>
      <c r="S283" s="14"/>
    </row>
    <row r="284" spans="16:19" x14ac:dyDescent="0.35">
      <c r="P284" s="14"/>
      <c r="Q284" s="14"/>
      <c r="R284" s="14"/>
      <c r="S284" s="14"/>
    </row>
    <row r="285" spans="16:19" x14ac:dyDescent="0.35">
      <c r="P285" s="14"/>
      <c r="Q285" s="14"/>
      <c r="R285" s="14"/>
      <c r="S285" s="14"/>
    </row>
    <row r="286" spans="16:19" x14ac:dyDescent="0.35">
      <c r="P286" s="14"/>
      <c r="Q286" s="14"/>
      <c r="R286" s="14"/>
      <c r="S286" s="14"/>
    </row>
    <row r="287" spans="16:19" x14ac:dyDescent="0.35">
      <c r="P287" s="14"/>
      <c r="Q287" s="14"/>
      <c r="R287" s="14"/>
      <c r="S287" s="14"/>
    </row>
    <row r="288" spans="16:19" x14ac:dyDescent="0.35">
      <c r="P288" s="14"/>
      <c r="Q288" s="14"/>
      <c r="R288" s="14"/>
      <c r="S288" s="14"/>
    </row>
    <row r="289" spans="16:19" x14ac:dyDescent="0.35">
      <c r="P289" s="14"/>
      <c r="Q289" s="14"/>
      <c r="R289" s="14"/>
      <c r="S289" s="14"/>
    </row>
    <row r="290" spans="16:19" x14ac:dyDescent="0.35">
      <c r="P290" s="14"/>
      <c r="Q290" s="14"/>
      <c r="R290" s="14"/>
      <c r="S290" s="14"/>
    </row>
    <row r="291" spans="16:19" x14ac:dyDescent="0.35">
      <c r="P291" s="14"/>
      <c r="Q291" s="14"/>
      <c r="R291" s="14"/>
      <c r="S291" s="14"/>
    </row>
    <row r="292" spans="16:19" x14ac:dyDescent="0.35">
      <c r="P292" s="14"/>
      <c r="Q292" s="14"/>
      <c r="R292" s="14"/>
      <c r="S292" s="14"/>
    </row>
    <row r="293" spans="16:19" x14ac:dyDescent="0.35">
      <c r="P293" s="14"/>
      <c r="Q293" s="14"/>
      <c r="R293" s="14"/>
      <c r="S293" s="14"/>
    </row>
    <row r="294" spans="16:19" x14ac:dyDescent="0.35">
      <c r="P294" s="14"/>
      <c r="Q294" s="14"/>
      <c r="R294" s="14"/>
      <c r="S294" s="14"/>
    </row>
    <row r="295" spans="16:19" x14ac:dyDescent="0.35">
      <c r="P295" s="14"/>
      <c r="Q295" s="14"/>
      <c r="R295" s="14"/>
      <c r="S295" s="14"/>
    </row>
    <row r="296" spans="16:19" x14ac:dyDescent="0.35">
      <c r="P296" s="14"/>
      <c r="Q296" s="14"/>
      <c r="R296" s="14"/>
      <c r="S296" s="14"/>
    </row>
    <row r="297" spans="16:19" x14ac:dyDescent="0.35">
      <c r="P297" s="14"/>
      <c r="Q297" s="14"/>
      <c r="R297" s="14"/>
      <c r="S297" s="14"/>
    </row>
    <row r="298" spans="16:19" x14ac:dyDescent="0.35">
      <c r="P298" s="14"/>
      <c r="Q298" s="14"/>
      <c r="R298" s="14"/>
      <c r="S298" s="14"/>
    </row>
    <row r="299" spans="16:19" x14ac:dyDescent="0.35">
      <c r="P299" s="14"/>
      <c r="Q299" s="14"/>
      <c r="R299" s="14"/>
      <c r="S299" s="14"/>
    </row>
    <row r="300" spans="16:19" x14ac:dyDescent="0.35">
      <c r="P300" s="14"/>
      <c r="Q300" s="14"/>
      <c r="R300" s="14"/>
      <c r="S300" s="14"/>
    </row>
    <row r="301" spans="16:19" x14ac:dyDescent="0.35">
      <c r="P301" s="14"/>
      <c r="Q301" s="14"/>
      <c r="R301" s="14"/>
      <c r="S301" s="14"/>
    </row>
    <row r="302" spans="16:19" x14ac:dyDescent="0.35">
      <c r="P302" s="14"/>
      <c r="Q302" s="14"/>
      <c r="R302" s="14"/>
      <c r="S302" s="14"/>
    </row>
    <row r="303" spans="16:19" x14ac:dyDescent="0.35">
      <c r="P303" s="14"/>
      <c r="Q303" s="14"/>
      <c r="R303" s="14"/>
      <c r="S303" s="14"/>
    </row>
    <row r="304" spans="16:19" x14ac:dyDescent="0.35">
      <c r="P304" s="14"/>
      <c r="Q304" s="14"/>
      <c r="R304" s="14"/>
      <c r="S304" s="14"/>
    </row>
    <row r="305" spans="16:19" x14ac:dyDescent="0.35">
      <c r="P305" s="14"/>
      <c r="Q305" s="14"/>
      <c r="R305" s="14"/>
      <c r="S305" s="14"/>
    </row>
    <row r="306" spans="16:19" x14ac:dyDescent="0.35">
      <c r="P306" s="14"/>
      <c r="Q306" s="14"/>
      <c r="R306" s="14"/>
      <c r="S306" s="14"/>
    </row>
    <row r="307" spans="16:19" x14ac:dyDescent="0.35">
      <c r="P307" s="14"/>
      <c r="Q307" s="14"/>
      <c r="R307" s="14"/>
      <c r="S307" s="14"/>
    </row>
    <row r="308" spans="16:19" x14ac:dyDescent="0.35">
      <c r="P308" s="14"/>
      <c r="Q308" s="14"/>
      <c r="R308" s="14"/>
      <c r="S308" s="14"/>
    </row>
    <row r="309" spans="16:19" x14ac:dyDescent="0.35">
      <c r="P309" s="14"/>
      <c r="Q309" s="14"/>
      <c r="R309" s="14"/>
      <c r="S309" s="14"/>
    </row>
    <row r="310" spans="16:19" x14ac:dyDescent="0.35">
      <c r="P310" s="14"/>
      <c r="Q310" s="14"/>
      <c r="R310" s="14"/>
      <c r="S310" s="14"/>
    </row>
    <row r="311" spans="16:19" x14ac:dyDescent="0.35">
      <c r="P311" s="14"/>
      <c r="Q311" s="14"/>
      <c r="R311" s="14"/>
      <c r="S311" s="14"/>
    </row>
    <row r="312" spans="16:19" x14ac:dyDescent="0.35">
      <c r="P312" s="14"/>
      <c r="Q312" s="14"/>
      <c r="R312" s="14"/>
      <c r="S312" s="14"/>
    </row>
    <row r="313" spans="16:19" x14ac:dyDescent="0.35">
      <c r="P313" s="14"/>
      <c r="Q313" s="14"/>
      <c r="R313" s="14"/>
      <c r="S313" s="14"/>
    </row>
    <row r="314" spans="16:19" x14ac:dyDescent="0.35">
      <c r="P314" s="14"/>
      <c r="Q314" s="14"/>
      <c r="R314" s="14"/>
      <c r="S314" s="14"/>
    </row>
    <row r="315" spans="16:19" x14ac:dyDescent="0.35">
      <c r="P315" s="14"/>
      <c r="Q315" s="14"/>
      <c r="R315" s="14"/>
      <c r="S315" s="14"/>
    </row>
    <row r="316" spans="16:19" x14ac:dyDescent="0.35">
      <c r="P316" s="14"/>
      <c r="Q316" s="14"/>
      <c r="R316" s="14"/>
      <c r="S316" s="14"/>
    </row>
    <row r="317" spans="16:19" x14ac:dyDescent="0.35">
      <c r="P317" s="14"/>
      <c r="Q317" s="14"/>
      <c r="R317" s="14"/>
      <c r="S317" s="14"/>
    </row>
    <row r="318" spans="16:19" x14ac:dyDescent="0.35">
      <c r="Q318" s="14"/>
      <c r="R318" s="14"/>
      <c r="S318" s="14"/>
    </row>
    <row r="319" spans="16:19" x14ac:dyDescent="0.35">
      <c r="Q319" s="14"/>
      <c r="R319" s="14"/>
      <c r="S319" s="14"/>
    </row>
    <row r="320" spans="16:19" x14ac:dyDescent="0.35">
      <c r="Q320" s="14"/>
      <c r="R320" s="14"/>
      <c r="S320" s="14"/>
    </row>
  </sheetData>
  <mergeCells count="17">
    <mergeCell ref="H17:I17"/>
    <mergeCell ref="H23:I23"/>
    <mergeCell ref="H31:I31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41D8D70D-286F-457A-9C5B-5DCEDC9F735F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374650</xdr:colOff>
                    <xdr:row>0</xdr:row>
                    <xdr:rowOff>177800</xdr:rowOff>
                  </from>
                  <to>
                    <xdr:col>11</xdr:col>
                    <xdr:colOff>533400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311150</xdr:colOff>
                    <xdr:row>0</xdr:row>
                    <xdr:rowOff>196850</xdr:rowOff>
                  </from>
                  <to>
                    <xdr:col>13</xdr:col>
                    <xdr:colOff>330200</xdr:colOff>
                    <xdr:row>0</xdr:row>
                    <xdr:rowOff>673100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Results"/>
  <dimension ref="A1:W151"/>
  <sheetViews>
    <sheetView tabSelected="1" workbookViewId="0">
      <selection activeCell="F2" sqref="F2"/>
    </sheetView>
  </sheetViews>
  <sheetFormatPr defaultRowHeight="14.5" x14ac:dyDescent="0.35"/>
  <cols>
    <col min="2" max="2" width="22.54296875" customWidth="1"/>
    <col min="3" max="3" width="12.90625" customWidth="1"/>
    <col min="4" max="4" width="11.90625" customWidth="1"/>
    <col min="5" max="5" width="20" customWidth="1"/>
    <col min="6" max="6" width="9.6328125" customWidth="1"/>
    <col min="7" max="7" width="9.453125" customWidth="1"/>
    <col min="9" max="10" width="10.453125" customWidth="1"/>
    <col min="11" max="11" width="12.453125" customWidth="1"/>
    <col min="12" max="12" width="15.6328125" customWidth="1"/>
    <col min="13" max="13" width="16.36328125" customWidth="1"/>
    <col min="14" max="14" width="16.90625" customWidth="1"/>
    <col min="15" max="15" width="32.54296875" customWidth="1"/>
    <col min="16" max="16" width="48.54296875" customWidth="1"/>
    <col min="19" max="19" width="54.6328125" customWidth="1"/>
  </cols>
  <sheetData>
    <row r="1" spans="1:23" s="1" customFormat="1" ht="69" customHeight="1" x14ac:dyDescent="0.35">
      <c r="A1" s="77"/>
      <c r="B1" s="77"/>
      <c r="C1" s="77"/>
      <c r="D1" s="77"/>
      <c r="G1" s="2"/>
      <c r="H1" s="2"/>
      <c r="I1" s="2"/>
      <c r="K1" s="65"/>
      <c r="L1" s="66"/>
      <c r="M1" s="52"/>
    </row>
    <row r="2" spans="1:23" s="3" customFormat="1" ht="22.5" customHeight="1" x14ac:dyDescent="0.55000000000000004">
      <c r="E2" s="4"/>
      <c r="F2" s="69" t="str">
        <f>Hidden!D4</f>
        <v>BMDS 3.1.2</v>
      </c>
      <c r="G2" s="53"/>
      <c r="H2" s="5"/>
      <c r="I2" s="59"/>
      <c r="J2" s="59"/>
      <c r="K2" s="60"/>
      <c r="L2" s="60"/>
      <c r="M2" s="60"/>
      <c r="N2" s="60"/>
      <c r="Q2" s="4"/>
      <c r="R2" s="4"/>
      <c r="W2" s="4"/>
    </row>
    <row r="3" spans="1:23" s="14" customFormat="1" ht="14.4" customHeight="1" x14ac:dyDescent="0.55000000000000004">
      <c r="E3" s="48"/>
      <c r="G3" s="49"/>
      <c r="H3" s="49"/>
      <c r="I3" s="61"/>
      <c r="J3" s="61"/>
      <c r="K3" s="58"/>
      <c r="L3" s="58"/>
      <c r="M3" s="58"/>
      <c r="N3" s="58"/>
      <c r="Q3" s="48"/>
      <c r="R3" s="48"/>
      <c r="W3" s="48"/>
    </row>
    <row r="4" spans="1:23" s="14" customFormat="1" ht="14.4" customHeight="1" x14ac:dyDescent="0.55000000000000004">
      <c r="B4" s="123" t="s">
        <v>152</v>
      </c>
      <c r="C4" s="116"/>
      <c r="D4" s="117"/>
      <c r="E4" s="48"/>
      <c r="G4" s="74" t="s">
        <v>141</v>
      </c>
      <c r="H4" s="74"/>
      <c r="I4" s="74"/>
      <c r="J4" s="74"/>
      <c r="K4" s="58"/>
      <c r="L4" s="58"/>
      <c r="M4" s="58"/>
      <c r="N4" s="58"/>
      <c r="Q4" s="48"/>
      <c r="R4" s="48"/>
      <c r="W4" s="48"/>
    </row>
    <row r="5" spans="1:23" s="14" customFormat="1" ht="14.4" customHeight="1" x14ac:dyDescent="0.55000000000000004">
      <c r="B5" s="118" t="s">
        <v>153</v>
      </c>
      <c r="C5" s="116"/>
      <c r="D5" s="117"/>
      <c r="E5" s="48"/>
      <c r="G5" s="49"/>
      <c r="H5" s="49"/>
      <c r="I5" s="61"/>
      <c r="J5" s="61"/>
      <c r="K5" s="58"/>
      <c r="L5" s="124" t="s">
        <v>225</v>
      </c>
      <c r="M5" s="124"/>
      <c r="N5" s="58"/>
      <c r="Q5" s="48"/>
      <c r="R5" s="48"/>
      <c r="W5" s="48"/>
    </row>
    <row r="6" spans="1:23" s="14" customFormat="1" ht="14.4" customHeight="1" x14ac:dyDescent="0.55000000000000004">
      <c r="B6" s="119" t="s">
        <v>41</v>
      </c>
      <c r="C6" s="119" t="s">
        <v>154</v>
      </c>
      <c r="D6" s="119" t="s">
        <v>155</v>
      </c>
      <c r="E6" s="48"/>
      <c r="G6" s="129" t="s">
        <v>1</v>
      </c>
      <c r="H6" s="129"/>
      <c r="I6" s="129"/>
      <c r="J6" s="129"/>
      <c r="K6" s="58"/>
      <c r="L6" s="125" t="s">
        <v>226</v>
      </c>
      <c r="M6" s="126"/>
      <c r="N6" s="58"/>
      <c r="Q6" s="48"/>
      <c r="R6" s="48"/>
      <c r="W6" s="48"/>
    </row>
    <row r="7" spans="1:23" s="14" customFormat="1" ht="14.4" customHeight="1" x14ac:dyDescent="0.55000000000000004">
      <c r="B7" s="120" t="s">
        <v>41</v>
      </c>
      <c r="C7" s="120" t="s">
        <v>154</v>
      </c>
      <c r="D7" s="120" t="s">
        <v>155</v>
      </c>
      <c r="E7" s="48"/>
      <c r="G7" s="129"/>
      <c r="H7" s="129"/>
      <c r="I7" s="129"/>
      <c r="J7" s="129"/>
      <c r="K7" s="58"/>
      <c r="L7" s="127" t="s">
        <v>227</v>
      </c>
      <c r="M7" s="128"/>
      <c r="N7" s="58"/>
      <c r="Q7" s="48"/>
      <c r="R7" s="48"/>
      <c r="W7" s="48"/>
    </row>
    <row r="8" spans="1:23" s="14" customFormat="1" ht="14.4" customHeight="1" x14ac:dyDescent="0.55000000000000004">
      <c r="B8" s="121">
        <v>0</v>
      </c>
      <c r="C8" s="121">
        <v>42.95</v>
      </c>
      <c r="D8" s="121">
        <v>3</v>
      </c>
      <c r="E8" s="48"/>
      <c r="G8" s="129"/>
      <c r="H8" s="129"/>
      <c r="I8" s="129"/>
      <c r="J8" s="129"/>
      <c r="K8" s="58"/>
      <c r="L8" s="58"/>
      <c r="M8" s="58"/>
      <c r="N8" s="58"/>
      <c r="Q8" s="48"/>
      <c r="R8" s="48"/>
      <c r="W8" s="48"/>
    </row>
    <row r="9" spans="1:23" s="14" customFormat="1" ht="14.4" customHeight="1" x14ac:dyDescent="0.55000000000000004">
      <c r="B9" s="122">
        <v>17.899999999999999</v>
      </c>
      <c r="C9" s="122">
        <v>41.33</v>
      </c>
      <c r="D9" s="122">
        <v>1</v>
      </c>
      <c r="E9" s="48"/>
      <c r="G9" s="129"/>
      <c r="H9" s="129"/>
      <c r="I9" s="129"/>
      <c r="J9" s="129"/>
      <c r="K9" s="58"/>
      <c r="L9" s="58"/>
      <c r="M9" s="58"/>
      <c r="N9" s="58"/>
      <c r="Q9" s="48"/>
      <c r="R9" s="48"/>
      <c r="W9" s="48"/>
    </row>
    <row r="10" spans="1:23" s="14" customFormat="1" ht="14.4" customHeight="1" x14ac:dyDescent="0.55000000000000004">
      <c r="B10" s="121">
        <v>61.7</v>
      </c>
      <c r="C10" s="121">
        <v>42.6</v>
      </c>
      <c r="D10" s="121">
        <v>1</v>
      </c>
      <c r="E10" s="48"/>
      <c r="G10" s="129"/>
      <c r="H10" s="129"/>
      <c r="I10" s="129"/>
      <c r="J10" s="129"/>
      <c r="K10" s="58"/>
      <c r="L10" s="58"/>
      <c r="M10" s="58"/>
      <c r="N10" s="58"/>
      <c r="Q10" s="48"/>
      <c r="R10" s="48"/>
      <c r="W10" s="48"/>
    </row>
    <row r="11" spans="1:23" s="14" customFormat="1" ht="14.4" customHeight="1" x14ac:dyDescent="0.55000000000000004">
      <c r="B11" s="122">
        <v>195.6</v>
      </c>
      <c r="C11" s="122">
        <v>43.04</v>
      </c>
      <c r="D11" s="122">
        <v>3</v>
      </c>
      <c r="E11" s="48"/>
      <c r="G11" s="49"/>
      <c r="H11" s="49"/>
      <c r="I11" s="61"/>
      <c r="J11" s="61"/>
      <c r="K11" s="58"/>
      <c r="L11" s="58"/>
      <c r="M11" s="58"/>
      <c r="N11" s="58"/>
      <c r="Q11" s="48"/>
      <c r="R11" s="48"/>
      <c r="W11" s="48"/>
    </row>
    <row r="12" spans="1:23" s="14" customFormat="1" ht="14.4" customHeight="1" x14ac:dyDescent="0.55000000000000004">
      <c r="B12" s="121">
        <v>772.3</v>
      </c>
      <c r="C12" s="121">
        <v>36.89</v>
      </c>
      <c r="D12" s="121">
        <v>7</v>
      </c>
      <c r="E12" s="48"/>
      <c r="G12" s="49"/>
      <c r="H12" s="49"/>
      <c r="I12" s="61"/>
      <c r="J12" s="61"/>
      <c r="K12" s="58"/>
      <c r="L12" s="58"/>
      <c r="M12" s="58"/>
      <c r="N12" s="58"/>
      <c r="Q12" s="48"/>
      <c r="R12" s="48"/>
      <c r="W12" s="48"/>
    </row>
    <row r="13" spans="1:23" s="14" customFormat="1" ht="14.4" customHeight="1" x14ac:dyDescent="0.55000000000000004">
      <c r="E13" s="48"/>
      <c r="G13" s="49"/>
      <c r="H13" s="49"/>
      <c r="I13" s="61"/>
      <c r="J13" s="61"/>
      <c r="K13" s="58"/>
      <c r="L13" s="58"/>
      <c r="M13" s="58"/>
      <c r="N13" s="58"/>
      <c r="Q13" s="48"/>
      <c r="R13" s="48"/>
      <c r="W13" s="48"/>
    </row>
    <row r="14" spans="1:23" s="14" customFormat="1" ht="14.4" customHeight="1" x14ac:dyDescent="0.55000000000000004">
      <c r="E14" s="48"/>
      <c r="G14" s="49"/>
      <c r="H14" s="49"/>
      <c r="I14" s="61"/>
      <c r="J14" s="61"/>
      <c r="K14" s="58"/>
      <c r="L14" s="58"/>
      <c r="M14" s="58"/>
      <c r="N14" s="58"/>
      <c r="Q14" s="48"/>
      <c r="R14" s="48"/>
      <c r="S14" s="115" t="s">
        <v>224</v>
      </c>
      <c r="W14" s="48"/>
    </row>
    <row r="15" spans="1:23" s="14" customFormat="1" ht="14.4" customHeight="1" x14ac:dyDescent="0.55000000000000004">
      <c r="B15" s="78" t="s">
        <v>213</v>
      </c>
      <c r="C15" s="79"/>
      <c r="D15" s="80" t="s">
        <v>134</v>
      </c>
      <c r="E15" s="81"/>
      <c r="G15" s="49"/>
      <c r="H15" s="49"/>
      <c r="I15" s="61"/>
      <c r="J15" s="61"/>
      <c r="K15" s="58"/>
      <c r="L15" s="58"/>
      <c r="M15" s="58"/>
      <c r="N15" s="58"/>
      <c r="Q15" s="48"/>
      <c r="R15" s="48"/>
      <c r="W15" s="48"/>
    </row>
    <row r="16" spans="1:23" s="14" customFormat="1" ht="51" customHeight="1" x14ac:dyDescent="0.35">
      <c r="B16" s="37" t="s">
        <v>31</v>
      </c>
      <c r="C16" s="38" t="s">
        <v>60</v>
      </c>
      <c r="D16" s="38" t="s">
        <v>128</v>
      </c>
      <c r="E16" s="37" t="s">
        <v>23</v>
      </c>
      <c r="F16" s="37" t="s">
        <v>17</v>
      </c>
      <c r="G16" s="37" t="s">
        <v>34</v>
      </c>
      <c r="H16" s="37" t="s">
        <v>35</v>
      </c>
      <c r="I16" s="37" t="s">
        <v>36</v>
      </c>
      <c r="J16" s="38" t="s">
        <v>93</v>
      </c>
      <c r="K16" s="37" t="s">
        <v>42</v>
      </c>
      <c r="L16" s="38" t="s">
        <v>107</v>
      </c>
      <c r="M16" s="38" t="s">
        <v>58</v>
      </c>
      <c r="N16" s="38" t="s">
        <v>59</v>
      </c>
      <c r="O16" s="38" t="s">
        <v>61</v>
      </c>
      <c r="P16" s="38" t="s">
        <v>62</v>
      </c>
    </row>
    <row r="17" spans="2:16" s="14" customFormat="1" x14ac:dyDescent="0.35">
      <c r="B17" s="109" t="s">
        <v>71</v>
      </c>
      <c r="C17" s="68" t="s">
        <v>214</v>
      </c>
      <c r="D17" s="68" t="s">
        <v>215</v>
      </c>
      <c r="E17" s="68" t="s">
        <v>179</v>
      </c>
      <c r="F17" s="68">
        <v>0.1</v>
      </c>
      <c r="G17" s="68">
        <v>224.66882189736268</v>
      </c>
      <c r="H17" s="68">
        <v>169.73511923503648</v>
      </c>
      <c r="I17" s="68" t="s">
        <v>190</v>
      </c>
      <c r="J17" s="68">
        <v>0.20735781210767668</v>
      </c>
      <c r="K17" s="68">
        <v>107.75244988689013</v>
      </c>
      <c r="L17" s="68" t="s">
        <v>183</v>
      </c>
      <c r="M17" s="68">
        <v>1.5136845374404782E-4</v>
      </c>
      <c r="N17" s="68">
        <v>1.0254166442175152</v>
      </c>
      <c r="O17" s="68" t="s">
        <v>221</v>
      </c>
      <c r="P17" s="105"/>
    </row>
    <row r="18" spans="2:16" s="14" customFormat="1" x14ac:dyDescent="0.35">
      <c r="B18" s="110" t="s">
        <v>72</v>
      </c>
      <c r="C18" s="96" t="s">
        <v>214</v>
      </c>
      <c r="D18" s="96" t="s">
        <v>215</v>
      </c>
      <c r="E18" s="96" t="s">
        <v>179</v>
      </c>
      <c r="F18" s="96">
        <v>0.1</v>
      </c>
      <c r="G18" s="96">
        <v>559.95706325185381</v>
      </c>
      <c r="H18" s="96">
        <v>289.16803832780653</v>
      </c>
      <c r="I18" s="96">
        <v>1345.2867703651345</v>
      </c>
      <c r="J18" s="96">
        <v>0.4241012543734225</v>
      </c>
      <c r="K18" s="96">
        <v>105.95861355222173</v>
      </c>
      <c r="L18" s="96" t="s">
        <v>183</v>
      </c>
      <c r="M18" s="96">
        <v>-3.6246529954482513E-2</v>
      </c>
      <c r="N18" s="96">
        <v>0.95677652381171319</v>
      </c>
      <c r="O18" s="96" t="s">
        <v>221</v>
      </c>
      <c r="P18" s="111"/>
    </row>
    <row r="19" spans="2:16" s="14" customFormat="1" x14ac:dyDescent="0.35">
      <c r="B19" s="109" t="s">
        <v>74</v>
      </c>
      <c r="C19" s="68" t="s">
        <v>214</v>
      </c>
      <c r="D19" s="68" t="s">
        <v>215</v>
      </c>
      <c r="E19" s="68" t="s">
        <v>179</v>
      </c>
      <c r="F19" s="68">
        <v>0.1</v>
      </c>
      <c r="G19" s="68">
        <v>558.71647145233942</v>
      </c>
      <c r="H19" s="68">
        <v>276.0401292811141</v>
      </c>
      <c r="I19" s="68">
        <v>1375.3848243230364</v>
      </c>
      <c r="J19" s="68">
        <v>0.42287658514633908</v>
      </c>
      <c r="K19" s="68">
        <v>105.96335305797672</v>
      </c>
      <c r="L19" s="68" t="s">
        <v>183</v>
      </c>
      <c r="M19" s="68">
        <v>-3.4170132464526722E-2</v>
      </c>
      <c r="N19" s="68">
        <v>0.96046410471628474</v>
      </c>
      <c r="O19" s="68" t="s">
        <v>221</v>
      </c>
      <c r="P19" s="105"/>
    </row>
    <row r="20" spans="2:16" s="14" customFormat="1" x14ac:dyDescent="0.35">
      <c r="B20" s="110" t="s">
        <v>216</v>
      </c>
      <c r="C20" s="96" t="s">
        <v>214</v>
      </c>
      <c r="D20" s="96" t="s">
        <v>215</v>
      </c>
      <c r="E20" s="96" t="s">
        <v>179</v>
      </c>
      <c r="F20" s="96">
        <v>0.1</v>
      </c>
      <c r="G20" s="96">
        <v>594.58195809125891</v>
      </c>
      <c r="H20" s="96">
        <v>286.66542961607291</v>
      </c>
      <c r="I20" s="96">
        <v>1378.0072427866482</v>
      </c>
      <c r="J20" s="96">
        <v>0.41455647913564786</v>
      </c>
      <c r="K20" s="96">
        <v>106.0363561770468</v>
      </c>
      <c r="L20" s="96" t="s">
        <v>183</v>
      </c>
      <c r="M20" s="96">
        <v>-4.0417923961797546E-2</v>
      </c>
      <c r="N20" s="96">
        <v>0.91144201993446516</v>
      </c>
      <c r="O20" s="96" t="s">
        <v>221</v>
      </c>
      <c r="P20" s="111"/>
    </row>
    <row r="21" spans="2:16" s="14" customFormat="1" x14ac:dyDescent="0.35">
      <c r="B21" s="109" t="s">
        <v>217</v>
      </c>
      <c r="C21" s="68" t="s">
        <v>214</v>
      </c>
      <c r="D21" s="68" t="s">
        <v>215</v>
      </c>
      <c r="E21" s="68" t="s">
        <v>179</v>
      </c>
      <c r="F21" s="68">
        <v>0.1</v>
      </c>
      <c r="G21" s="68">
        <v>594.55599566698072</v>
      </c>
      <c r="H21" s="68">
        <v>286.65293779231968</v>
      </c>
      <c r="I21" s="68">
        <v>1378.0371004844662</v>
      </c>
      <c r="J21" s="68">
        <v>0.41453909012159784</v>
      </c>
      <c r="K21" s="68">
        <v>106.03635610837961</v>
      </c>
      <c r="L21" s="68" t="s">
        <v>183</v>
      </c>
      <c r="M21" s="68">
        <v>-4.0342925740021823E-2</v>
      </c>
      <c r="N21" s="68">
        <v>0.91161143252722465</v>
      </c>
      <c r="O21" s="68" t="s">
        <v>221</v>
      </c>
      <c r="P21" s="105"/>
    </row>
    <row r="22" spans="2:16" s="14" customFormat="1" x14ac:dyDescent="0.35">
      <c r="B22" s="110" t="s">
        <v>218</v>
      </c>
      <c r="C22" s="96" t="s">
        <v>214</v>
      </c>
      <c r="D22" s="96" t="s">
        <v>215</v>
      </c>
      <c r="E22" s="96" t="s">
        <v>179</v>
      </c>
      <c r="F22" s="96">
        <v>0.1</v>
      </c>
      <c r="G22" s="96">
        <v>594.55608773231506</v>
      </c>
      <c r="H22" s="96">
        <v>286.65257025954185</v>
      </c>
      <c r="I22" s="96">
        <v>1377.9849579773809</v>
      </c>
      <c r="J22" s="96">
        <v>0.41453956681814552</v>
      </c>
      <c r="K22" s="96">
        <v>106.03635610838893</v>
      </c>
      <c r="L22" s="96" t="s">
        <v>183</v>
      </c>
      <c r="M22" s="96">
        <v>-4.0344338722717581E-2</v>
      </c>
      <c r="N22" s="96">
        <v>0.91160836328797612</v>
      </c>
      <c r="O22" s="96" t="s">
        <v>221</v>
      </c>
      <c r="P22" s="111"/>
    </row>
    <row r="23" spans="2:16" s="14" customFormat="1" x14ac:dyDescent="0.35">
      <c r="B23" s="109" t="s">
        <v>219</v>
      </c>
      <c r="C23" s="68" t="s">
        <v>214</v>
      </c>
      <c r="D23" s="68" t="s">
        <v>215</v>
      </c>
      <c r="E23" s="68" t="s">
        <v>179</v>
      </c>
      <c r="F23" s="68">
        <v>0.1</v>
      </c>
      <c r="G23" s="68">
        <v>520.28633807897563</v>
      </c>
      <c r="H23" s="68">
        <v>275.37796568708006</v>
      </c>
      <c r="I23" s="68">
        <v>1554.8208137880265</v>
      </c>
      <c r="J23" s="68">
        <v>0.5233323078554476</v>
      </c>
      <c r="K23" s="68">
        <v>104.42276426413683</v>
      </c>
      <c r="L23" s="68" t="s">
        <v>183</v>
      </c>
      <c r="M23" s="68">
        <v>0.21458917299364663</v>
      </c>
      <c r="N23" s="68">
        <v>1.1481114439876268</v>
      </c>
      <c r="O23" s="68" t="s">
        <v>221</v>
      </c>
      <c r="P23" s="105"/>
    </row>
    <row r="24" spans="2:16" s="14" customFormat="1" x14ac:dyDescent="0.35">
      <c r="B24" s="110" t="s">
        <v>79</v>
      </c>
      <c r="C24" s="96" t="s">
        <v>214</v>
      </c>
      <c r="D24" s="96" t="s">
        <v>215</v>
      </c>
      <c r="E24" s="96" t="s">
        <v>179</v>
      </c>
      <c r="F24" s="96">
        <v>0.1</v>
      </c>
      <c r="G24" s="96">
        <v>566.59193530202492</v>
      </c>
      <c r="H24" s="96">
        <v>288.71857867556463</v>
      </c>
      <c r="I24" s="96">
        <v>1351.0897938597304</v>
      </c>
      <c r="J24" s="96">
        <v>0.42170550638235926</v>
      </c>
      <c r="K24" s="96">
        <v>105.97248304890567</v>
      </c>
      <c r="L24" s="96" t="s">
        <v>183</v>
      </c>
      <c r="M24" s="96">
        <v>-3.2098932837681046E-2</v>
      </c>
      <c r="N24" s="96">
        <v>0.95666472511311329</v>
      </c>
      <c r="O24" s="96" t="s">
        <v>221</v>
      </c>
      <c r="P24" s="111"/>
    </row>
    <row r="25" spans="2:16" s="14" customFormat="1" ht="29" x14ac:dyDescent="0.35">
      <c r="B25" s="112" t="s">
        <v>73</v>
      </c>
      <c r="C25" s="113" t="s">
        <v>214</v>
      </c>
      <c r="D25" s="113" t="s">
        <v>220</v>
      </c>
      <c r="E25" s="113" t="s">
        <v>179</v>
      </c>
      <c r="F25" s="113">
        <v>0.1</v>
      </c>
      <c r="G25" s="113">
        <v>594.18740418066011</v>
      </c>
      <c r="H25" s="113">
        <v>432.22496485159377</v>
      </c>
      <c r="I25" s="113">
        <v>1173.5814812886429</v>
      </c>
      <c r="J25" s="113">
        <v>0.60372317213654569</v>
      </c>
      <c r="K25" s="113">
        <v>104.09492824760247</v>
      </c>
      <c r="L25" s="113" t="s">
        <v>183</v>
      </c>
      <c r="M25" s="113">
        <v>-2.7596184813269576E-3</v>
      </c>
      <c r="N25" s="113">
        <v>0.99733948177464238</v>
      </c>
      <c r="O25" s="113" t="s">
        <v>222</v>
      </c>
      <c r="P25" s="114" t="s">
        <v>223</v>
      </c>
    </row>
    <row r="26" spans="2:16" s="14" customFormat="1" x14ac:dyDescent="0.35">
      <c r="B26" s="110" t="s">
        <v>75</v>
      </c>
      <c r="C26" s="96" t="s">
        <v>214</v>
      </c>
      <c r="D26" s="96" t="s">
        <v>220</v>
      </c>
      <c r="E26" s="96" t="s">
        <v>179</v>
      </c>
      <c r="F26" s="96">
        <v>0.1</v>
      </c>
      <c r="G26" s="96">
        <v>524.69757822146516</v>
      </c>
      <c r="H26" s="96">
        <v>254.58211350747447</v>
      </c>
      <c r="I26" s="96">
        <v>1583.4998382605775</v>
      </c>
      <c r="J26" s="96">
        <v>0.43470112298168118</v>
      </c>
      <c r="K26" s="96">
        <v>105.88371754972985</v>
      </c>
      <c r="L26" s="96" t="s">
        <v>183</v>
      </c>
      <c r="M26" s="96">
        <v>-3.6351895110893179E-2</v>
      </c>
      <c r="N26" s="96">
        <v>0.98027267784085692</v>
      </c>
      <c r="O26" s="96" t="s">
        <v>221</v>
      </c>
      <c r="P26" s="111"/>
    </row>
    <row r="27" spans="2:16" s="14" customFormat="1" x14ac:dyDescent="0.35">
      <c r="B27" s="109" t="s">
        <v>77</v>
      </c>
      <c r="C27" s="68" t="s">
        <v>214</v>
      </c>
      <c r="D27" s="68" t="s">
        <v>220</v>
      </c>
      <c r="E27" s="68" t="s">
        <v>179</v>
      </c>
      <c r="F27" s="68">
        <v>0.1</v>
      </c>
      <c r="G27" s="68">
        <v>578.29448620107553</v>
      </c>
      <c r="H27" s="68">
        <v>405.43743267674233</v>
      </c>
      <c r="I27" s="68">
        <v>1207.1889231341552</v>
      </c>
      <c r="J27" s="68">
        <v>0.59787365621271205</v>
      </c>
      <c r="K27" s="68">
        <v>104.10439609364315</v>
      </c>
      <c r="L27" s="68" t="s">
        <v>183</v>
      </c>
      <c r="M27" s="68">
        <v>7.8546647879171264E-3</v>
      </c>
      <c r="N27" s="68">
        <v>1.0272761856033719</v>
      </c>
      <c r="O27" s="68" t="s">
        <v>221</v>
      </c>
      <c r="P27" s="105"/>
    </row>
    <row r="28" spans="2:16" s="14" customFormat="1" x14ac:dyDescent="0.35"/>
    <row r="29" spans="2:16" s="14" customFormat="1" x14ac:dyDescent="0.35"/>
    <row r="30" spans="2:16" s="14" customFormat="1" x14ac:dyDescent="0.35"/>
    <row r="31" spans="2:16" s="14" customFormat="1" x14ac:dyDescent="0.35"/>
    <row r="32" spans="2:16" s="14" customFormat="1" x14ac:dyDescent="0.35"/>
    <row r="33" s="14" customFormat="1" x14ac:dyDescent="0.35"/>
    <row r="34" s="14" customFormat="1" x14ac:dyDescent="0.35"/>
    <row r="35" s="14" customFormat="1" x14ac:dyDescent="0.35"/>
    <row r="36" s="14" customFormat="1" x14ac:dyDescent="0.35"/>
    <row r="37" s="14" customFormat="1" x14ac:dyDescent="0.35"/>
    <row r="38" s="14" customFormat="1" x14ac:dyDescent="0.35"/>
    <row r="39" s="14" customFormat="1" x14ac:dyDescent="0.35"/>
    <row r="40" s="14" customFormat="1" x14ac:dyDescent="0.35"/>
    <row r="41" s="14" customFormat="1" x14ac:dyDescent="0.35"/>
    <row r="42" s="14" customFormat="1" x14ac:dyDescent="0.35"/>
    <row r="43" s="14" customFormat="1" x14ac:dyDescent="0.35"/>
    <row r="44" s="14" customFormat="1" x14ac:dyDescent="0.35"/>
    <row r="45" s="14" customFormat="1" x14ac:dyDescent="0.35"/>
    <row r="46" s="14" customFormat="1" x14ac:dyDescent="0.35"/>
    <row r="47" s="14" customFormat="1" x14ac:dyDescent="0.35"/>
    <row r="48" s="14" customFormat="1" x14ac:dyDescent="0.35"/>
    <row r="49" s="14" customFormat="1" x14ac:dyDescent="0.35"/>
    <row r="50" s="14" customFormat="1" x14ac:dyDescent="0.35"/>
    <row r="51" s="14" customFormat="1" x14ac:dyDescent="0.35"/>
    <row r="52" s="14" customFormat="1" x14ac:dyDescent="0.35"/>
    <row r="53" s="14" customFormat="1" x14ac:dyDescent="0.35"/>
    <row r="54" s="14" customFormat="1" x14ac:dyDescent="0.35"/>
    <row r="55" s="14" customFormat="1" x14ac:dyDescent="0.35"/>
    <row r="56" s="14" customFormat="1" x14ac:dyDescent="0.35"/>
    <row r="57" s="14" customFormat="1" x14ac:dyDescent="0.35"/>
    <row r="58" s="14" customFormat="1" x14ac:dyDescent="0.35"/>
    <row r="59" s="14" customFormat="1" x14ac:dyDescent="0.35"/>
    <row r="60" s="14" customFormat="1" x14ac:dyDescent="0.35"/>
    <row r="61" s="14" customFormat="1" x14ac:dyDescent="0.35"/>
    <row r="62" s="14" customFormat="1" x14ac:dyDescent="0.35"/>
    <row r="63" s="14" customFormat="1" x14ac:dyDescent="0.35"/>
    <row r="64" s="14" customFormat="1" x14ac:dyDescent="0.35"/>
    <row r="65" s="14" customFormat="1" x14ac:dyDescent="0.35"/>
    <row r="66" s="14" customFormat="1" x14ac:dyDescent="0.35"/>
    <row r="67" s="14" customFormat="1" x14ac:dyDescent="0.35"/>
    <row r="68" s="14" customFormat="1" x14ac:dyDescent="0.35"/>
    <row r="69" s="14" customFormat="1" x14ac:dyDescent="0.35"/>
    <row r="70" s="14" customFormat="1" x14ac:dyDescent="0.35"/>
    <row r="71" s="14" customFormat="1" x14ac:dyDescent="0.35"/>
    <row r="72" s="14" customFormat="1" x14ac:dyDescent="0.35"/>
    <row r="73" s="14" customFormat="1" x14ac:dyDescent="0.35"/>
    <row r="74" s="14" customFormat="1" x14ac:dyDescent="0.35"/>
    <row r="75" s="14" customFormat="1" x14ac:dyDescent="0.35"/>
    <row r="76" s="14" customFormat="1" x14ac:dyDescent="0.35"/>
    <row r="77" s="14" customFormat="1" x14ac:dyDescent="0.35"/>
    <row r="78" s="14" customFormat="1" x14ac:dyDescent="0.35"/>
    <row r="79" s="14" customFormat="1" x14ac:dyDescent="0.35"/>
    <row r="80" s="14" customFormat="1" x14ac:dyDescent="0.35"/>
    <row r="81" s="14" customFormat="1" x14ac:dyDescent="0.35"/>
    <row r="82" s="14" customFormat="1" x14ac:dyDescent="0.35"/>
    <row r="83" s="14" customFormat="1" x14ac:dyDescent="0.35"/>
    <row r="84" s="14" customFormat="1" x14ac:dyDescent="0.35"/>
    <row r="85" s="14" customFormat="1" x14ac:dyDescent="0.35"/>
    <row r="86" s="14" customFormat="1" x14ac:dyDescent="0.35"/>
    <row r="87" s="14" customFormat="1" x14ac:dyDescent="0.35"/>
    <row r="88" s="14" customFormat="1" x14ac:dyDescent="0.35"/>
    <row r="89" s="14" customFormat="1" x14ac:dyDescent="0.35"/>
    <row r="90" s="14" customFormat="1" x14ac:dyDescent="0.35"/>
    <row r="91" s="14" customFormat="1" x14ac:dyDescent="0.35"/>
    <row r="92" s="14" customFormat="1" x14ac:dyDescent="0.35"/>
    <row r="93" s="14" customFormat="1" x14ac:dyDescent="0.35"/>
    <row r="94" s="14" customFormat="1" x14ac:dyDescent="0.35"/>
    <row r="95" s="14" customFormat="1" x14ac:dyDescent="0.35"/>
    <row r="96" s="14" customFormat="1" x14ac:dyDescent="0.35"/>
    <row r="97" s="14" customFormat="1" x14ac:dyDescent="0.35"/>
    <row r="98" s="14" customFormat="1" x14ac:dyDescent="0.35"/>
    <row r="99" s="14" customFormat="1" x14ac:dyDescent="0.35"/>
    <row r="100" s="14" customFormat="1" x14ac:dyDescent="0.35"/>
    <row r="101" s="14" customFormat="1" x14ac:dyDescent="0.35"/>
    <row r="102" s="14" customFormat="1" x14ac:dyDescent="0.35"/>
    <row r="103" s="14" customFormat="1" x14ac:dyDescent="0.35"/>
    <row r="104" s="14" customFormat="1" x14ac:dyDescent="0.35"/>
    <row r="105" s="14" customFormat="1" x14ac:dyDescent="0.35"/>
    <row r="106" s="14" customFormat="1" x14ac:dyDescent="0.35"/>
    <row r="107" s="14" customFormat="1" x14ac:dyDescent="0.35"/>
    <row r="108" s="14" customFormat="1" x14ac:dyDescent="0.35"/>
    <row r="109" s="14" customFormat="1" x14ac:dyDescent="0.35"/>
    <row r="110" s="14" customFormat="1" x14ac:dyDescent="0.35"/>
    <row r="111" s="14" customFormat="1" x14ac:dyDescent="0.35"/>
    <row r="112" s="14" customFormat="1" x14ac:dyDescent="0.35"/>
    <row r="113" s="14" customFormat="1" x14ac:dyDescent="0.35"/>
    <row r="114" s="14" customFormat="1" x14ac:dyDescent="0.35"/>
    <row r="115" s="14" customFormat="1" x14ac:dyDescent="0.35"/>
    <row r="116" s="14" customFormat="1" x14ac:dyDescent="0.35"/>
    <row r="117" s="14" customFormat="1" x14ac:dyDescent="0.35"/>
    <row r="118" s="14" customFormat="1" x14ac:dyDescent="0.35"/>
    <row r="119" s="14" customFormat="1" x14ac:dyDescent="0.35"/>
    <row r="120" s="14" customFormat="1" x14ac:dyDescent="0.35"/>
    <row r="121" s="14" customFormat="1" x14ac:dyDescent="0.35"/>
    <row r="122" s="14" customFormat="1" x14ac:dyDescent="0.35"/>
    <row r="123" s="14" customFormat="1" x14ac:dyDescent="0.35"/>
    <row r="124" s="14" customFormat="1" x14ac:dyDescent="0.35"/>
    <row r="125" s="14" customFormat="1" x14ac:dyDescent="0.35"/>
    <row r="126" s="14" customFormat="1" x14ac:dyDescent="0.35"/>
    <row r="127" s="14" customFormat="1" x14ac:dyDescent="0.35"/>
    <row r="128" s="14" customFormat="1" x14ac:dyDescent="0.35"/>
    <row r="129" s="14" customFormat="1" x14ac:dyDescent="0.35"/>
    <row r="130" s="14" customFormat="1" x14ac:dyDescent="0.35"/>
    <row r="131" s="14" customFormat="1" x14ac:dyDescent="0.35"/>
    <row r="132" s="14" customFormat="1" x14ac:dyDescent="0.35"/>
    <row r="133" s="14" customFormat="1" x14ac:dyDescent="0.35"/>
    <row r="134" s="14" customFormat="1" x14ac:dyDescent="0.35"/>
    <row r="135" s="14" customFormat="1" x14ac:dyDescent="0.35"/>
    <row r="136" s="14" customFormat="1" x14ac:dyDescent="0.35"/>
    <row r="137" s="14" customFormat="1" x14ac:dyDescent="0.35"/>
    <row r="138" s="14" customFormat="1" x14ac:dyDescent="0.35"/>
    <row r="139" s="14" customFormat="1" x14ac:dyDescent="0.35"/>
    <row r="140" s="14" customFormat="1" x14ac:dyDescent="0.35"/>
    <row r="141" s="14" customFormat="1" x14ac:dyDescent="0.35"/>
    <row r="142" s="14" customFormat="1" x14ac:dyDescent="0.35"/>
    <row r="143" s="14" customFormat="1" x14ac:dyDescent="0.35"/>
    <row r="144" s="14" customFormat="1" x14ac:dyDescent="0.35"/>
    <row r="145" s="14" customFormat="1" x14ac:dyDescent="0.35"/>
    <row r="146" s="14" customFormat="1" x14ac:dyDescent="0.35"/>
    <row r="147" s="14" customFormat="1" x14ac:dyDescent="0.35"/>
    <row r="148" s="14" customFormat="1" x14ac:dyDescent="0.35"/>
    <row r="149" s="14" customFormat="1" x14ac:dyDescent="0.35"/>
    <row r="150" s="14" customFormat="1" x14ac:dyDescent="0.35"/>
    <row r="151" s="14" customFormat="1" x14ac:dyDescent="0.35"/>
  </sheetData>
  <mergeCells count="10">
    <mergeCell ref="L5:M5"/>
    <mergeCell ref="L6:M6"/>
    <mergeCell ref="L7:M7"/>
    <mergeCell ref="G4:J4"/>
    <mergeCell ref="G6:J10"/>
    <mergeCell ref="A1:D1"/>
    <mergeCell ref="B15:C15"/>
    <mergeCell ref="D15:E15"/>
    <mergeCell ref="B4:D4"/>
    <mergeCell ref="B5:D5"/>
  </mergeCells>
  <hyperlinks>
    <hyperlink ref="B17" location="'freq-dhl-rest-opt1'!A1" display="Dichotomous Hill" xr:uid="{3E8CB69F-D58F-4F6E-83E1-88B1738CF9F6}"/>
    <hyperlink ref="B18" location="'freq-gam-rest-opt1'!A1" display="Gamma" xr:uid="{CA3EEA5A-A443-4726-936A-8221AB40AB9F}"/>
    <hyperlink ref="B19" location="'freq-lnl-rest-opt1'!A1" display="Log-Logistic" xr:uid="{D430E43D-7248-4F1E-A1C2-21BBFE5BE945}"/>
    <hyperlink ref="B20" location="'freq-mst4-rest-opt1'!A1" display="Multistage Degree 4" xr:uid="{0802E660-BDD3-4648-800C-F0757E442483}"/>
    <hyperlink ref="B21" location="'freq-mst3-rest-opt1'!A1" display="Multistage Degree 3" xr:uid="{B93330B6-94D6-4B16-A128-2E1CA7573AB2}"/>
    <hyperlink ref="B22" location="'freq-mst2-rest-opt1'!A1" display="Multistage Degree 2" xr:uid="{7B0DF5BF-0960-4EC5-8032-48EE099A8DF4}"/>
    <hyperlink ref="B23" location="'freq-mst1-rest-opt1'!A1" display="Multistage Degree 1" xr:uid="{3DFCF32D-9650-46F9-B99D-60EC6B584494}"/>
    <hyperlink ref="B24" location="'freq-wei-rest-opt1'!A1" display="Weibull" xr:uid="{0DDF7F8C-6C0E-4B6C-9901-C1AD75D72B7C}"/>
    <hyperlink ref="B25" location="'freq-log-unrest-opt1'!A1" display="Logistic" xr:uid="{9A1082E2-1A01-4E4C-AC55-F2A5EE80188F}"/>
    <hyperlink ref="B26" location="'freq-lnp-unrest-opt1'!A1" display="Log-Probit" xr:uid="{31F0A2F6-1FCE-42F3-97BA-E85C43300FB4}"/>
    <hyperlink ref="B27" location="'freq-pro-unrest-opt1'!A1" display="Probit" xr:uid="{32C991FC-0F7A-4782-ADDD-79307C4ED12F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381000</xdr:colOff>
                    <xdr:row>0</xdr:row>
                    <xdr:rowOff>177800</xdr:rowOff>
                  </from>
                  <to>
                    <xdr:col>11</xdr:col>
                    <xdr:colOff>463550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loadAnalysisBtn">
              <controlPr defaultSize="0" print="0" disabled="1" autoFill="0" autoPict="0">
                <anchor moveWithCells="1">
                  <from>
                    <xdr:col>10</xdr:col>
                    <xdr:colOff>381000</xdr:colOff>
                    <xdr:row>0</xdr:row>
                    <xdr:rowOff>311150</xdr:rowOff>
                  </from>
                  <to>
                    <xdr:col>11</xdr:col>
                    <xdr:colOff>755650</xdr:colOff>
                    <xdr:row>2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196850</xdr:colOff>
                    <xdr:row>0</xdr:row>
                    <xdr:rowOff>196850</xdr:rowOff>
                  </from>
                  <to>
                    <xdr:col>12</xdr:col>
                    <xdr:colOff>920750</xdr:colOff>
                    <xdr:row>0</xdr:row>
                    <xdr:rowOff>673100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110"/>
  <sheetViews>
    <sheetView workbookViewId="0">
      <selection activeCell="D7" sqref="D7"/>
    </sheetView>
  </sheetViews>
  <sheetFormatPr defaultRowHeight="14.5" x14ac:dyDescent="0.35"/>
  <cols>
    <col min="1" max="1" width="12.453125" customWidth="1"/>
    <col min="2" max="2" width="16.36328125" bestFit="1" customWidth="1"/>
  </cols>
  <sheetData>
    <row r="1" spans="1:2" s="54" customFormat="1" x14ac:dyDescent="0.35"/>
    <row r="2" spans="1:2" s="54" customFormat="1" x14ac:dyDescent="0.35">
      <c r="A2" s="78" t="s">
        <v>69</v>
      </c>
      <c r="B2" s="79"/>
    </row>
    <row r="3" spans="1:2" s="54" customFormat="1" x14ac:dyDescent="0.35">
      <c r="A3" s="55" t="s">
        <v>89</v>
      </c>
      <c r="B3" s="55" t="s">
        <v>70</v>
      </c>
    </row>
    <row r="4" spans="1:2" s="54" customFormat="1" x14ac:dyDescent="0.35">
      <c r="A4" s="18" t="s">
        <v>80</v>
      </c>
      <c r="B4" s="17" t="s">
        <v>71</v>
      </c>
    </row>
    <row r="5" spans="1:2" s="54" customFormat="1" x14ac:dyDescent="0.35">
      <c r="A5" s="16" t="s">
        <v>81</v>
      </c>
      <c r="B5" s="15" t="s">
        <v>72</v>
      </c>
    </row>
    <row r="6" spans="1:2" s="54" customFormat="1" x14ac:dyDescent="0.35">
      <c r="A6" s="18" t="s">
        <v>82</v>
      </c>
      <c r="B6" s="17" t="s">
        <v>73</v>
      </c>
    </row>
    <row r="7" spans="1:2" s="54" customFormat="1" x14ac:dyDescent="0.35">
      <c r="A7" s="16" t="s">
        <v>85</v>
      </c>
      <c r="B7" s="15" t="s">
        <v>74</v>
      </c>
    </row>
    <row r="8" spans="1:2" s="54" customFormat="1" x14ac:dyDescent="0.35">
      <c r="A8" s="18" t="s">
        <v>86</v>
      </c>
      <c r="B8" s="17" t="s">
        <v>75</v>
      </c>
    </row>
    <row r="9" spans="1:2" s="54" customFormat="1" x14ac:dyDescent="0.35">
      <c r="A9" s="16" t="s">
        <v>87</v>
      </c>
      <c r="B9" s="15" t="s">
        <v>76</v>
      </c>
    </row>
    <row r="10" spans="1:2" s="54" customFormat="1" x14ac:dyDescent="0.35">
      <c r="A10" s="18" t="s">
        <v>83</v>
      </c>
      <c r="B10" s="17" t="s">
        <v>77</v>
      </c>
    </row>
    <row r="11" spans="1:2" s="54" customFormat="1" x14ac:dyDescent="0.35">
      <c r="A11" s="16" t="s">
        <v>88</v>
      </c>
      <c r="B11" s="15" t="s">
        <v>78</v>
      </c>
    </row>
    <row r="12" spans="1:2" s="54" customFormat="1" x14ac:dyDescent="0.35">
      <c r="A12" s="18" t="s">
        <v>84</v>
      </c>
      <c r="B12" s="17" t="s">
        <v>79</v>
      </c>
    </row>
    <row r="13" spans="1:2" s="54" customFormat="1" x14ac:dyDescent="0.35"/>
    <row r="14" spans="1:2" s="54" customFormat="1" x14ac:dyDescent="0.35"/>
    <row r="15" spans="1:2" s="54" customFormat="1" x14ac:dyDescent="0.35"/>
    <row r="16" spans="1:2" s="54" customFormat="1" x14ac:dyDescent="0.35"/>
    <row r="17" s="54" customFormat="1" x14ac:dyDescent="0.35"/>
    <row r="18" s="54" customFormat="1" x14ac:dyDescent="0.35"/>
    <row r="19" s="54" customFormat="1" x14ac:dyDescent="0.35"/>
    <row r="20" s="54" customFormat="1" x14ac:dyDescent="0.35"/>
    <row r="21" s="54" customFormat="1" x14ac:dyDescent="0.35"/>
    <row r="22" s="54" customFormat="1" x14ac:dyDescent="0.35"/>
    <row r="23" s="54" customFormat="1" x14ac:dyDescent="0.35"/>
    <row r="24" s="54" customFormat="1" x14ac:dyDescent="0.35"/>
    <row r="25" s="54" customFormat="1" x14ac:dyDescent="0.35"/>
    <row r="26" s="54" customFormat="1" x14ac:dyDescent="0.35"/>
    <row r="27" s="54" customFormat="1" x14ac:dyDescent="0.35"/>
    <row r="28" s="54" customFormat="1" x14ac:dyDescent="0.35"/>
    <row r="29" s="54" customFormat="1" x14ac:dyDescent="0.35"/>
    <row r="30" s="54" customFormat="1" x14ac:dyDescent="0.35"/>
    <row r="31" s="54" customFormat="1" x14ac:dyDescent="0.35"/>
    <row r="32" s="54" customFormat="1" x14ac:dyDescent="0.35"/>
    <row r="33" s="54" customFormat="1" x14ac:dyDescent="0.35"/>
    <row r="34" s="54" customFormat="1" x14ac:dyDescent="0.35"/>
    <row r="35" s="54" customFormat="1" x14ac:dyDescent="0.35"/>
    <row r="36" s="54" customFormat="1" x14ac:dyDescent="0.35"/>
    <row r="37" s="54" customFormat="1" x14ac:dyDescent="0.35"/>
    <row r="38" s="54" customFormat="1" x14ac:dyDescent="0.35"/>
    <row r="39" s="54" customFormat="1" x14ac:dyDescent="0.35"/>
    <row r="40" s="54" customFormat="1" x14ac:dyDescent="0.35"/>
    <row r="41" s="54" customFormat="1" x14ac:dyDescent="0.35"/>
    <row r="42" s="54" customFormat="1" x14ac:dyDescent="0.35"/>
    <row r="43" s="54" customFormat="1" x14ac:dyDescent="0.35"/>
    <row r="44" s="54" customFormat="1" x14ac:dyDescent="0.35"/>
    <row r="45" s="54" customFormat="1" x14ac:dyDescent="0.35"/>
    <row r="46" s="54" customFormat="1" x14ac:dyDescent="0.35"/>
    <row r="47" s="54" customFormat="1" x14ac:dyDescent="0.35"/>
    <row r="48" s="54" customFormat="1" x14ac:dyDescent="0.35"/>
    <row r="49" s="54" customFormat="1" x14ac:dyDescent="0.35"/>
    <row r="50" s="54" customFormat="1" x14ac:dyDescent="0.35"/>
    <row r="51" s="54" customFormat="1" x14ac:dyDescent="0.35"/>
    <row r="52" s="54" customFormat="1" x14ac:dyDescent="0.35"/>
    <row r="53" s="54" customFormat="1" x14ac:dyDescent="0.35"/>
    <row r="54" s="54" customFormat="1" x14ac:dyDescent="0.35"/>
    <row r="55" s="54" customFormat="1" x14ac:dyDescent="0.35"/>
    <row r="56" s="54" customFormat="1" x14ac:dyDescent="0.35"/>
    <row r="57" s="54" customFormat="1" x14ac:dyDescent="0.35"/>
    <row r="58" s="54" customFormat="1" x14ac:dyDescent="0.35"/>
    <row r="59" s="54" customFormat="1" x14ac:dyDescent="0.35"/>
    <row r="60" s="54" customFormat="1" x14ac:dyDescent="0.35"/>
    <row r="61" s="54" customFormat="1" x14ac:dyDescent="0.35"/>
    <row r="62" s="54" customFormat="1" x14ac:dyDescent="0.35"/>
    <row r="63" s="54" customFormat="1" x14ac:dyDescent="0.35"/>
    <row r="64" s="54" customFormat="1" x14ac:dyDescent="0.35"/>
    <row r="65" s="54" customFormat="1" x14ac:dyDescent="0.35"/>
    <row r="66" s="54" customFormat="1" x14ac:dyDescent="0.35"/>
    <row r="67" s="54" customFormat="1" x14ac:dyDescent="0.35"/>
    <row r="68" s="54" customFormat="1" x14ac:dyDescent="0.35"/>
    <row r="69" s="54" customFormat="1" x14ac:dyDescent="0.35"/>
    <row r="70" s="54" customFormat="1" x14ac:dyDescent="0.35"/>
    <row r="71" s="54" customFormat="1" x14ac:dyDescent="0.35"/>
    <row r="72" s="54" customFormat="1" x14ac:dyDescent="0.35"/>
    <row r="73" s="54" customFormat="1" x14ac:dyDescent="0.35"/>
    <row r="74" s="54" customFormat="1" x14ac:dyDescent="0.35"/>
    <row r="75" s="54" customFormat="1" x14ac:dyDescent="0.35"/>
    <row r="76" s="54" customFormat="1" x14ac:dyDescent="0.35"/>
    <row r="77" s="54" customFormat="1" x14ac:dyDescent="0.35"/>
    <row r="78" s="54" customFormat="1" x14ac:dyDescent="0.35"/>
    <row r="79" s="54" customFormat="1" x14ac:dyDescent="0.35"/>
    <row r="80" s="54" customFormat="1" x14ac:dyDescent="0.35"/>
    <row r="81" s="54" customFormat="1" x14ac:dyDescent="0.35"/>
    <row r="82" s="54" customFormat="1" x14ac:dyDescent="0.35"/>
    <row r="83" s="54" customFormat="1" x14ac:dyDescent="0.35"/>
    <row r="84" s="54" customFormat="1" x14ac:dyDescent="0.35"/>
    <row r="85" s="54" customFormat="1" x14ac:dyDescent="0.35"/>
    <row r="86" s="54" customFormat="1" x14ac:dyDescent="0.35"/>
    <row r="87" s="54" customFormat="1" x14ac:dyDescent="0.35"/>
    <row r="88" s="54" customFormat="1" x14ac:dyDescent="0.35"/>
    <row r="89" s="54" customFormat="1" x14ac:dyDescent="0.35"/>
    <row r="90" s="54" customFormat="1" x14ac:dyDescent="0.35"/>
    <row r="91" s="54" customFormat="1" x14ac:dyDescent="0.35"/>
    <row r="92" s="54" customFormat="1" x14ac:dyDescent="0.35"/>
    <row r="93" s="54" customFormat="1" x14ac:dyDescent="0.35"/>
    <row r="94" s="54" customFormat="1" x14ac:dyDescent="0.35"/>
    <row r="95" s="54" customFormat="1" x14ac:dyDescent="0.35"/>
    <row r="96" s="54" customFormat="1" x14ac:dyDescent="0.35"/>
    <row r="97" s="54" customFormat="1" x14ac:dyDescent="0.35"/>
    <row r="98" s="54" customFormat="1" x14ac:dyDescent="0.35"/>
    <row r="99" s="54" customFormat="1" x14ac:dyDescent="0.35"/>
    <row r="100" s="54" customFormat="1" x14ac:dyDescent="0.35"/>
    <row r="101" s="54" customFormat="1" x14ac:dyDescent="0.35"/>
    <row r="102" s="54" customFormat="1" x14ac:dyDescent="0.35"/>
    <row r="103" s="54" customFormat="1" x14ac:dyDescent="0.35"/>
    <row r="104" s="54" customFormat="1" x14ac:dyDescent="0.35"/>
    <row r="105" s="54" customFormat="1" x14ac:dyDescent="0.35"/>
    <row r="106" s="54" customFormat="1" x14ac:dyDescent="0.35"/>
    <row r="107" s="54" customFormat="1" x14ac:dyDescent="0.35"/>
    <row r="108" s="54" customFormat="1" x14ac:dyDescent="0.35"/>
    <row r="109" s="54" customFormat="1" x14ac:dyDescent="0.35"/>
    <row r="110" s="54" customFormat="1" x14ac:dyDescent="0.35"/>
  </sheetData>
  <mergeCells count="1"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6C620-AF4A-4474-84E9-3242A2F04F81}">
  <dimension ref="A1:W320"/>
  <sheetViews>
    <sheetView workbookViewId="0"/>
  </sheetViews>
  <sheetFormatPr defaultRowHeight="14.5" x14ac:dyDescent="0.35"/>
  <cols>
    <col min="2" max="2" width="3.90625" customWidth="1"/>
    <col min="3" max="3" width="21.08984375" customWidth="1"/>
    <col min="4" max="4" width="45.90625" customWidth="1"/>
    <col min="5" max="5" width="7.90625" customWidth="1"/>
    <col min="8" max="8" width="18.54296875" customWidth="1"/>
    <col min="9" max="9" width="15.54296875" customWidth="1"/>
    <col min="10" max="10" width="15" customWidth="1"/>
    <col min="11" max="11" width="11.36328125" customWidth="1"/>
    <col min="13" max="13" width="10.36328125" customWidth="1"/>
    <col min="14" max="14" width="8.36328125" customWidth="1"/>
    <col min="16" max="16" width="5.6328125" customWidth="1"/>
    <col min="17" max="18" width="12.453125" customWidth="1"/>
    <col min="19" max="19" width="5.6328125" customWidth="1"/>
  </cols>
  <sheetData>
    <row r="1" spans="2:23" s="1" customFormat="1" ht="69" customHeight="1" x14ac:dyDescent="0.3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55000000000000004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35"/>
    <row r="4" spans="2:23" s="14" customFormat="1" x14ac:dyDescent="0.3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35">
      <c r="G5" s="89" t="s">
        <v>138</v>
      </c>
      <c r="H5" s="89"/>
      <c r="I5" s="89"/>
      <c r="J5" s="89"/>
      <c r="K5" s="89"/>
      <c r="L5" s="89"/>
    </row>
    <row r="6" spans="2:23" s="14" customFormat="1" ht="22.25" customHeight="1" x14ac:dyDescent="0.6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3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" customHeight="1" x14ac:dyDescent="0.3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35">
      <c r="B9" s="22"/>
      <c r="C9" s="11" t="s">
        <v>31</v>
      </c>
      <c r="D9" s="68" t="s">
        <v>181</v>
      </c>
      <c r="E9" s="23"/>
      <c r="G9" s="22"/>
      <c r="H9" s="104" t="s">
        <v>34</v>
      </c>
      <c r="I9" s="105">
        <v>224.66882189736268</v>
      </c>
      <c r="J9" s="21"/>
      <c r="K9" s="21"/>
      <c r="L9" s="21"/>
      <c r="M9" s="21"/>
      <c r="N9" s="23"/>
      <c r="P9" s="22"/>
      <c r="Q9" s="68">
        <v>0.01</v>
      </c>
      <c r="R9" s="68">
        <v>80.472722474151681</v>
      </c>
      <c r="S9" s="23"/>
    </row>
    <row r="10" spans="2:23" s="14" customFormat="1" x14ac:dyDescent="0.3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169.73511923503648</v>
      </c>
      <c r="J10" s="21"/>
      <c r="K10" s="21"/>
      <c r="L10" s="21"/>
      <c r="M10" s="21"/>
      <c r="N10" s="23"/>
      <c r="P10" s="22"/>
      <c r="Q10" s="96">
        <v>0.02</v>
      </c>
      <c r="R10" s="96">
        <v>89.831296191212346</v>
      </c>
      <c r="S10" s="23"/>
    </row>
    <row r="11" spans="2:23" s="14" customFormat="1" ht="14" customHeight="1" x14ac:dyDescent="0.3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 t="s">
        <v>190</v>
      </c>
      <c r="J11" s="21"/>
      <c r="K11" s="21"/>
      <c r="L11" s="21"/>
      <c r="M11" s="21"/>
      <c r="N11" s="23"/>
      <c r="P11" s="22"/>
      <c r="Q11" s="68">
        <v>0.03</v>
      </c>
      <c r="R11" s="68">
        <v>100.0386971881326</v>
      </c>
      <c r="S11" s="23"/>
    </row>
    <row r="12" spans="2:23" s="14" customFormat="1" ht="14.4" customHeight="1" x14ac:dyDescent="0.35">
      <c r="B12" s="94"/>
      <c r="C12" s="99"/>
      <c r="D12" s="100"/>
      <c r="E12" s="94"/>
      <c r="G12" s="22"/>
      <c r="H12" s="102" t="s">
        <v>42</v>
      </c>
      <c r="I12" s="103">
        <v>107.75244988689013</v>
      </c>
      <c r="J12" s="21"/>
      <c r="K12" s="21"/>
      <c r="L12" s="21"/>
      <c r="M12" s="21"/>
      <c r="N12" s="23"/>
      <c r="P12" s="22"/>
      <c r="Q12" s="96">
        <v>0.04</v>
      </c>
      <c r="R12" s="96">
        <v>116.04987430064803</v>
      </c>
      <c r="S12" s="23"/>
    </row>
    <row r="13" spans="2:23" s="14" customFormat="1" x14ac:dyDescent="0.35">
      <c r="B13" s="63"/>
      <c r="C13" s="72" t="s">
        <v>131</v>
      </c>
      <c r="D13" s="56" t="s">
        <v>180</v>
      </c>
      <c r="E13" s="64"/>
      <c r="G13" s="22"/>
      <c r="H13" s="11" t="s">
        <v>108</v>
      </c>
      <c r="I13" s="68">
        <v>0.20735781210767668</v>
      </c>
      <c r="J13" s="21"/>
      <c r="K13" s="21"/>
      <c r="L13" s="21"/>
      <c r="M13" s="21"/>
      <c r="N13" s="23"/>
      <c r="P13" s="22"/>
      <c r="Q13" s="68">
        <v>0.05</v>
      </c>
      <c r="R13" s="68">
        <v>169.73511923503645</v>
      </c>
      <c r="S13" s="23"/>
    </row>
    <row r="14" spans="2:23" s="14" customFormat="1" ht="14.4" customHeight="1" x14ac:dyDescent="0.35">
      <c r="B14" s="22"/>
      <c r="C14" s="44"/>
      <c r="D14" s="39"/>
      <c r="E14" s="23"/>
      <c r="G14" s="22"/>
      <c r="H14" s="95" t="s">
        <v>110</v>
      </c>
      <c r="I14" s="96">
        <v>1</v>
      </c>
      <c r="J14" s="21"/>
      <c r="K14" s="21"/>
      <c r="L14" s="21"/>
      <c r="M14" s="21"/>
      <c r="N14" s="23"/>
      <c r="P14" s="22"/>
      <c r="Q14" s="96">
        <v>0.06</v>
      </c>
      <c r="R14" s="96">
        <v>179.02430167432118</v>
      </c>
      <c r="S14" s="23"/>
    </row>
    <row r="15" spans="2:23" s="14" customFormat="1" ht="14.4" customHeight="1" x14ac:dyDescent="0.35">
      <c r="B15" s="22"/>
      <c r="C15" s="70" t="s">
        <v>57</v>
      </c>
      <c r="D15" s="41"/>
      <c r="E15" s="23"/>
      <c r="G15" s="22"/>
      <c r="H15" s="11" t="s">
        <v>109</v>
      </c>
      <c r="I15" s="68">
        <v>1.5897782951946164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189.2297487528061</v>
      </c>
      <c r="S15" s="23"/>
    </row>
    <row r="16" spans="2:23" s="14" customFormat="1" x14ac:dyDescent="0.3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193.07481690748287</v>
      </c>
      <c r="S16" s="23"/>
    </row>
    <row r="17" spans="2:19" s="14" customFormat="1" x14ac:dyDescent="0.3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195.41108048386997</v>
      </c>
      <c r="S17" s="23"/>
    </row>
    <row r="18" spans="2:19" s="14" customFormat="1" x14ac:dyDescent="0.3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4</v>
      </c>
      <c r="J18" s="107"/>
      <c r="K18" s="21"/>
      <c r="L18" s="21"/>
      <c r="M18" s="21"/>
      <c r="N18" s="23"/>
      <c r="P18" s="22"/>
      <c r="Q18" s="96">
        <v>0.1</v>
      </c>
      <c r="R18" s="96">
        <v>196.85454720077126</v>
      </c>
      <c r="S18" s="23"/>
    </row>
    <row r="19" spans="2:19" s="14" customFormat="1" ht="14.4" customHeight="1" x14ac:dyDescent="0.3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197.89190435328993</v>
      </c>
      <c r="S19" s="23"/>
    </row>
    <row r="20" spans="2:19" s="14" customFormat="1" x14ac:dyDescent="0.35">
      <c r="B20" s="22"/>
      <c r="C20" s="21"/>
      <c r="D20" s="40"/>
      <c r="E20" s="23"/>
      <c r="G20" s="22"/>
      <c r="H20" s="101" t="s">
        <v>186</v>
      </c>
      <c r="I20" s="68">
        <v>3.94066508845691E-2</v>
      </c>
      <c r="J20" s="21"/>
      <c r="K20" s="21"/>
      <c r="L20" s="21"/>
      <c r="M20" s="21"/>
      <c r="N20" s="23"/>
      <c r="P20" s="22"/>
      <c r="Q20" s="96">
        <v>0.12</v>
      </c>
      <c r="R20" s="96">
        <v>199.00703428770672</v>
      </c>
      <c r="S20" s="23"/>
    </row>
    <row r="21" spans="2:19" s="14" customFormat="1" ht="14.4" customHeight="1" x14ac:dyDescent="0.35">
      <c r="B21" s="22"/>
      <c r="C21" s="70" t="s">
        <v>56</v>
      </c>
      <c r="D21" s="41"/>
      <c r="E21" s="23"/>
      <c r="G21" s="22"/>
      <c r="H21" s="96" t="s">
        <v>187</v>
      </c>
      <c r="I21" s="96">
        <v>0.15652077031780001</v>
      </c>
      <c r="J21" s="21"/>
      <c r="K21" s="21"/>
      <c r="L21" s="21"/>
      <c r="M21" s="21"/>
      <c r="N21" s="23"/>
      <c r="P21" s="22"/>
      <c r="Q21" s="68">
        <v>0.13</v>
      </c>
      <c r="R21" s="68">
        <v>200.16436363074664</v>
      </c>
      <c r="S21" s="23"/>
    </row>
    <row r="22" spans="2:19" s="14" customFormat="1" ht="14.4" customHeight="1" x14ac:dyDescent="0.35">
      <c r="B22" s="22"/>
      <c r="C22" s="11" t="s">
        <v>39</v>
      </c>
      <c r="D22" s="68" t="s">
        <v>41</v>
      </c>
      <c r="E22" s="23"/>
      <c r="F22" s="13"/>
      <c r="G22" s="22"/>
      <c r="H22" s="68" t="s">
        <v>188</v>
      </c>
      <c r="I22" s="68">
        <v>-75.545957467789194</v>
      </c>
      <c r="J22" s="21"/>
      <c r="K22" s="21"/>
      <c r="L22" s="21"/>
      <c r="M22" s="21"/>
      <c r="N22" s="23"/>
      <c r="P22" s="22"/>
      <c r="Q22" s="96">
        <v>0.14000000000000001</v>
      </c>
      <c r="R22" s="96">
        <v>201.15216048056229</v>
      </c>
      <c r="S22" s="23"/>
    </row>
    <row r="23" spans="2:19" s="14" customFormat="1" ht="14.4" customHeight="1" x14ac:dyDescent="0.35">
      <c r="B23" s="22"/>
      <c r="C23" s="95" t="s">
        <v>40</v>
      </c>
      <c r="D23" s="96" t="s">
        <v>155</v>
      </c>
      <c r="E23" s="23"/>
      <c r="F23" s="13"/>
      <c r="G23" s="22"/>
      <c r="H23" s="96" t="s">
        <v>189</v>
      </c>
      <c r="I23" s="96">
        <v>14.0575728725258</v>
      </c>
      <c r="J23" s="21"/>
      <c r="K23" s="21"/>
      <c r="L23" s="21"/>
      <c r="M23" s="21"/>
      <c r="N23" s="23"/>
      <c r="P23" s="22"/>
      <c r="Q23" s="68">
        <v>0.15</v>
      </c>
      <c r="R23" s="68">
        <v>202.00925318693183</v>
      </c>
      <c r="S23" s="23"/>
    </row>
    <row r="24" spans="2:19" s="14" customFormat="1" x14ac:dyDescent="0.35">
      <c r="B24" s="22"/>
      <c r="C24" s="11" t="s">
        <v>51</v>
      </c>
      <c r="D24" s="68">
        <v>5</v>
      </c>
      <c r="E24" s="23"/>
      <c r="F24" s="13"/>
      <c r="G24" s="22"/>
      <c r="H24" s="40"/>
      <c r="I24" s="40"/>
      <c r="J24" s="40"/>
      <c r="K24" s="21"/>
      <c r="L24" s="21"/>
      <c r="M24" s="21"/>
      <c r="N24" s="23"/>
      <c r="P24" s="22"/>
      <c r="Q24" s="96">
        <v>0.16</v>
      </c>
      <c r="R24" s="96">
        <v>202.77447009963325</v>
      </c>
      <c r="S24" s="23"/>
    </row>
    <row r="25" spans="2:19" s="14" customFormat="1" x14ac:dyDescent="0.35">
      <c r="B25" s="24"/>
      <c r="C25" s="36"/>
      <c r="D25" s="36"/>
      <c r="E25" s="26"/>
      <c r="F25" s="13"/>
      <c r="G25" s="22"/>
      <c r="H25" s="83" t="s">
        <v>53</v>
      </c>
      <c r="I25" s="83"/>
      <c r="J25" s="41"/>
      <c r="K25" s="41"/>
      <c r="L25" s="41"/>
      <c r="M25" s="41"/>
      <c r="N25" s="23"/>
      <c r="P25" s="22"/>
      <c r="Q25" s="68">
        <v>0.17</v>
      </c>
      <c r="R25" s="68">
        <v>203.48663956844473</v>
      </c>
      <c r="S25" s="23"/>
    </row>
    <row r="26" spans="2:19" s="14" customFormat="1" ht="29" x14ac:dyDescent="0.35">
      <c r="B26" s="45"/>
      <c r="C26" s="47"/>
      <c r="D26" s="47"/>
      <c r="E26" s="47"/>
      <c r="F26" s="13"/>
      <c r="G26" s="22"/>
      <c r="H26" s="42" t="s">
        <v>41</v>
      </c>
      <c r="I26" s="42" t="s">
        <v>47</v>
      </c>
      <c r="J26" s="43" t="s">
        <v>43</v>
      </c>
      <c r="K26" s="43" t="s">
        <v>44</v>
      </c>
      <c r="L26" s="43" t="s">
        <v>45</v>
      </c>
      <c r="M26" s="43" t="s">
        <v>46</v>
      </c>
      <c r="N26" s="23"/>
      <c r="P26" s="22"/>
      <c r="Q26" s="96">
        <v>0.18</v>
      </c>
      <c r="R26" s="96">
        <v>204.18458994314429</v>
      </c>
      <c r="S26" s="23"/>
    </row>
    <row r="27" spans="2:19" s="14" customFormat="1" ht="13.5" customHeight="1" x14ac:dyDescent="0.35">
      <c r="B27" s="13"/>
      <c r="C27" s="35"/>
      <c r="D27" s="35"/>
      <c r="E27" s="35"/>
      <c r="F27" s="13"/>
      <c r="G27" s="22"/>
      <c r="H27" s="68">
        <v>0</v>
      </c>
      <c r="I27" s="68">
        <v>3.94066508845691E-2</v>
      </c>
      <c r="J27" s="68">
        <v>1.6925156554922429</v>
      </c>
      <c r="K27" s="68">
        <v>3</v>
      </c>
      <c r="L27" s="68">
        <v>42.95</v>
      </c>
      <c r="M27" s="68">
        <v>1.0254166442175152</v>
      </c>
      <c r="N27" s="34"/>
      <c r="P27" s="22"/>
      <c r="Q27" s="68">
        <v>0.19</v>
      </c>
      <c r="R27" s="68">
        <v>204.90714957351011</v>
      </c>
      <c r="S27" s="23"/>
    </row>
    <row r="28" spans="2:19" s="14" customFormat="1" ht="14.4" customHeight="1" x14ac:dyDescent="0.35">
      <c r="B28" s="13"/>
      <c r="C28" s="35"/>
      <c r="D28" s="35"/>
      <c r="E28" s="35"/>
      <c r="F28" s="13"/>
      <c r="G28" s="22"/>
      <c r="H28" s="96">
        <v>17.899999999999999</v>
      </c>
      <c r="I28" s="96">
        <v>3.9406650884569197E-2</v>
      </c>
      <c r="J28" s="96">
        <v>1.6286768810592449</v>
      </c>
      <c r="K28" s="96">
        <v>1</v>
      </c>
      <c r="L28" s="96">
        <v>41.33</v>
      </c>
      <c r="M28" s="96">
        <v>-0.5026205446121651</v>
      </c>
      <c r="N28" s="23"/>
      <c r="P28" s="22"/>
      <c r="Q28" s="96">
        <v>0.2</v>
      </c>
      <c r="R28" s="96">
        <v>205.65289917453026</v>
      </c>
      <c r="S28" s="23"/>
    </row>
    <row r="29" spans="2:19" s="14" customFormat="1" ht="14.4" customHeight="1" x14ac:dyDescent="0.35">
      <c r="B29" s="13"/>
      <c r="C29" s="35"/>
      <c r="D29" s="35"/>
      <c r="E29" s="35"/>
      <c r="F29" s="13"/>
      <c r="G29" s="22"/>
      <c r="H29" s="68">
        <v>61.7</v>
      </c>
      <c r="I29" s="68">
        <v>3.9406654312114688E-2</v>
      </c>
      <c r="J29" s="68">
        <v>1.6787234736960857</v>
      </c>
      <c r="K29" s="68">
        <v>1</v>
      </c>
      <c r="L29" s="68">
        <v>42.6</v>
      </c>
      <c r="M29" s="68">
        <v>-0.53448251340532538</v>
      </c>
      <c r="N29" s="23"/>
      <c r="P29" s="22"/>
      <c r="Q29" s="68">
        <v>0.21</v>
      </c>
      <c r="R29" s="68">
        <v>206.36284441183352</v>
      </c>
      <c r="S29" s="23"/>
    </row>
    <row r="30" spans="2:19" s="14" customFormat="1" ht="12" customHeight="1" x14ac:dyDescent="0.35">
      <c r="B30" s="13"/>
      <c r="C30" s="35"/>
      <c r="D30" s="35"/>
      <c r="E30" s="35"/>
      <c r="F30" s="13"/>
      <c r="G30" s="22"/>
      <c r="H30" s="96">
        <v>195.6</v>
      </c>
      <c r="I30" s="96">
        <v>6.969672709738374E-2</v>
      </c>
      <c r="J30" s="96">
        <v>2.9997471342713959</v>
      </c>
      <c r="K30" s="96">
        <v>3</v>
      </c>
      <c r="L30" s="96">
        <v>43.04</v>
      </c>
      <c r="M30" s="96">
        <v>1.5136845374404782E-4</v>
      </c>
      <c r="N30" s="23"/>
      <c r="P30" s="22"/>
      <c r="Q30" s="96">
        <v>0.22</v>
      </c>
      <c r="R30" s="96">
        <v>207.04084676013554</v>
      </c>
      <c r="S30" s="23"/>
    </row>
    <row r="31" spans="2:19" s="14" customFormat="1" ht="14" customHeight="1" x14ac:dyDescent="0.35">
      <c r="B31" s="13"/>
      <c r="C31" s="35"/>
      <c r="D31" s="35"/>
      <c r="E31" s="35"/>
      <c r="G31" s="22"/>
      <c r="H31" s="68">
        <v>772.3</v>
      </c>
      <c r="I31" s="68">
        <v>0.18975945938966968</v>
      </c>
      <c r="J31" s="68">
        <v>7.0002264568849144</v>
      </c>
      <c r="K31" s="68">
        <v>7</v>
      </c>
      <c r="L31" s="68">
        <v>36.89</v>
      </c>
      <c r="M31" s="68">
        <v>-9.5087296416515403E-5</v>
      </c>
      <c r="N31" s="23"/>
      <c r="P31" s="22"/>
      <c r="Q31" s="68">
        <v>0.23</v>
      </c>
      <c r="R31" s="68">
        <v>207.69273999042318</v>
      </c>
      <c r="S31" s="23"/>
    </row>
    <row r="32" spans="2:19" s="14" customFormat="1" x14ac:dyDescent="0.35">
      <c r="B32" s="13"/>
      <c r="C32" s="13"/>
      <c r="D32" s="13"/>
      <c r="E32" s="13"/>
      <c r="G32" s="22"/>
      <c r="H32" s="40"/>
      <c r="I32" s="40"/>
      <c r="J32" s="40"/>
      <c r="K32" s="40"/>
      <c r="L32" s="40"/>
      <c r="M32" s="40"/>
      <c r="N32" s="23"/>
      <c r="P32" s="22"/>
      <c r="Q32" s="96">
        <v>0.24</v>
      </c>
      <c r="R32" s="96">
        <v>208.3243578736836</v>
      </c>
      <c r="S32" s="23"/>
    </row>
    <row r="33" spans="1:19" s="14" customFormat="1" x14ac:dyDescent="0.35">
      <c r="A33" s="13"/>
      <c r="B33" s="13"/>
      <c r="C33" s="13"/>
      <c r="D33" s="13"/>
      <c r="E33" s="13"/>
      <c r="F33" s="13"/>
      <c r="G33" s="22"/>
      <c r="H33" s="83" t="s">
        <v>111</v>
      </c>
      <c r="I33" s="83"/>
      <c r="J33" s="40"/>
      <c r="K33" s="40"/>
      <c r="L33" s="40"/>
      <c r="M33" s="40"/>
      <c r="N33" s="23"/>
      <c r="P33" s="22"/>
      <c r="Q33" s="68">
        <v>0.25</v>
      </c>
      <c r="R33" s="68">
        <v>208.94153418090363</v>
      </c>
      <c r="S33" s="23"/>
    </row>
    <row r="34" spans="1:19" s="14" customFormat="1" x14ac:dyDescent="0.35">
      <c r="A34" s="13"/>
      <c r="B34" s="13"/>
      <c r="C34" s="13"/>
      <c r="D34" s="13"/>
      <c r="E34" s="13"/>
      <c r="F34" s="13"/>
      <c r="G34" s="22"/>
      <c r="H34" s="108" t="s">
        <v>31</v>
      </c>
      <c r="I34" s="108" t="s">
        <v>90</v>
      </c>
      <c r="J34" s="108" t="s">
        <v>52</v>
      </c>
      <c r="K34" s="108" t="s">
        <v>91</v>
      </c>
      <c r="L34" s="108" t="s">
        <v>92</v>
      </c>
      <c r="M34" s="108" t="s">
        <v>93</v>
      </c>
      <c r="N34" s="23"/>
      <c r="P34" s="22"/>
      <c r="Q34" s="96">
        <v>0.26</v>
      </c>
      <c r="R34" s="96">
        <v>209.55010268307049</v>
      </c>
      <c r="S34" s="23"/>
    </row>
    <row r="35" spans="1:19" s="14" customFormat="1" ht="15" customHeight="1" x14ac:dyDescent="0.55000000000000004">
      <c r="A35" s="13"/>
      <c r="C35" s="13"/>
      <c r="D35" s="82"/>
      <c r="E35" s="82"/>
      <c r="F35" s="13"/>
      <c r="G35" s="22"/>
      <c r="H35" s="68" t="s">
        <v>182</v>
      </c>
      <c r="I35" s="68">
        <v>-49.133432227540411</v>
      </c>
      <c r="J35" s="68">
        <v>5</v>
      </c>
      <c r="K35" s="68" t="s">
        <v>183</v>
      </c>
      <c r="L35" s="68" t="s">
        <v>183</v>
      </c>
      <c r="M35" s="68" t="s">
        <v>183</v>
      </c>
      <c r="N35" s="23"/>
      <c r="P35" s="22"/>
      <c r="Q35" s="68">
        <v>0.27</v>
      </c>
      <c r="R35" s="68">
        <v>210.15589715117105</v>
      </c>
      <c r="S35" s="23"/>
    </row>
    <row r="36" spans="1:19" s="14" customFormat="1" x14ac:dyDescent="0.35">
      <c r="A36" s="13"/>
      <c r="C36" s="13"/>
      <c r="D36" s="13"/>
      <c r="E36" s="27"/>
      <c r="F36" s="13"/>
      <c r="G36" s="22"/>
      <c r="H36" s="96" t="s">
        <v>184</v>
      </c>
      <c r="I36" s="96">
        <v>-49.876224943445067</v>
      </c>
      <c r="J36" s="96">
        <v>4</v>
      </c>
      <c r="K36" s="96">
        <v>1.4855854318093122</v>
      </c>
      <c r="L36" s="96">
        <v>1</v>
      </c>
      <c r="M36" s="96">
        <v>0.22290267028903199</v>
      </c>
      <c r="N36" s="23"/>
      <c r="P36" s="22"/>
      <c r="Q36" s="96">
        <v>0.28000000000000003</v>
      </c>
      <c r="R36" s="96">
        <v>210.76475135619228</v>
      </c>
      <c r="S36" s="23"/>
    </row>
    <row r="37" spans="1:19" s="14" customFormat="1" x14ac:dyDescent="0.35">
      <c r="A37" s="13"/>
      <c r="B37" s="13"/>
      <c r="C37" s="13"/>
      <c r="D37" s="13"/>
      <c r="E37" s="27"/>
      <c r="F37" s="13"/>
      <c r="G37" s="22"/>
      <c r="H37" s="68" t="s">
        <v>185</v>
      </c>
      <c r="I37" s="68">
        <v>-53.798626493345495</v>
      </c>
      <c r="J37" s="68">
        <v>1</v>
      </c>
      <c r="K37" s="68">
        <v>9.3303885316101685</v>
      </c>
      <c r="L37" s="68">
        <v>4</v>
      </c>
      <c r="M37" s="68">
        <v>5.3351505644040897E-2</v>
      </c>
      <c r="N37" s="23"/>
      <c r="P37" s="22"/>
      <c r="Q37" s="68">
        <v>0.28999999999999998</v>
      </c>
      <c r="R37" s="68">
        <v>211.38249906912128</v>
      </c>
      <c r="S37" s="23"/>
    </row>
    <row r="38" spans="1:19" s="14" customFormat="1" x14ac:dyDescent="0.35">
      <c r="A38" s="13"/>
      <c r="B38" s="13"/>
      <c r="C38" s="13"/>
      <c r="D38" s="13"/>
      <c r="E38" s="27"/>
      <c r="F38" s="13"/>
      <c r="G38" s="22"/>
      <c r="H38" s="40"/>
      <c r="I38" s="40"/>
      <c r="J38" s="40"/>
      <c r="K38" s="40"/>
      <c r="L38" s="40"/>
      <c r="M38" s="40"/>
      <c r="N38" s="23"/>
      <c r="P38" s="22"/>
      <c r="Q38" s="96">
        <v>0.3</v>
      </c>
      <c r="R38" s="96">
        <v>212.00006068311336</v>
      </c>
      <c r="S38" s="23"/>
    </row>
    <row r="39" spans="1:19" s="14" customFormat="1" x14ac:dyDescent="0.35">
      <c r="A39" s="13"/>
      <c r="B39" s="13"/>
      <c r="C39" s="13"/>
      <c r="D39" s="13"/>
      <c r="E39" s="27"/>
      <c r="F39" s="13"/>
      <c r="G39" s="45"/>
      <c r="H39" s="46"/>
      <c r="I39" s="45"/>
      <c r="J39" s="45"/>
      <c r="K39" s="45"/>
      <c r="L39" s="45"/>
      <c r="M39" s="45"/>
      <c r="N39" s="45"/>
      <c r="P39" s="22"/>
      <c r="Q39" s="68">
        <v>0.31</v>
      </c>
      <c r="R39" s="68">
        <v>212.60562259931802</v>
      </c>
      <c r="S39" s="23"/>
    </row>
    <row r="40" spans="1:19" s="14" customFormat="1" ht="23.5" x14ac:dyDescent="0.55000000000000004">
      <c r="A40" s="13"/>
      <c r="B40" s="13"/>
      <c r="C40" s="13"/>
      <c r="D40" s="13"/>
      <c r="E40" s="13"/>
      <c r="F40" s="13"/>
      <c r="H40" s="29"/>
      <c r="M40" s="13"/>
      <c r="N40" s="13"/>
      <c r="P40" s="22"/>
      <c r="Q40" s="96">
        <v>0.32</v>
      </c>
      <c r="R40" s="96">
        <v>213.20209982394078</v>
      </c>
      <c r="S40" s="23"/>
    </row>
    <row r="41" spans="1:19" s="14" customFormat="1" ht="15" customHeight="1" x14ac:dyDescent="0.35">
      <c r="A41" s="13"/>
      <c r="B41" s="13"/>
      <c r="C41" s="13"/>
      <c r="D41" s="13"/>
      <c r="E41" s="13"/>
      <c r="F41" s="13"/>
      <c r="H41" s="28"/>
      <c r="M41" s="13"/>
      <c r="N41" s="13"/>
      <c r="P41" s="22"/>
      <c r="Q41" s="68">
        <v>0.33</v>
      </c>
      <c r="R41" s="68">
        <v>213.79241004683979</v>
      </c>
      <c r="S41" s="23"/>
    </row>
    <row r="42" spans="1:19" s="14" customFormat="1" ht="23.5" x14ac:dyDescent="0.55000000000000004">
      <c r="A42" s="13"/>
      <c r="B42" s="13"/>
      <c r="C42" s="13"/>
      <c r="D42" s="82"/>
      <c r="E42" s="82"/>
      <c r="F42" s="13"/>
      <c r="H42" s="28"/>
      <c r="I42" s="13"/>
      <c r="J42" s="13"/>
      <c r="K42" s="13"/>
      <c r="L42" s="13"/>
      <c r="M42" s="13"/>
      <c r="N42" s="13"/>
      <c r="P42" s="22"/>
      <c r="Q42" s="96">
        <v>0.34</v>
      </c>
      <c r="R42" s="96">
        <v>214.37947095787331</v>
      </c>
      <c r="S42" s="23"/>
    </row>
    <row r="43" spans="1:19" s="14" customFormat="1" x14ac:dyDescent="0.35">
      <c r="A43" s="13"/>
      <c r="B43" s="13"/>
      <c r="C43" s="13"/>
      <c r="D43" s="13"/>
      <c r="E43" s="27"/>
      <c r="F43" s="13"/>
      <c r="H43" s="30"/>
      <c r="I43" s="13"/>
      <c r="J43" s="13"/>
      <c r="K43" s="13"/>
      <c r="L43" s="13"/>
      <c r="M43" s="13"/>
      <c r="N43" s="13"/>
      <c r="P43" s="22"/>
      <c r="Q43" s="68">
        <v>0.35000000000000003</v>
      </c>
      <c r="R43" s="68">
        <v>214.96620024689955</v>
      </c>
      <c r="S43" s="23"/>
    </row>
    <row r="44" spans="1:19" s="14" customFormat="1" x14ac:dyDescent="0.3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215.55551560377668</v>
      </c>
      <c r="S44" s="23"/>
    </row>
    <row r="45" spans="1:19" s="14" customFormat="1" x14ac:dyDescent="0.3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216.15033471836298</v>
      </c>
      <c r="S45" s="23"/>
    </row>
    <row r="46" spans="1:19" s="14" customFormat="1" x14ac:dyDescent="0.3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216.75357528051663</v>
      </c>
      <c r="S46" s="23"/>
    </row>
    <row r="47" spans="1:19" s="14" customFormat="1" x14ac:dyDescent="0.3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217.36815498009594</v>
      </c>
      <c r="S47" s="23"/>
    </row>
    <row r="48" spans="1:19" s="14" customFormat="1" x14ac:dyDescent="0.35">
      <c r="A48" s="13"/>
      <c r="B48" s="13"/>
      <c r="C48" s="13"/>
      <c r="D48" s="13"/>
      <c r="E48" s="13"/>
      <c r="F48" s="13"/>
      <c r="H48" s="28"/>
      <c r="O48" s="13"/>
      <c r="P48" s="22"/>
      <c r="Q48" s="96">
        <v>0.4</v>
      </c>
      <c r="R48" s="96">
        <v>217.99621446230279</v>
      </c>
      <c r="S48" s="23"/>
    </row>
    <row r="49" spans="1:19" s="14" customFormat="1" x14ac:dyDescent="0.3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218.56725328562388</v>
      </c>
      <c r="S49" s="23"/>
    </row>
    <row r="50" spans="1:19" s="14" customFormat="1" x14ac:dyDescent="0.35">
      <c r="B50" s="13"/>
      <c r="C50" s="13"/>
      <c r="D50" s="13"/>
      <c r="E50" s="13"/>
      <c r="O50" s="13"/>
      <c r="P50" s="22"/>
      <c r="Q50" s="96">
        <v>0.42</v>
      </c>
      <c r="R50" s="96">
        <v>219.06020265583231</v>
      </c>
      <c r="S50" s="23"/>
    </row>
    <row r="51" spans="1:19" s="14" customFormat="1" x14ac:dyDescent="0.35">
      <c r="B51" s="13"/>
      <c r="C51" s="13"/>
      <c r="D51" s="13"/>
      <c r="E51" s="13"/>
      <c r="P51" s="22"/>
      <c r="Q51" s="68">
        <v>0.43</v>
      </c>
      <c r="R51" s="68">
        <v>219.5123646111941</v>
      </c>
      <c r="S51" s="23"/>
    </row>
    <row r="52" spans="1:19" s="14" customFormat="1" x14ac:dyDescent="0.35">
      <c r="B52" s="13"/>
      <c r="P52" s="22"/>
      <c r="Q52" s="96">
        <v>0.44</v>
      </c>
      <c r="R52" s="96">
        <v>219.96104118997525</v>
      </c>
      <c r="S52" s="23"/>
    </row>
    <row r="53" spans="1:19" s="14" customFormat="1" x14ac:dyDescent="0.35">
      <c r="B53" s="13"/>
      <c r="P53" s="22"/>
      <c r="Q53" s="68">
        <v>0.45</v>
      </c>
      <c r="R53" s="68">
        <v>220.44353443044167</v>
      </c>
      <c r="S53" s="23"/>
    </row>
    <row r="54" spans="1:19" s="14" customFormat="1" x14ac:dyDescent="0.35">
      <c r="P54" s="22"/>
      <c r="Q54" s="96">
        <v>0.46</v>
      </c>
      <c r="R54" s="96">
        <v>220.99714637085941</v>
      </c>
      <c r="S54" s="23"/>
    </row>
    <row r="55" spans="1:19" s="14" customFormat="1" x14ac:dyDescent="0.35">
      <c r="P55" s="22"/>
      <c r="Q55" s="68">
        <v>0.47000000000000003</v>
      </c>
      <c r="R55" s="68">
        <v>221.65917904949438</v>
      </c>
      <c r="S55" s="23"/>
    </row>
    <row r="56" spans="1:19" s="14" customFormat="1" x14ac:dyDescent="0.35">
      <c r="P56" s="22"/>
      <c r="Q56" s="96">
        <v>0.48</v>
      </c>
      <c r="R56" s="96">
        <v>222.4669345046126</v>
      </c>
      <c r="S56" s="23"/>
    </row>
    <row r="57" spans="1:19" s="14" customFormat="1" x14ac:dyDescent="0.35">
      <c r="P57" s="22"/>
      <c r="Q57" s="68">
        <v>0.49</v>
      </c>
      <c r="R57" s="68">
        <v>223.45771477448005</v>
      </c>
      <c r="S57" s="23"/>
    </row>
    <row r="58" spans="1:19" s="14" customFormat="1" x14ac:dyDescent="0.35">
      <c r="P58" s="22"/>
      <c r="Q58" s="96">
        <v>0.5</v>
      </c>
      <c r="R58" s="96">
        <v>224.6688218973627</v>
      </c>
      <c r="S58" s="23"/>
    </row>
    <row r="59" spans="1:19" s="14" customFormat="1" x14ac:dyDescent="0.35">
      <c r="P59" s="22"/>
      <c r="Q59" s="68">
        <v>0.51</v>
      </c>
      <c r="R59" s="68">
        <v>225.95675452333538</v>
      </c>
      <c r="S59" s="23"/>
    </row>
    <row r="60" spans="1:19" s="14" customFormat="1" x14ac:dyDescent="0.35">
      <c r="P60" s="22"/>
      <c r="Q60" s="96">
        <v>0.52</v>
      </c>
      <c r="R60" s="96">
        <v>227.35513115353726</v>
      </c>
      <c r="S60" s="23"/>
    </row>
    <row r="61" spans="1:19" s="14" customFormat="1" x14ac:dyDescent="0.35">
      <c r="P61" s="22"/>
      <c r="Q61" s="68">
        <v>0.53</v>
      </c>
      <c r="R61" s="68">
        <v>229.16693360283077</v>
      </c>
      <c r="S61" s="23"/>
    </row>
    <row r="62" spans="1:19" s="14" customFormat="1" x14ac:dyDescent="0.35">
      <c r="P62" s="22"/>
      <c r="Q62" s="96">
        <v>0.54</v>
      </c>
      <c r="R62" s="96">
        <v>231.68013827738537</v>
      </c>
      <c r="S62" s="23"/>
    </row>
    <row r="63" spans="1:19" s="14" customFormat="1" x14ac:dyDescent="0.35">
      <c r="P63" s="22"/>
      <c r="Q63" s="68">
        <v>0.55000000000000004</v>
      </c>
      <c r="R63" s="68">
        <v>234.15402966188836</v>
      </c>
      <c r="S63" s="23"/>
    </row>
    <row r="64" spans="1:19" s="14" customFormat="1" x14ac:dyDescent="0.35">
      <c r="P64" s="22"/>
      <c r="Q64" s="96">
        <v>0.56000000000000005</v>
      </c>
      <c r="R64" s="96">
        <v>239.59914192427465</v>
      </c>
      <c r="S64" s="23"/>
    </row>
    <row r="65" spans="16:19" s="14" customFormat="1" x14ac:dyDescent="0.35">
      <c r="P65" s="22"/>
      <c r="Q65" s="68">
        <v>0.57000000000000006</v>
      </c>
      <c r="R65" s="68">
        <v>358.06898902878515</v>
      </c>
      <c r="S65" s="23"/>
    </row>
    <row r="66" spans="16:19" s="14" customFormat="1" x14ac:dyDescent="0.35">
      <c r="P66" s="22"/>
      <c r="Q66" s="96">
        <v>0.57999999999999996</v>
      </c>
      <c r="R66" s="96">
        <v>374.29299798407561</v>
      </c>
      <c r="S66" s="23"/>
    </row>
    <row r="67" spans="16:19" s="14" customFormat="1" x14ac:dyDescent="0.35">
      <c r="P67" s="22"/>
      <c r="Q67" s="68">
        <v>0.59</v>
      </c>
      <c r="R67" s="68">
        <v>391.79549054500779</v>
      </c>
      <c r="S67" s="23"/>
    </row>
    <row r="68" spans="16:19" s="14" customFormat="1" x14ac:dyDescent="0.35">
      <c r="P68" s="22"/>
      <c r="Q68" s="96">
        <v>0.6</v>
      </c>
      <c r="R68" s="96">
        <v>410.05819439403803</v>
      </c>
      <c r="S68" s="23"/>
    </row>
    <row r="69" spans="16:19" s="14" customFormat="1" x14ac:dyDescent="0.35">
      <c r="P69" s="22"/>
      <c r="Q69" s="68">
        <v>0.61</v>
      </c>
      <c r="R69" s="68">
        <v>429.17227367418315</v>
      </c>
      <c r="S69" s="23"/>
    </row>
    <row r="70" spans="16:19" s="14" customFormat="1" x14ac:dyDescent="0.35">
      <c r="P70" s="22"/>
      <c r="Q70" s="96">
        <v>0.62</v>
      </c>
      <c r="R70" s="96">
        <v>449.1493146812557</v>
      </c>
      <c r="S70" s="23"/>
    </row>
    <row r="71" spans="16:19" s="14" customFormat="1" x14ac:dyDescent="0.35">
      <c r="P71" s="22"/>
      <c r="Q71" s="68">
        <v>0.63</v>
      </c>
      <c r="R71" s="68">
        <v>469.60608471660788</v>
      </c>
      <c r="S71" s="23"/>
    </row>
    <row r="72" spans="16:19" s="14" customFormat="1" x14ac:dyDescent="0.35">
      <c r="P72" s="22"/>
      <c r="Q72" s="96">
        <v>0.64</v>
      </c>
      <c r="R72" s="96">
        <v>490.96976370463744</v>
      </c>
      <c r="S72" s="23"/>
    </row>
    <row r="73" spans="16:19" s="14" customFormat="1" x14ac:dyDescent="0.35">
      <c r="P73" s="22"/>
      <c r="Q73" s="68">
        <v>0.65</v>
      </c>
      <c r="R73" s="68">
        <v>512.63111516110234</v>
      </c>
      <c r="S73" s="23"/>
    </row>
    <row r="74" spans="16:19" s="14" customFormat="1" x14ac:dyDescent="0.35">
      <c r="P74" s="22"/>
      <c r="Q74" s="96">
        <v>0.66</v>
      </c>
      <c r="R74" s="96">
        <v>534.69264545039402</v>
      </c>
      <c r="S74" s="23"/>
    </row>
    <row r="75" spans="16:19" s="14" customFormat="1" x14ac:dyDescent="0.35">
      <c r="P75" s="22"/>
      <c r="Q75" s="68">
        <v>0.67</v>
      </c>
      <c r="R75" s="68">
        <v>557.10337464882923</v>
      </c>
      <c r="S75" s="23"/>
    </row>
    <row r="76" spans="16:19" s="14" customFormat="1" x14ac:dyDescent="0.35">
      <c r="P76" s="22"/>
      <c r="Q76" s="96">
        <v>0.68</v>
      </c>
      <c r="R76" s="96">
        <v>577.88338242094449</v>
      </c>
      <c r="S76" s="23"/>
    </row>
    <row r="77" spans="16:19" s="14" customFormat="1" x14ac:dyDescent="0.35">
      <c r="P77" s="22"/>
      <c r="Q77" s="68">
        <v>0.69000000000000006</v>
      </c>
      <c r="R77" s="68">
        <v>597.44241757013026</v>
      </c>
      <c r="S77" s="23"/>
    </row>
    <row r="78" spans="16:19" s="14" customFormat="1" x14ac:dyDescent="0.35">
      <c r="P78" s="22"/>
      <c r="Q78" s="96">
        <v>0.70000000000000007</v>
      </c>
      <c r="R78" s="96">
        <v>612.64678305330517</v>
      </c>
      <c r="S78" s="23"/>
    </row>
    <row r="79" spans="16:19" s="14" customFormat="1" x14ac:dyDescent="0.35">
      <c r="P79" s="22"/>
      <c r="Q79" s="68">
        <v>0.71</v>
      </c>
      <c r="R79" s="68">
        <v>625.91445740626614</v>
      </c>
      <c r="S79" s="23"/>
    </row>
    <row r="80" spans="16:19" s="14" customFormat="1" x14ac:dyDescent="0.35">
      <c r="P80" s="22"/>
      <c r="Q80" s="96">
        <v>0.72</v>
      </c>
      <c r="R80" s="96">
        <v>637.80220367322318</v>
      </c>
      <c r="S80" s="23"/>
    </row>
    <row r="81" spans="16:19" s="14" customFormat="1" x14ac:dyDescent="0.35">
      <c r="P81" s="22"/>
      <c r="Q81" s="68">
        <v>0.73</v>
      </c>
      <c r="R81" s="68">
        <v>648.6240672515496</v>
      </c>
      <c r="S81" s="23"/>
    </row>
    <row r="82" spans="16:19" s="14" customFormat="1" x14ac:dyDescent="0.35">
      <c r="P82" s="22"/>
      <c r="Q82" s="96">
        <v>0.74</v>
      </c>
      <c r="R82" s="96">
        <v>659.16428010236484</v>
      </c>
      <c r="S82" s="23"/>
    </row>
    <row r="83" spans="16:19" s="14" customFormat="1" x14ac:dyDescent="0.35">
      <c r="P83" s="22"/>
      <c r="Q83" s="68">
        <v>0.75</v>
      </c>
      <c r="R83" s="68">
        <v>669.42178565112715</v>
      </c>
      <c r="S83" s="23"/>
    </row>
    <row r="84" spans="16:19" s="14" customFormat="1" x14ac:dyDescent="0.35">
      <c r="P84" s="22"/>
      <c r="Q84" s="96">
        <v>0.76</v>
      </c>
      <c r="R84" s="96">
        <v>678.20424656053046</v>
      </c>
      <c r="S84" s="23"/>
    </row>
    <row r="85" spans="16:19" s="14" customFormat="1" x14ac:dyDescent="0.35">
      <c r="P85" s="22"/>
      <c r="Q85" s="68">
        <v>0.77</v>
      </c>
      <c r="R85" s="68">
        <v>689.13379261307205</v>
      </c>
      <c r="S85" s="23"/>
    </row>
    <row r="86" spans="16:19" s="14" customFormat="1" x14ac:dyDescent="0.35">
      <c r="P86" s="22"/>
      <c r="Q86" s="96">
        <v>0.78</v>
      </c>
      <c r="R86" s="96">
        <v>706.69235248287691</v>
      </c>
      <c r="S86" s="23"/>
    </row>
    <row r="87" spans="16:19" s="14" customFormat="1" x14ac:dyDescent="0.35">
      <c r="P87" s="22"/>
      <c r="Q87" s="68">
        <v>0.79</v>
      </c>
      <c r="R87" s="68">
        <v>758.78852524874446</v>
      </c>
      <c r="S87" s="23"/>
    </row>
    <row r="88" spans="16:19" s="14" customFormat="1" x14ac:dyDescent="0.35">
      <c r="P88" s="22"/>
      <c r="Q88" s="96">
        <v>0.8</v>
      </c>
      <c r="R88" s="96">
        <v>762.95231637800441</v>
      </c>
      <c r="S88" s="23"/>
    </row>
    <row r="89" spans="16:19" s="14" customFormat="1" x14ac:dyDescent="0.35">
      <c r="P89" s="22"/>
      <c r="Q89" s="68">
        <v>0.81</v>
      </c>
      <c r="R89" s="68">
        <v>765.38608498582926</v>
      </c>
      <c r="S89" s="23"/>
    </row>
    <row r="90" spans="16:19" s="14" customFormat="1" x14ac:dyDescent="0.35">
      <c r="P90" s="22"/>
      <c r="Q90" s="96">
        <v>0.82000000000000006</v>
      </c>
      <c r="R90" s="96">
        <v>767.30709297314115</v>
      </c>
      <c r="S90" s="23"/>
    </row>
    <row r="91" spans="16:19" s="14" customFormat="1" x14ac:dyDescent="0.35">
      <c r="P91" s="22"/>
      <c r="Q91" s="68">
        <v>0.83000000000000007</v>
      </c>
      <c r="R91" s="68">
        <v>769.93260224086191</v>
      </c>
      <c r="S91" s="23"/>
    </row>
    <row r="92" spans="16:19" s="14" customFormat="1" x14ac:dyDescent="0.35">
      <c r="P92" s="22"/>
      <c r="Q92" s="96">
        <v>0.84</v>
      </c>
      <c r="R92" s="96">
        <v>774.47987468991357</v>
      </c>
      <c r="S92" s="23"/>
    </row>
    <row r="93" spans="16:19" s="14" customFormat="1" x14ac:dyDescent="0.35">
      <c r="P93" s="22"/>
      <c r="Q93" s="68">
        <v>0.85</v>
      </c>
      <c r="R93" s="68">
        <v>786.81269478793604</v>
      </c>
      <c r="S93" s="23"/>
    </row>
    <row r="94" spans="16:19" s="14" customFormat="1" x14ac:dyDescent="0.35">
      <c r="P94" s="22"/>
      <c r="Q94" s="96">
        <v>0.86</v>
      </c>
      <c r="R94" s="96">
        <v>809.15690492537215</v>
      </c>
      <c r="S94" s="23"/>
    </row>
    <row r="95" spans="16:19" s="14" customFormat="1" x14ac:dyDescent="0.35">
      <c r="P95" s="22"/>
      <c r="Q95" s="68">
        <v>0.87</v>
      </c>
      <c r="R95" s="68">
        <v>830.46947764511708</v>
      </c>
      <c r="S95" s="23"/>
    </row>
    <row r="96" spans="16:19" s="14" customFormat="1" x14ac:dyDescent="0.35">
      <c r="P96" s="22"/>
      <c r="Q96" s="96">
        <v>0.88</v>
      </c>
      <c r="R96" s="96">
        <v>855.41559303015811</v>
      </c>
      <c r="S96" s="23"/>
    </row>
    <row r="97" spans="16:19" s="14" customFormat="1" x14ac:dyDescent="0.35">
      <c r="P97" s="22"/>
      <c r="Q97" s="68">
        <v>0.89</v>
      </c>
      <c r="R97" s="68">
        <v>884.80413375882972</v>
      </c>
      <c r="S97" s="23"/>
    </row>
    <row r="98" spans="16:19" s="14" customFormat="1" x14ac:dyDescent="0.35">
      <c r="P98" s="22"/>
      <c r="Q98" s="96">
        <v>0.9</v>
      </c>
      <c r="R98" s="96">
        <v>919.96067528334561</v>
      </c>
      <c r="S98" s="23"/>
    </row>
    <row r="99" spans="16:19" s="14" customFormat="1" x14ac:dyDescent="0.35">
      <c r="P99" s="22"/>
      <c r="Q99" s="68">
        <v>0.91</v>
      </c>
      <c r="R99" s="68">
        <v>963.20124263128298</v>
      </c>
      <c r="S99" s="23"/>
    </row>
    <row r="100" spans="16:19" s="14" customFormat="1" x14ac:dyDescent="0.35">
      <c r="P100" s="22"/>
      <c r="Q100" s="96">
        <v>0.92</v>
      </c>
      <c r="R100" s="96">
        <v>1017.6552190928173</v>
      </c>
      <c r="S100" s="23"/>
    </row>
    <row r="101" spans="16:19" s="14" customFormat="1" x14ac:dyDescent="0.35">
      <c r="P101" s="22"/>
      <c r="Q101" s="68">
        <v>0.93</v>
      </c>
      <c r="R101" s="68">
        <v>1089.2954461433778</v>
      </c>
      <c r="S101" s="23"/>
    </row>
    <row r="102" spans="16:19" s="14" customFormat="1" x14ac:dyDescent="0.35">
      <c r="P102" s="22"/>
      <c r="Q102" s="96">
        <v>0.94000000000000006</v>
      </c>
      <c r="R102" s="96">
        <v>65535</v>
      </c>
      <c r="S102" s="23"/>
    </row>
    <row r="103" spans="16:19" s="14" customFormat="1" x14ac:dyDescent="0.35">
      <c r="P103" s="22"/>
      <c r="Q103" s="68">
        <v>0.95000000000000007</v>
      </c>
      <c r="R103" s="68">
        <v>65535</v>
      </c>
      <c r="S103" s="23"/>
    </row>
    <row r="104" spans="16:19" s="14" customFormat="1" x14ac:dyDescent="0.35">
      <c r="P104" s="22"/>
      <c r="Q104" s="96">
        <v>0.96</v>
      </c>
      <c r="R104" s="96">
        <v>65535</v>
      </c>
      <c r="S104" s="23"/>
    </row>
    <row r="105" spans="16:19" s="14" customFormat="1" x14ac:dyDescent="0.35">
      <c r="P105" s="22"/>
      <c r="Q105" s="68">
        <v>0.97</v>
      </c>
      <c r="R105" s="68">
        <v>65535</v>
      </c>
      <c r="S105" s="23"/>
    </row>
    <row r="106" spans="16:19" s="14" customFormat="1" x14ac:dyDescent="0.35">
      <c r="P106" s="22"/>
      <c r="Q106" s="96">
        <v>0.98</v>
      </c>
      <c r="R106" s="96">
        <v>65535</v>
      </c>
      <c r="S106" s="23"/>
    </row>
    <row r="107" spans="16:19" s="14" customFormat="1" x14ac:dyDescent="0.35">
      <c r="P107" s="22"/>
      <c r="Q107" s="68">
        <v>0.99</v>
      </c>
      <c r="R107" s="68">
        <v>65535</v>
      </c>
      <c r="S107" s="23"/>
    </row>
    <row r="108" spans="16:19" s="14" customFormat="1" x14ac:dyDescent="0.35">
      <c r="P108" s="24"/>
      <c r="Q108" s="25"/>
      <c r="R108" s="25"/>
      <c r="S108" s="26"/>
    </row>
    <row r="109" spans="16:19" s="14" customFormat="1" x14ac:dyDescent="0.35"/>
    <row r="110" spans="16:19" s="14" customFormat="1" x14ac:dyDescent="0.35"/>
    <row r="111" spans="16:19" s="14" customFormat="1" x14ac:dyDescent="0.35"/>
    <row r="112" spans="16:19" s="14" customFormat="1" x14ac:dyDescent="0.35"/>
    <row r="113" s="14" customFormat="1" x14ac:dyDescent="0.35"/>
    <row r="114" s="14" customFormat="1" x14ac:dyDescent="0.35"/>
    <row r="115" s="14" customFormat="1" x14ac:dyDescent="0.35"/>
    <row r="116" s="14" customFormat="1" x14ac:dyDescent="0.35"/>
    <row r="117" s="14" customFormat="1" x14ac:dyDescent="0.35"/>
    <row r="118" s="14" customFormat="1" x14ac:dyDescent="0.35"/>
    <row r="119" s="14" customFormat="1" x14ac:dyDescent="0.35"/>
    <row r="120" s="14" customFormat="1" x14ac:dyDescent="0.35"/>
    <row r="121" s="14" customFormat="1" x14ac:dyDescent="0.35"/>
    <row r="122" s="14" customFormat="1" x14ac:dyDescent="0.35"/>
    <row r="123" s="14" customFormat="1" x14ac:dyDescent="0.35"/>
    <row r="124" s="14" customFormat="1" x14ac:dyDescent="0.35"/>
    <row r="125" s="14" customFormat="1" x14ac:dyDescent="0.35"/>
    <row r="126" s="14" customFormat="1" x14ac:dyDescent="0.35"/>
    <row r="127" s="14" customFormat="1" x14ac:dyDescent="0.35"/>
    <row r="128" s="14" customFormat="1" x14ac:dyDescent="0.35"/>
    <row r="129" spans="18:18" s="14" customFormat="1" x14ac:dyDescent="0.35"/>
    <row r="130" spans="18:18" s="14" customFormat="1" x14ac:dyDescent="0.35"/>
    <row r="131" spans="18:18" s="14" customFormat="1" x14ac:dyDescent="0.35">
      <c r="R131" s="19"/>
    </row>
    <row r="132" spans="18:18" s="14" customFormat="1" x14ac:dyDescent="0.35"/>
    <row r="133" spans="18:18" s="14" customFormat="1" x14ac:dyDescent="0.35"/>
    <row r="134" spans="18:18" s="14" customFormat="1" x14ac:dyDescent="0.35"/>
    <row r="135" spans="18:18" s="14" customFormat="1" x14ac:dyDescent="0.35"/>
    <row r="136" spans="18:18" s="14" customFormat="1" x14ac:dyDescent="0.35"/>
    <row r="137" spans="18:18" s="14" customFormat="1" x14ac:dyDescent="0.35"/>
    <row r="138" spans="18:18" s="14" customFormat="1" x14ac:dyDescent="0.35"/>
    <row r="139" spans="18:18" s="14" customFormat="1" x14ac:dyDescent="0.35"/>
    <row r="140" spans="18:18" s="14" customFormat="1" x14ac:dyDescent="0.35"/>
    <row r="141" spans="18:18" s="14" customFormat="1" x14ac:dyDescent="0.35"/>
    <row r="142" spans="18:18" s="14" customFormat="1" x14ac:dyDescent="0.35"/>
    <row r="143" spans="18:18" s="14" customFormat="1" x14ac:dyDescent="0.35"/>
    <row r="144" spans="18:18" s="14" customFormat="1" x14ac:dyDescent="0.35"/>
    <row r="145" s="14" customFormat="1" x14ac:dyDescent="0.35"/>
    <row r="146" s="14" customFormat="1" x14ac:dyDescent="0.35"/>
    <row r="147" s="14" customFormat="1" x14ac:dyDescent="0.35"/>
    <row r="148" s="14" customFormat="1" x14ac:dyDescent="0.35"/>
    <row r="149" s="14" customFormat="1" x14ac:dyDescent="0.35"/>
    <row r="150" s="14" customFormat="1" x14ac:dyDescent="0.35"/>
    <row r="151" s="14" customFormat="1" x14ac:dyDescent="0.35"/>
    <row r="152" s="14" customFormat="1" x14ac:dyDescent="0.35"/>
    <row r="153" s="14" customFormat="1" x14ac:dyDescent="0.35"/>
    <row r="154" s="14" customFormat="1" x14ac:dyDescent="0.35"/>
    <row r="155" s="14" customFormat="1" x14ac:dyDescent="0.35"/>
    <row r="156" s="14" customFormat="1" x14ac:dyDescent="0.35"/>
    <row r="157" s="14" customFormat="1" x14ac:dyDescent="0.35"/>
    <row r="158" s="14" customFormat="1" x14ac:dyDescent="0.35"/>
    <row r="159" s="14" customFormat="1" x14ac:dyDescent="0.35"/>
    <row r="160" s="14" customFormat="1" x14ac:dyDescent="0.35"/>
    <row r="161" s="14" customFormat="1" x14ac:dyDescent="0.35"/>
    <row r="162" s="14" customFormat="1" x14ac:dyDescent="0.35"/>
    <row r="163" s="14" customFormat="1" x14ac:dyDescent="0.35"/>
    <row r="164" s="14" customFormat="1" x14ac:dyDescent="0.35"/>
    <row r="165" s="14" customFormat="1" x14ac:dyDescent="0.35"/>
    <row r="166" s="14" customFormat="1" x14ac:dyDescent="0.35"/>
    <row r="167" s="14" customFormat="1" x14ac:dyDescent="0.35"/>
    <row r="168" s="14" customFormat="1" x14ac:dyDescent="0.35"/>
    <row r="169" s="14" customFormat="1" x14ac:dyDescent="0.35"/>
    <row r="170" s="14" customFormat="1" x14ac:dyDescent="0.35"/>
    <row r="171" s="14" customFormat="1" x14ac:dyDescent="0.35"/>
    <row r="172" s="14" customFormat="1" x14ac:dyDescent="0.35"/>
    <row r="173" s="14" customFormat="1" x14ac:dyDescent="0.35"/>
    <row r="174" s="14" customFormat="1" x14ac:dyDescent="0.35"/>
    <row r="175" s="14" customFormat="1" x14ac:dyDescent="0.35"/>
    <row r="176" s="14" customFormat="1" x14ac:dyDescent="0.35"/>
    <row r="177" s="14" customFormat="1" x14ac:dyDescent="0.35"/>
    <row r="178" s="14" customFormat="1" x14ac:dyDescent="0.35"/>
    <row r="179" s="14" customFormat="1" x14ac:dyDescent="0.35"/>
    <row r="180" s="14" customFormat="1" x14ac:dyDescent="0.35"/>
    <row r="181" s="14" customFormat="1" x14ac:dyDescent="0.35"/>
    <row r="182" s="14" customFormat="1" x14ac:dyDescent="0.35"/>
    <row r="183" s="14" customFormat="1" x14ac:dyDescent="0.35"/>
    <row r="184" s="14" customFormat="1" x14ac:dyDescent="0.35"/>
    <row r="185" s="14" customFormat="1" x14ac:dyDescent="0.35"/>
    <row r="186" s="14" customFormat="1" x14ac:dyDescent="0.35"/>
    <row r="187" s="14" customFormat="1" x14ac:dyDescent="0.35"/>
    <row r="188" s="14" customFormat="1" x14ac:dyDescent="0.35"/>
    <row r="189" s="14" customFormat="1" x14ac:dyDescent="0.35"/>
    <row r="190" s="14" customFormat="1" x14ac:dyDescent="0.35"/>
    <row r="191" s="14" customFormat="1" x14ac:dyDescent="0.35"/>
    <row r="192" s="14" customFormat="1" x14ac:dyDescent="0.35"/>
    <row r="193" s="14" customFormat="1" x14ac:dyDescent="0.35"/>
    <row r="194" s="14" customFormat="1" x14ac:dyDescent="0.35"/>
    <row r="195" s="14" customFormat="1" x14ac:dyDescent="0.35"/>
    <row r="196" s="14" customFormat="1" x14ac:dyDescent="0.35"/>
    <row r="197" s="14" customFormat="1" x14ac:dyDescent="0.35"/>
    <row r="198" s="14" customFormat="1" x14ac:dyDescent="0.35"/>
    <row r="199" s="14" customFormat="1" x14ac:dyDescent="0.35"/>
    <row r="200" s="14" customFormat="1" x14ac:dyDescent="0.35"/>
    <row r="201" s="14" customFormat="1" x14ac:dyDescent="0.35"/>
    <row r="202" s="14" customFormat="1" x14ac:dyDescent="0.35"/>
    <row r="203" s="14" customFormat="1" x14ac:dyDescent="0.35"/>
    <row r="204" s="14" customFormat="1" x14ac:dyDescent="0.35"/>
    <row r="205" s="14" customFormat="1" x14ac:dyDescent="0.35"/>
    <row r="206" s="14" customFormat="1" x14ac:dyDescent="0.35"/>
    <row r="207" s="14" customFormat="1" x14ac:dyDescent="0.35"/>
    <row r="208" s="14" customFormat="1" x14ac:dyDescent="0.35"/>
    <row r="209" spans="2:19" s="14" customFormat="1" x14ac:dyDescent="0.35"/>
    <row r="210" spans="2:19" s="14" customFormat="1" x14ac:dyDescent="0.35"/>
    <row r="211" spans="2:19" s="14" customFormat="1" x14ac:dyDescent="0.35"/>
    <row r="212" spans="2:19" s="14" customFormat="1" x14ac:dyDescent="0.35"/>
    <row r="213" spans="2:19" s="14" customFormat="1" x14ac:dyDescent="0.35"/>
    <row r="214" spans="2:19" s="14" customFormat="1" x14ac:dyDescent="0.35"/>
    <row r="215" spans="2:19" s="14" customFormat="1" x14ac:dyDescent="0.35"/>
    <row r="216" spans="2:19" s="14" customFormat="1" x14ac:dyDescent="0.35"/>
    <row r="217" spans="2:19" s="14" customFormat="1" x14ac:dyDescent="0.35"/>
    <row r="218" spans="2:19" s="14" customFormat="1" x14ac:dyDescent="0.35"/>
    <row r="219" spans="2:19" s="14" customFormat="1" x14ac:dyDescent="0.35"/>
    <row r="220" spans="2:19" s="14" customFormat="1" x14ac:dyDescent="0.35"/>
    <row r="221" spans="2:19" s="14" customFormat="1" x14ac:dyDescent="0.35"/>
    <row r="222" spans="2:19" s="14" customFormat="1" x14ac:dyDescent="0.35"/>
    <row r="223" spans="2:19" x14ac:dyDescent="0.3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3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3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3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35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35">
      <c r="G228" s="14"/>
      <c r="H228" s="14"/>
      <c r="O228" s="14"/>
      <c r="P228" s="14"/>
      <c r="Q228" s="14"/>
      <c r="R228" s="14"/>
      <c r="S228" s="14"/>
    </row>
    <row r="229" spans="2:19" x14ac:dyDescent="0.35">
      <c r="G229" s="14"/>
      <c r="H229" s="14"/>
      <c r="O229" s="14"/>
      <c r="P229" s="14"/>
      <c r="Q229" s="14"/>
      <c r="R229" s="14"/>
      <c r="S229" s="14"/>
    </row>
    <row r="230" spans="2:19" x14ac:dyDescent="0.35">
      <c r="G230" s="14"/>
      <c r="O230" s="14"/>
      <c r="P230" s="14"/>
      <c r="Q230" s="14"/>
      <c r="R230" s="14"/>
      <c r="S230" s="14"/>
    </row>
    <row r="231" spans="2:19" x14ac:dyDescent="0.35">
      <c r="G231" s="14"/>
      <c r="O231" s="14"/>
      <c r="P231" s="14"/>
      <c r="Q231" s="14"/>
      <c r="R231" s="14"/>
      <c r="S231" s="14"/>
    </row>
    <row r="232" spans="2:19" x14ac:dyDescent="0.35">
      <c r="G232" s="14"/>
      <c r="O232" s="14"/>
      <c r="P232" s="14"/>
      <c r="Q232" s="14"/>
      <c r="R232" s="14"/>
      <c r="S232" s="14"/>
    </row>
    <row r="233" spans="2:19" x14ac:dyDescent="0.35">
      <c r="O233" s="14"/>
      <c r="P233" s="14"/>
      <c r="Q233" s="14"/>
      <c r="R233" s="14"/>
      <c r="S233" s="14"/>
    </row>
    <row r="234" spans="2:19" x14ac:dyDescent="0.35">
      <c r="O234" s="14"/>
      <c r="P234" s="14"/>
      <c r="Q234" s="14"/>
      <c r="R234" s="14"/>
      <c r="S234" s="14"/>
    </row>
    <row r="235" spans="2:19" x14ac:dyDescent="0.35">
      <c r="P235" s="14"/>
      <c r="Q235" s="14"/>
      <c r="R235" s="14"/>
      <c r="S235" s="14"/>
    </row>
    <row r="236" spans="2:19" x14ac:dyDescent="0.35">
      <c r="P236" s="14"/>
      <c r="Q236" s="14"/>
      <c r="R236" s="14"/>
      <c r="S236" s="14"/>
    </row>
    <row r="237" spans="2:19" x14ac:dyDescent="0.35">
      <c r="P237" s="14"/>
      <c r="Q237" s="14"/>
      <c r="R237" s="14"/>
      <c r="S237" s="14"/>
    </row>
    <row r="238" spans="2:19" x14ac:dyDescent="0.35">
      <c r="P238" s="14"/>
      <c r="Q238" s="14"/>
      <c r="R238" s="14"/>
      <c r="S238" s="14"/>
    </row>
    <row r="239" spans="2:19" x14ac:dyDescent="0.35">
      <c r="P239" s="14"/>
      <c r="Q239" s="14"/>
      <c r="R239" s="14"/>
      <c r="S239" s="14"/>
    </row>
    <row r="240" spans="2:19" x14ac:dyDescent="0.35">
      <c r="P240" s="14"/>
      <c r="Q240" s="14"/>
      <c r="R240" s="14"/>
      <c r="S240" s="14"/>
    </row>
    <row r="241" spans="16:19" x14ac:dyDescent="0.35">
      <c r="P241" s="14"/>
      <c r="Q241" s="14"/>
      <c r="R241" s="14"/>
      <c r="S241" s="14"/>
    </row>
    <row r="242" spans="16:19" x14ac:dyDescent="0.35">
      <c r="P242" s="14"/>
      <c r="Q242" s="14"/>
      <c r="R242" s="14"/>
      <c r="S242" s="14"/>
    </row>
    <row r="243" spans="16:19" x14ac:dyDescent="0.35">
      <c r="P243" s="14"/>
      <c r="Q243" s="14"/>
      <c r="R243" s="14"/>
      <c r="S243" s="14"/>
    </row>
    <row r="244" spans="16:19" x14ac:dyDescent="0.35">
      <c r="P244" s="14"/>
      <c r="Q244" s="14"/>
      <c r="R244" s="14"/>
      <c r="S244" s="14"/>
    </row>
    <row r="245" spans="16:19" x14ac:dyDescent="0.35">
      <c r="P245" s="14"/>
      <c r="Q245" s="14"/>
      <c r="R245" s="14"/>
      <c r="S245" s="14"/>
    </row>
    <row r="246" spans="16:19" x14ac:dyDescent="0.35">
      <c r="P246" s="14"/>
      <c r="Q246" s="14"/>
      <c r="R246" s="14"/>
      <c r="S246" s="14"/>
    </row>
    <row r="247" spans="16:19" x14ac:dyDescent="0.35">
      <c r="P247" s="14"/>
      <c r="Q247" s="14"/>
      <c r="R247" s="14"/>
      <c r="S247" s="14"/>
    </row>
    <row r="248" spans="16:19" x14ac:dyDescent="0.35">
      <c r="P248" s="14"/>
      <c r="Q248" s="14"/>
      <c r="R248" s="14"/>
      <c r="S248" s="14"/>
    </row>
    <row r="249" spans="16:19" x14ac:dyDescent="0.35">
      <c r="P249" s="14"/>
      <c r="Q249" s="14"/>
      <c r="R249" s="14"/>
      <c r="S249" s="14"/>
    </row>
    <row r="250" spans="16:19" x14ac:dyDescent="0.35">
      <c r="P250" s="14"/>
      <c r="Q250" s="14"/>
      <c r="R250" s="14"/>
      <c r="S250" s="14"/>
    </row>
    <row r="251" spans="16:19" x14ac:dyDescent="0.35">
      <c r="P251" s="14"/>
      <c r="Q251" s="14"/>
      <c r="R251" s="14"/>
      <c r="S251" s="14"/>
    </row>
    <row r="252" spans="16:19" x14ac:dyDescent="0.35">
      <c r="P252" s="14"/>
      <c r="Q252" s="14"/>
      <c r="R252" s="14"/>
      <c r="S252" s="14"/>
    </row>
    <row r="253" spans="16:19" x14ac:dyDescent="0.35">
      <c r="P253" s="14"/>
      <c r="Q253" s="14"/>
      <c r="R253" s="14"/>
      <c r="S253" s="14"/>
    </row>
    <row r="254" spans="16:19" x14ac:dyDescent="0.35">
      <c r="P254" s="14"/>
      <c r="Q254" s="14"/>
      <c r="R254" s="14"/>
      <c r="S254" s="14"/>
    </row>
    <row r="255" spans="16:19" x14ac:dyDescent="0.35">
      <c r="P255" s="14"/>
      <c r="Q255" s="14"/>
      <c r="R255" s="14"/>
      <c r="S255" s="14"/>
    </row>
    <row r="256" spans="16:19" x14ac:dyDescent="0.35">
      <c r="P256" s="14"/>
      <c r="Q256" s="14"/>
      <c r="R256" s="14"/>
      <c r="S256" s="14"/>
    </row>
    <row r="257" spans="16:19" x14ac:dyDescent="0.35">
      <c r="P257" s="14"/>
      <c r="Q257" s="14"/>
      <c r="R257" s="14"/>
      <c r="S257" s="14"/>
    </row>
    <row r="258" spans="16:19" x14ac:dyDescent="0.35">
      <c r="P258" s="14"/>
      <c r="Q258" s="14"/>
      <c r="R258" s="14"/>
      <c r="S258" s="14"/>
    </row>
    <row r="259" spans="16:19" x14ac:dyDescent="0.35">
      <c r="P259" s="14"/>
      <c r="Q259" s="14"/>
      <c r="R259" s="14"/>
      <c r="S259" s="14"/>
    </row>
    <row r="260" spans="16:19" x14ac:dyDescent="0.35">
      <c r="P260" s="14"/>
      <c r="Q260" s="14"/>
      <c r="R260" s="14"/>
      <c r="S260" s="14"/>
    </row>
    <row r="261" spans="16:19" x14ac:dyDescent="0.35">
      <c r="P261" s="14"/>
      <c r="Q261" s="14"/>
      <c r="R261" s="14"/>
      <c r="S261" s="14"/>
    </row>
    <row r="262" spans="16:19" x14ac:dyDescent="0.35">
      <c r="P262" s="14"/>
      <c r="Q262" s="14"/>
      <c r="R262" s="14"/>
      <c r="S262" s="14"/>
    </row>
    <row r="263" spans="16:19" x14ac:dyDescent="0.35">
      <c r="P263" s="14"/>
      <c r="Q263" s="14"/>
      <c r="R263" s="14"/>
      <c r="S263" s="14"/>
    </row>
    <row r="264" spans="16:19" x14ac:dyDescent="0.35">
      <c r="P264" s="14"/>
      <c r="Q264" s="14"/>
      <c r="R264" s="14"/>
      <c r="S264" s="14"/>
    </row>
    <row r="265" spans="16:19" x14ac:dyDescent="0.35">
      <c r="P265" s="14"/>
      <c r="Q265" s="14"/>
      <c r="R265" s="14"/>
      <c r="S265" s="14"/>
    </row>
    <row r="266" spans="16:19" x14ac:dyDescent="0.35">
      <c r="P266" s="14"/>
      <c r="Q266" s="14"/>
      <c r="R266" s="14"/>
      <c r="S266" s="14"/>
    </row>
    <row r="267" spans="16:19" x14ac:dyDescent="0.35">
      <c r="P267" s="14"/>
      <c r="Q267" s="14"/>
      <c r="R267" s="14"/>
      <c r="S267" s="14"/>
    </row>
    <row r="268" spans="16:19" x14ac:dyDescent="0.35">
      <c r="P268" s="14"/>
      <c r="Q268" s="14"/>
      <c r="R268" s="14"/>
      <c r="S268" s="14"/>
    </row>
    <row r="269" spans="16:19" x14ac:dyDescent="0.35">
      <c r="P269" s="14"/>
      <c r="Q269" s="14"/>
      <c r="R269" s="14"/>
      <c r="S269" s="14"/>
    </row>
    <row r="270" spans="16:19" x14ac:dyDescent="0.35">
      <c r="P270" s="14"/>
      <c r="Q270" s="14"/>
      <c r="R270" s="14"/>
      <c r="S270" s="14"/>
    </row>
    <row r="271" spans="16:19" x14ac:dyDescent="0.35">
      <c r="P271" s="14"/>
      <c r="Q271" s="14"/>
      <c r="R271" s="14"/>
      <c r="S271" s="14"/>
    </row>
    <row r="272" spans="16:19" x14ac:dyDescent="0.35">
      <c r="P272" s="14"/>
      <c r="Q272" s="14"/>
      <c r="R272" s="14"/>
      <c r="S272" s="14"/>
    </row>
    <row r="273" spans="16:19" x14ac:dyDescent="0.35">
      <c r="P273" s="14"/>
      <c r="Q273" s="14"/>
      <c r="R273" s="14"/>
      <c r="S273" s="14"/>
    </row>
    <row r="274" spans="16:19" x14ac:dyDescent="0.35">
      <c r="P274" s="14"/>
      <c r="Q274" s="14"/>
      <c r="R274" s="14"/>
      <c r="S274" s="14"/>
    </row>
    <row r="275" spans="16:19" x14ac:dyDescent="0.35">
      <c r="P275" s="14"/>
      <c r="Q275" s="14"/>
      <c r="R275" s="14"/>
      <c r="S275" s="14"/>
    </row>
    <row r="276" spans="16:19" x14ac:dyDescent="0.35">
      <c r="P276" s="14"/>
      <c r="Q276" s="14"/>
      <c r="R276" s="14"/>
      <c r="S276" s="14"/>
    </row>
    <row r="277" spans="16:19" x14ac:dyDescent="0.35">
      <c r="P277" s="14"/>
      <c r="Q277" s="14"/>
      <c r="R277" s="14"/>
      <c r="S277" s="14"/>
    </row>
    <row r="278" spans="16:19" x14ac:dyDescent="0.35">
      <c r="P278" s="14"/>
      <c r="Q278" s="14"/>
      <c r="R278" s="14"/>
      <c r="S278" s="14"/>
    </row>
    <row r="279" spans="16:19" x14ac:dyDescent="0.35">
      <c r="P279" s="14"/>
      <c r="Q279" s="14"/>
      <c r="R279" s="14"/>
      <c r="S279" s="14"/>
    </row>
    <row r="280" spans="16:19" x14ac:dyDescent="0.35">
      <c r="P280" s="14"/>
      <c r="Q280" s="14"/>
      <c r="R280" s="14"/>
      <c r="S280" s="14"/>
    </row>
    <row r="281" spans="16:19" x14ac:dyDescent="0.35">
      <c r="P281" s="14"/>
      <c r="Q281" s="14"/>
      <c r="R281" s="14"/>
      <c r="S281" s="14"/>
    </row>
    <row r="282" spans="16:19" x14ac:dyDescent="0.35">
      <c r="P282" s="14"/>
      <c r="Q282" s="14"/>
      <c r="R282" s="14"/>
      <c r="S282" s="14"/>
    </row>
    <row r="283" spans="16:19" x14ac:dyDescent="0.35">
      <c r="P283" s="14"/>
      <c r="Q283" s="14"/>
      <c r="R283" s="14"/>
      <c r="S283" s="14"/>
    </row>
    <row r="284" spans="16:19" x14ac:dyDescent="0.35">
      <c r="P284" s="14"/>
      <c r="Q284" s="14"/>
      <c r="R284" s="14"/>
      <c r="S284" s="14"/>
    </row>
    <row r="285" spans="16:19" x14ac:dyDescent="0.35">
      <c r="P285" s="14"/>
      <c r="Q285" s="14"/>
      <c r="R285" s="14"/>
      <c r="S285" s="14"/>
    </row>
    <row r="286" spans="16:19" x14ac:dyDescent="0.35">
      <c r="P286" s="14"/>
      <c r="Q286" s="14"/>
      <c r="R286" s="14"/>
      <c r="S286" s="14"/>
    </row>
    <row r="287" spans="16:19" x14ac:dyDescent="0.35">
      <c r="P287" s="14"/>
      <c r="Q287" s="14"/>
      <c r="R287" s="14"/>
      <c r="S287" s="14"/>
    </row>
    <row r="288" spans="16:19" x14ac:dyDescent="0.35">
      <c r="P288" s="14"/>
      <c r="Q288" s="14"/>
      <c r="R288" s="14"/>
      <c r="S288" s="14"/>
    </row>
    <row r="289" spans="16:19" x14ac:dyDescent="0.35">
      <c r="P289" s="14"/>
      <c r="Q289" s="14"/>
      <c r="R289" s="14"/>
      <c r="S289" s="14"/>
    </row>
    <row r="290" spans="16:19" x14ac:dyDescent="0.35">
      <c r="P290" s="14"/>
      <c r="Q290" s="14"/>
      <c r="R290" s="14"/>
      <c r="S290" s="14"/>
    </row>
    <row r="291" spans="16:19" x14ac:dyDescent="0.35">
      <c r="P291" s="14"/>
      <c r="Q291" s="14"/>
      <c r="R291" s="14"/>
      <c r="S291" s="14"/>
    </row>
    <row r="292" spans="16:19" x14ac:dyDescent="0.35">
      <c r="P292" s="14"/>
      <c r="Q292" s="14"/>
      <c r="R292" s="14"/>
      <c r="S292" s="14"/>
    </row>
    <row r="293" spans="16:19" x14ac:dyDescent="0.35">
      <c r="P293" s="14"/>
      <c r="Q293" s="14"/>
      <c r="R293" s="14"/>
      <c r="S293" s="14"/>
    </row>
    <row r="294" spans="16:19" x14ac:dyDescent="0.35">
      <c r="P294" s="14"/>
      <c r="Q294" s="14"/>
      <c r="R294" s="14"/>
      <c r="S294" s="14"/>
    </row>
    <row r="295" spans="16:19" x14ac:dyDescent="0.35">
      <c r="P295" s="14"/>
      <c r="Q295" s="14"/>
      <c r="R295" s="14"/>
      <c r="S295" s="14"/>
    </row>
    <row r="296" spans="16:19" x14ac:dyDescent="0.35">
      <c r="P296" s="14"/>
      <c r="Q296" s="14"/>
      <c r="R296" s="14"/>
      <c r="S296" s="14"/>
    </row>
    <row r="297" spans="16:19" x14ac:dyDescent="0.35">
      <c r="P297" s="14"/>
      <c r="Q297" s="14"/>
      <c r="R297" s="14"/>
      <c r="S297" s="14"/>
    </row>
    <row r="298" spans="16:19" x14ac:dyDescent="0.35">
      <c r="P298" s="14"/>
      <c r="Q298" s="14"/>
      <c r="R298" s="14"/>
      <c r="S298" s="14"/>
    </row>
    <row r="299" spans="16:19" x14ac:dyDescent="0.35">
      <c r="P299" s="14"/>
      <c r="Q299" s="14"/>
      <c r="R299" s="14"/>
      <c r="S299" s="14"/>
    </row>
    <row r="300" spans="16:19" x14ac:dyDescent="0.35">
      <c r="P300" s="14"/>
      <c r="Q300" s="14"/>
      <c r="R300" s="14"/>
      <c r="S300" s="14"/>
    </row>
    <row r="301" spans="16:19" x14ac:dyDescent="0.35">
      <c r="P301" s="14"/>
      <c r="Q301" s="14"/>
      <c r="R301" s="14"/>
      <c r="S301" s="14"/>
    </row>
    <row r="302" spans="16:19" x14ac:dyDescent="0.35">
      <c r="P302" s="14"/>
      <c r="Q302" s="14"/>
      <c r="R302" s="14"/>
      <c r="S302" s="14"/>
    </row>
    <row r="303" spans="16:19" x14ac:dyDescent="0.35">
      <c r="P303" s="14"/>
      <c r="Q303" s="14"/>
      <c r="R303" s="14"/>
      <c r="S303" s="14"/>
    </row>
    <row r="304" spans="16:19" x14ac:dyDescent="0.35">
      <c r="P304" s="14"/>
      <c r="Q304" s="14"/>
      <c r="R304" s="14"/>
      <c r="S304" s="14"/>
    </row>
    <row r="305" spans="16:19" x14ac:dyDescent="0.35">
      <c r="P305" s="14"/>
      <c r="Q305" s="14"/>
      <c r="R305" s="14"/>
      <c r="S305" s="14"/>
    </row>
    <row r="306" spans="16:19" x14ac:dyDescent="0.35">
      <c r="P306" s="14"/>
      <c r="Q306" s="14"/>
      <c r="R306" s="14"/>
      <c r="S306" s="14"/>
    </row>
    <row r="307" spans="16:19" x14ac:dyDescent="0.35">
      <c r="P307" s="14"/>
      <c r="Q307" s="14"/>
      <c r="R307" s="14"/>
      <c r="S307" s="14"/>
    </row>
    <row r="308" spans="16:19" x14ac:dyDescent="0.35">
      <c r="P308" s="14"/>
      <c r="Q308" s="14"/>
      <c r="R308" s="14"/>
      <c r="S308" s="14"/>
    </row>
    <row r="309" spans="16:19" x14ac:dyDescent="0.35">
      <c r="P309" s="14"/>
      <c r="Q309" s="14"/>
      <c r="R309" s="14"/>
      <c r="S309" s="14"/>
    </row>
    <row r="310" spans="16:19" x14ac:dyDescent="0.35">
      <c r="P310" s="14"/>
      <c r="Q310" s="14"/>
      <c r="R310" s="14"/>
      <c r="S310" s="14"/>
    </row>
    <row r="311" spans="16:19" x14ac:dyDescent="0.35">
      <c r="P311" s="14"/>
      <c r="Q311" s="14"/>
      <c r="R311" s="14"/>
      <c r="S311" s="14"/>
    </row>
    <row r="312" spans="16:19" x14ac:dyDescent="0.35">
      <c r="P312" s="14"/>
      <c r="Q312" s="14"/>
      <c r="R312" s="14"/>
      <c r="S312" s="14"/>
    </row>
    <row r="313" spans="16:19" x14ac:dyDescent="0.35">
      <c r="P313" s="14"/>
      <c r="Q313" s="14"/>
      <c r="R313" s="14"/>
      <c r="S313" s="14"/>
    </row>
    <row r="314" spans="16:19" x14ac:dyDescent="0.35">
      <c r="P314" s="14"/>
      <c r="Q314" s="14"/>
      <c r="R314" s="14"/>
      <c r="S314" s="14"/>
    </row>
    <row r="315" spans="16:19" x14ac:dyDescent="0.35">
      <c r="P315" s="14"/>
      <c r="Q315" s="14"/>
      <c r="R315" s="14"/>
      <c r="S315" s="14"/>
    </row>
    <row r="316" spans="16:19" x14ac:dyDescent="0.35">
      <c r="P316" s="14"/>
      <c r="Q316" s="14"/>
      <c r="R316" s="14"/>
      <c r="S316" s="14"/>
    </row>
    <row r="317" spans="16:19" x14ac:dyDescent="0.35">
      <c r="P317" s="14"/>
      <c r="Q317" s="14"/>
      <c r="R317" s="14"/>
      <c r="S317" s="14"/>
    </row>
    <row r="318" spans="16:19" x14ac:dyDescent="0.35">
      <c r="Q318" s="14"/>
      <c r="R318" s="14"/>
      <c r="S318" s="14"/>
    </row>
    <row r="319" spans="16:19" x14ac:dyDescent="0.35">
      <c r="Q319" s="14"/>
      <c r="R319" s="14"/>
      <c r="S319" s="14"/>
    </row>
    <row r="320" spans="16:19" x14ac:dyDescent="0.35">
      <c r="Q320" s="14"/>
      <c r="R320" s="14"/>
      <c r="S320" s="14"/>
    </row>
  </sheetData>
  <mergeCells count="17">
    <mergeCell ref="H17:I17"/>
    <mergeCell ref="H25:I25"/>
    <mergeCell ref="H33:I33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7A72063F-41A7-4F5C-BE18-C8976AEE67A5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374650</xdr:colOff>
                    <xdr:row>0</xdr:row>
                    <xdr:rowOff>177800</xdr:rowOff>
                  </from>
                  <to>
                    <xdr:col>11</xdr:col>
                    <xdr:colOff>533400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311150</xdr:colOff>
                    <xdr:row>0</xdr:row>
                    <xdr:rowOff>196850</xdr:rowOff>
                  </from>
                  <to>
                    <xdr:col>13</xdr:col>
                    <xdr:colOff>330200</xdr:colOff>
                    <xdr:row>0</xdr:row>
                    <xdr:rowOff>673100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B6F15-870D-4F12-AF7F-30163EA2978B}">
  <dimension ref="A1:W320"/>
  <sheetViews>
    <sheetView workbookViewId="0"/>
  </sheetViews>
  <sheetFormatPr defaultRowHeight="14.5" x14ac:dyDescent="0.35"/>
  <cols>
    <col min="2" max="2" width="3.90625" customWidth="1"/>
    <col min="3" max="3" width="21.08984375" customWidth="1"/>
    <col min="4" max="4" width="45.90625" customWidth="1"/>
    <col min="5" max="5" width="7.90625" customWidth="1"/>
    <col min="8" max="8" width="18.54296875" customWidth="1"/>
    <col min="9" max="9" width="15.54296875" customWidth="1"/>
    <col min="10" max="10" width="15" customWidth="1"/>
    <col min="11" max="11" width="11.36328125" customWidth="1"/>
    <col min="13" max="13" width="10.36328125" customWidth="1"/>
    <col min="14" max="14" width="8.36328125" customWidth="1"/>
    <col min="16" max="16" width="5.6328125" customWidth="1"/>
    <col min="17" max="18" width="12.453125" customWidth="1"/>
    <col min="19" max="19" width="5.6328125" customWidth="1"/>
  </cols>
  <sheetData>
    <row r="1" spans="2:23" s="1" customFormat="1" ht="69" customHeight="1" x14ac:dyDescent="0.3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55000000000000004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35"/>
    <row r="4" spans="2:23" s="14" customFormat="1" x14ac:dyDescent="0.3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35">
      <c r="G5" s="89" t="s">
        <v>138</v>
      </c>
      <c r="H5" s="89"/>
      <c r="I5" s="89"/>
      <c r="J5" s="89"/>
      <c r="K5" s="89"/>
      <c r="L5" s="89"/>
    </row>
    <row r="6" spans="2:23" s="14" customFormat="1" ht="22.25" customHeight="1" x14ac:dyDescent="0.6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3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" customHeight="1" x14ac:dyDescent="0.3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35">
      <c r="B9" s="22"/>
      <c r="C9" s="11" t="s">
        <v>31</v>
      </c>
      <c r="D9" s="68" t="s">
        <v>192</v>
      </c>
      <c r="E9" s="23"/>
      <c r="G9" s="22"/>
      <c r="H9" s="104" t="s">
        <v>34</v>
      </c>
      <c r="I9" s="105">
        <v>559.95706325185381</v>
      </c>
      <c r="J9" s="21"/>
      <c r="K9" s="21"/>
      <c r="L9" s="21"/>
      <c r="M9" s="21"/>
      <c r="N9" s="23"/>
      <c r="P9" s="22"/>
      <c r="Q9" s="68">
        <v>0.01</v>
      </c>
      <c r="R9" s="68">
        <v>229.82784859794478</v>
      </c>
      <c r="S9" s="23"/>
    </row>
    <row r="10" spans="2:23" s="14" customFormat="1" x14ac:dyDescent="0.3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289.16803832780653</v>
      </c>
      <c r="J10" s="21"/>
      <c r="K10" s="21"/>
      <c r="L10" s="21"/>
      <c r="M10" s="21"/>
      <c r="N10" s="23"/>
      <c r="P10" s="22"/>
      <c r="Q10" s="96">
        <v>0.02</v>
      </c>
      <c r="R10" s="96">
        <v>250.82771747557578</v>
      </c>
      <c r="S10" s="23"/>
    </row>
    <row r="11" spans="2:23" s="14" customFormat="1" ht="14" customHeight="1" x14ac:dyDescent="0.3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1345.2867703651345</v>
      </c>
      <c r="J11" s="21"/>
      <c r="K11" s="21"/>
      <c r="L11" s="21"/>
      <c r="M11" s="21"/>
      <c r="N11" s="23"/>
      <c r="P11" s="22"/>
      <c r="Q11" s="68">
        <v>0.03</v>
      </c>
      <c r="R11" s="68">
        <v>265.88614005162736</v>
      </c>
      <c r="S11" s="23"/>
    </row>
    <row r="12" spans="2:23" s="14" customFormat="1" ht="14.4" customHeight="1" x14ac:dyDescent="0.35">
      <c r="B12" s="94"/>
      <c r="C12" s="99"/>
      <c r="D12" s="100"/>
      <c r="E12" s="94"/>
      <c r="G12" s="22"/>
      <c r="H12" s="102" t="s">
        <v>42</v>
      </c>
      <c r="I12" s="103">
        <v>105.95861355222173</v>
      </c>
      <c r="J12" s="21"/>
      <c r="K12" s="21"/>
      <c r="L12" s="21"/>
      <c r="M12" s="21"/>
      <c r="N12" s="23"/>
      <c r="P12" s="22"/>
      <c r="Q12" s="96">
        <v>0.04</v>
      </c>
      <c r="R12" s="96">
        <v>278.28828225123863</v>
      </c>
      <c r="S12" s="23"/>
    </row>
    <row r="13" spans="2:23" s="14" customFormat="1" x14ac:dyDescent="0.35">
      <c r="B13" s="63"/>
      <c r="C13" s="72" t="s">
        <v>131</v>
      </c>
      <c r="D13" s="56" t="s">
        <v>191</v>
      </c>
      <c r="E13" s="64"/>
      <c r="G13" s="22"/>
      <c r="H13" s="11" t="s">
        <v>108</v>
      </c>
      <c r="I13" s="68">
        <v>0.4241012543734225</v>
      </c>
      <c r="J13" s="21"/>
      <c r="K13" s="21"/>
      <c r="L13" s="21"/>
      <c r="M13" s="21"/>
      <c r="N13" s="23"/>
      <c r="P13" s="22"/>
      <c r="Q13" s="68">
        <v>0.05</v>
      </c>
      <c r="R13" s="68">
        <v>289.16803832780647</v>
      </c>
      <c r="S13" s="23"/>
    </row>
    <row r="14" spans="2:23" s="14" customFormat="1" ht="14.4" customHeight="1" x14ac:dyDescent="0.35">
      <c r="B14" s="22"/>
      <c r="C14" s="44"/>
      <c r="D14" s="39"/>
      <c r="E14" s="23"/>
      <c r="G14" s="22"/>
      <c r="H14" s="95" t="s">
        <v>110</v>
      </c>
      <c r="I14" s="96">
        <v>2</v>
      </c>
      <c r="J14" s="21"/>
      <c r="K14" s="21"/>
      <c r="L14" s="21"/>
      <c r="M14" s="21"/>
      <c r="N14" s="23"/>
      <c r="P14" s="22"/>
      <c r="Q14" s="96">
        <v>0.06</v>
      </c>
      <c r="R14" s="96">
        <v>299.07225591032903</v>
      </c>
      <c r="S14" s="23"/>
    </row>
    <row r="15" spans="2:23" s="14" customFormat="1" ht="14.4" customHeight="1" x14ac:dyDescent="0.35">
      <c r="B15" s="22"/>
      <c r="C15" s="70" t="s">
        <v>57</v>
      </c>
      <c r="D15" s="41"/>
      <c r="E15" s="23"/>
      <c r="G15" s="22"/>
      <c r="H15" s="11" t="s">
        <v>109</v>
      </c>
      <c r="I15" s="68">
        <v>1.7155660895513216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308.30958448613052</v>
      </c>
      <c r="S15" s="23"/>
    </row>
    <row r="16" spans="2:23" s="14" customFormat="1" x14ac:dyDescent="0.3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317.07608255016544</v>
      </c>
      <c r="S16" s="23"/>
    </row>
    <row r="17" spans="2:19" s="14" customFormat="1" x14ac:dyDescent="0.3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325.52024733723107</v>
      </c>
      <c r="S17" s="23"/>
    </row>
    <row r="18" spans="2:19" s="14" customFormat="1" x14ac:dyDescent="0.3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3</v>
      </c>
      <c r="J18" s="107"/>
      <c r="K18" s="21"/>
      <c r="L18" s="21"/>
      <c r="M18" s="21"/>
      <c r="N18" s="23"/>
      <c r="P18" s="22"/>
      <c r="Q18" s="96">
        <v>0.1</v>
      </c>
      <c r="R18" s="96">
        <v>333.72754994168969</v>
      </c>
      <c r="S18" s="23"/>
    </row>
    <row r="19" spans="2:19" s="14" customFormat="1" ht="14.4" customHeight="1" x14ac:dyDescent="0.3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341.79994234863364</v>
      </c>
      <c r="S19" s="23"/>
    </row>
    <row r="20" spans="2:19" s="14" customFormat="1" x14ac:dyDescent="0.35">
      <c r="B20" s="22"/>
      <c r="C20" s="21"/>
      <c r="D20" s="40"/>
      <c r="E20" s="23"/>
      <c r="G20" s="22"/>
      <c r="H20" s="101" t="s">
        <v>186</v>
      </c>
      <c r="I20" s="68">
        <v>4.0925184647583802E-2</v>
      </c>
      <c r="J20" s="21"/>
      <c r="K20" s="21"/>
      <c r="L20" s="21"/>
      <c r="M20" s="21"/>
      <c r="N20" s="23"/>
      <c r="P20" s="22"/>
      <c r="Q20" s="96">
        <v>0.12</v>
      </c>
      <c r="R20" s="96">
        <v>349.63529520945377</v>
      </c>
      <c r="S20" s="23"/>
    </row>
    <row r="21" spans="2:19" s="14" customFormat="1" ht="14.4" customHeight="1" x14ac:dyDescent="0.35">
      <c r="B21" s="22"/>
      <c r="C21" s="70" t="s">
        <v>56</v>
      </c>
      <c r="D21" s="41"/>
      <c r="E21" s="23"/>
      <c r="G21" s="22"/>
      <c r="H21" s="96" t="s">
        <v>188</v>
      </c>
      <c r="I21" s="96">
        <v>1.6783327696411801</v>
      </c>
      <c r="J21" s="21"/>
      <c r="K21" s="21"/>
      <c r="L21" s="21"/>
      <c r="M21" s="21"/>
      <c r="N21" s="23"/>
      <c r="P21" s="22"/>
      <c r="Q21" s="68">
        <v>0.13</v>
      </c>
      <c r="R21" s="68">
        <v>357.17054445984246</v>
      </c>
      <c r="S21" s="23"/>
    </row>
    <row r="22" spans="2:19" s="14" customFormat="1" ht="14.4" customHeight="1" x14ac:dyDescent="0.35">
      <c r="B22" s="22"/>
      <c r="C22" s="11" t="s">
        <v>39</v>
      </c>
      <c r="D22" s="68" t="s">
        <v>41</v>
      </c>
      <c r="E22" s="23"/>
      <c r="F22" s="13"/>
      <c r="G22" s="22"/>
      <c r="H22" s="68" t="s">
        <v>189</v>
      </c>
      <c r="I22" s="68">
        <v>6.6587621151649695E-4</v>
      </c>
      <c r="J22" s="21"/>
      <c r="K22" s="21"/>
      <c r="L22" s="21"/>
      <c r="M22" s="21"/>
      <c r="N22" s="23"/>
      <c r="P22" s="22"/>
      <c r="Q22" s="96">
        <v>0.14000000000000001</v>
      </c>
      <c r="R22" s="96">
        <v>364.36804256535709</v>
      </c>
      <c r="S22" s="23"/>
    </row>
    <row r="23" spans="2:19" s="14" customFormat="1" ht="14.4" customHeight="1" x14ac:dyDescent="0.35">
      <c r="B23" s="22"/>
      <c r="C23" s="95" t="s">
        <v>40</v>
      </c>
      <c r="D23" s="96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371.30717380408129</v>
      </c>
      <c r="S23" s="23"/>
    </row>
    <row r="24" spans="2:19" s="14" customFormat="1" x14ac:dyDescent="0.3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378.01350514821485</v>
      </c>
      <c r="S24" s="23"/>
    </row>
    <row r="25" spans="2:19" s="14" customFormat="1" ht="29" x14ac:dyDescent="0.3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384.51200060278308</v>
      </c>
      <c r="S25" s="23"/>
    </row>
    <row r="26" spans="2:19" s="14" customFormat="1" ht="17.399999999999999" customHeight="1" x14ac:dyDescent="0.35">
      <c r="B26" s="45"/>
      <c r="C26" s="47"/>
      <c r="D26" s="47"/>
      <c r="E26" s="47"/>
      <c r="F26" s="13"/>
      <c r="G26" s="22"/>
      <c r="H26" s="68">
        <v>0</v>
      </c>
      <c r="I26" s="68">
        <v>4.0925184647583816E-2</v>
      </c>
      <c r="J26" s="68">
        <v>1.7577366806137251</v>
      </c>
      <c r="K26" s="68">
        <v>3</v>
      </c>
      <c r="L26" s="68">
        <v>42.95</v>
      </c>
      <c r="M26" s="68">
        <v>0.95677652381171319</v>
      </c>
      <c r="N26" s="34"/>
      <c r="P26" s="22"/>
      <c r="Q26" s="96">
        <v>0.18</v>
      </c>
      <c r="R26" s="96">
        <v>390.83624423707516</v>
      </c>
      <c r="S26" s="23"/>
    </row>
    <row r="27" spans="2:19" s="14" customFormat="1" ht="13.5" customHeight="1" x14ac:dyDescent="0.35">
      <c r="B27" s="13"/>
      <c r="C27" s="35"/>
      <c r="D27" s="35"/>
      <c r="E27" s="35"/>
      <c r="F27" s="13"/>
      <c r="G27" s="22"/>
      <c r="H27" s="96">
        <v>17.899999999999999</v>
      </c>
      <c r="I27" s="96">
        <v>4.1295459338194826E-2</v>
      </c>
      <c r="J27" s="96">
        <v>1.7067413344475921</v>
      </c>
      <c r="K27" s="96">
        <v>1</v>
      </c>
      <c r="L27" s="96">
        <v>41.33</v>
      </c>
      <c r="M27" s="96">
        <v>-0.55250249910630322</v>
      </c>
      <c r="N27" s="23"/>
      <c r="P27" s="22"/>
      <c r="Q27" s="68">
        <v>0.19</v>
      </c>
      <c r="R27" s="68">
        <v>396.99253115749752</v>
      </c>
      <c r="S27" s="23"/>
    </row>
    <row r="28" spans="2:19" s="14" customFormat="1" ht="14.4" customHeight="1" x14ac:dyDescent="0.35">
      <c r="B28" s="13"/>
      <c r="C28" s="35"/>
      <c r="D28" s="35"/>
      <c r="E28" s="35"/>
      <c r="F28" s="13"/>
      <c r="G28" s="22"/>
      <c r="H28" s="68">
        <v>61.7</v>
      </c>
      <c r="I28" s="68">
        <v>4.3826521852016152E-2</v>
      </c>
      <c r="J28" s="68">
        <v>1.8670098308958882</v>
      </c>
      <c r="K28" s="68">
        <v>1</v>
      </c>
      <c r="L28" s="68">
        <v>42.6</v>
      </c>
      <c r="M28" s="68">
        <v>-0.64890687119862456</v>
      </c>
      <c r="N28" s="23"/>
      <c r="P28" s="22"/>
      <c r="Q28" s="96">
        <v>0.2</v>
      </c>
      <c r="R28" s="96">
        <v>403.01866636626033</v>
      </c>
      <c r="S28" s="23"/>
    </row>
    <row r="29" spans="2:19" s="14" customFormat="1" ht="14.4" customHeight="1" x14ac:dyDescent="0.35">
      <c r="B29" s="13"/>
      <c r="C29" s="35"/>
      <c r="D29" s="35"/>
      <c r="E29" s="35"/>
      <c r="F29" s="13"/>
      <c r="G29" s="22"/>
      <c r="H29" s="96">
        <v>195.6</v>
      </c>
      <c r="I29" s="96">
        <v>5.9959220545156913E-2</v>
      </c>
      <c r="J29" s="96">
        <v>2.5806448522635534</v>
      </c>
      <c r="K29" s="96">
        <v>3</v>
      </c>
      <c r="L29" s="96">
        <v>43.04</v>
      </c>
      <c r="M29" s="96">
        <v>0.26924305579319169</v>
      </c>
      <c r="N29" s="23"/>
      <c r="P29" s="22"/>
      <c r="Q29" s="68">
        <v>0.21</v>
      </c>
      <c r="R29" s="68">
        <v>408.91660526206994</v>
      </c>
      <c r="S29" s="23"/>
    </row>
    <row r="30" spans="2:19" s="14" customFormat="1" ht="12" customHeight="1" x14ac:dyDescent="0.35">
      <c r="B30" s="13"/>
      <c r="C30" s="35"/>
      <c r="D30" s="35"/>
      <c r="E30" s="35"/>
      <c r="F30" s="13"/>
      <c r="G30" s="22"/>
      <c r="H30" s="68">
        <v>772.3</v>
      </c>
      <c r="I30" s="68">
        <v>0.19210435162072129</v>
      </c>
      <c r="J30" s="68">
        <v>7.086729531288408</v>
      </c>
      <c r="K30" s="68">
        <v>7</v>
      </c>
      <c r="L30" s="68">
        <v>36.89</v>
      </c>
      <c r="M30" s="68">
        <v>-3.6246529954482513E-2</v>
      </c>
      <c r="N30" s="23"/>
      <c r="P30" s="22"/>
      <c r="Q30" s="96">
        <v>0.22</v>
      </c>
      <c r="R30" s="96">
        <v>414.70681914050198</v>
      </c>
      <c r="S30" s="23"/>
    </row>
    <row r="31" spans="2:19" s="14" customFormat="1" ht="14" customHeight="1" x14ac:dyDescent="0.3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420.38740820413824</v>
      </c>
      <c r="S31" s="23"/>
    </row>
    <row r="32" spans="2:19" s="14" customFormat="1" x14ac:dyDescent="0.3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425.98239963652645</v>
      </c>
      <c r="S32" s="23"/>
    </row>
    <row r="33" spans="1:19" s="14" customFormat="1" x14ac:dyDescent="0.3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431.50155728689452</v>
      </c>
      <c r="S33" s="23"/>
    </row>
    <row r="34" spans="1:19" s="14" customFormat="1" ht="15" customHeight="1" x14ac:dyDescent="0.3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-49.133432227540411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96">
        <v>0.26</v>
      </c>
      <c r="R34" s="96">
        <v>436.94680627040162</v>
      </c>
      <c r="S34" s="23"/>
    </row>
    <row r="35" spans="1:19" s="14" customFormat="1" ht="15" customHeight="1" x14ac:dyDescent="0.55000000000000004">
      <c r="A35" s="13"/>
      <c r="C35" s="13"/>
      <c r="D35" s="82"/>
      <c r="E35" s="82"/>
      <c r="F35" s="13"/>
      <c r="G35" s="22"/>
      <c r="H35" s="96" t="s">
        <v>184</v>
      </c>
      <c r="I35" s="96">
        <v>-49.979306776110867</v>
      </c>
      <c r="J35" s="96">
        <v>3</v>
      </c>
      <c r="K35" s="96">
        <v>1.6917490971409137</v>
      </c>
      <c r="L35" s="96">
        <v>2</v>
      </c>
      <c r="M35" s="96">
        <v>0.42918185365960426</v>
      </c>
      <c r="N35" s="23"/>
      <c r="P35" s="22"/>
      <c r="Q35" s="68">
        <v>0.27</v>
      </c>
      <c r="R35" s="68">
        <v>442.32920047915087</v>
      </c>
      <c r="S35" s="23"/>
    </row>
    <row r="36" spans="1:19" s="14" customFormat="1" x14ac:dyDescent="0.35">
      <c r="A36" s="13"/>
      <c r="C36" s="13"/>
      <c r="D36" s="13"/>
      <c r="E36" s="27"/>
      <c r="F36" s="13"/>
      <c r="G36" s="22"/>
      <c r="H36" s="68" t="s">
        <v>185</v>
      </c>
      <c r="I36" s="68">
        <v>-53.798626493345495</v>
      </c>
      <c r="J36" s="68">
        <v>1</v>
      </c>
      <c r="K36" s="68">
        <v>9.3303885316101685</v>
      </c>
      <c r="L36" s="68">
        <v>4</v>
      </c>
      <c r="M36" s="68">
        <v>5.3351505644040897E-2</v>
      </c>
      <c r="N36" s="23"/>
      <c r="P36" s="22"/>
      <c r="Q36" s="96">
        <v>0.28000000000000003</v>
      </c>
      <c r="R36" s="96">
        <v>447.64493019689104</v>
      </c>
      <c r="S36" s="23"/>
    </row>
    <row r="37" spans="1:19" s="14" customFormat="1" x14ac:dyDescent="0.3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452.9163363194383</v>
      </c>
      <c r="S37" s="23"/>
    </row>
    <row r="38" spans="1:19" s="14" customFormat="1" x14ac:dyDescent="0.3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458.14723056793423</v>
      </c>
      <c r="S38" s="23"/>
    </row>
    <row r="39" spans="1:19" s="14" customFormat="1" ht="23.5" x14ac:dyDescent="0.55000000000000004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463.33744646282992</v>
      </c>
      <c r="S39" s="23"/>
    </row>
    <row r="40" spans="1:19" s="14" customFormat="1" x14ac:dyDescent="0.3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468.49602302595395</v>
      </c>
      <c r="S40" s="23"/>
    </row>
    <row r="41" spans="1:19" s="14" customFormat="1" ht="15" customHeight="1" x14ac:dyDescent="0.3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473.61850545485191</v>
      </c>
      <c r="S41" s="23"/>
    </row>
    <row r="42" spans="1:19" s="14" customFormat="1" ht="23.5" x14ac:dyDescent="0.55000000000000004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478.71381105909694</v>
      </c>
      <c r="S42" s="23"/>
    </row>
    <row r="43" spans="1:19" s="14" customFormat="1" x14ac:dyDescent="0.3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483.78974846521851</v>
      </c>
      <c r="S43" s="23"/>
    </row>
    <row r="44" spans="1:19" s="14" customFormat="1" x14ac:dyDescent="0.3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488.8395681111902</v>
      </c>
      <c r="S44" s="23"/>
    </row>
    <row r="45" spans="1:19" s="14" customFormat="1" x14ac:dyDescent="0.3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493.88031989607646</v>
      </c>
      <c r="S45" s="23"/>
    </row>
    <row r="46" spans="1:19" s="14" customFormat="1" x14ac:dyDescent="0.3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498.92775862723795</v>
      </c>
      <c r="S46" s="23"/>
    </row>
    <row r="47" spans="1:19" s="14" customFormat="1" x14ac:dyDescent="0.3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503.97605318613466</v>
      </c>
      <c r="S47" s="23"/>
    </row>
    <row r="48" spans="1:19" s="14" customFormat="1" x14ac:dyDescent="0.3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509.02066318792021</v>
      </c>
      <c r="S48" s="23"/>
    </row>
    <row r="49" spans="1:19" s="14" customFormat="1" x14ac:dyDescent="0.3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514.05632842492878</v>
      </c>
      <c r="S49" s="23"/>
    </row>
    <row r="50" spans="1:19" s="14" customFormat="1" x14ac:dyDescent="0.35">
      <c r="B50" s="13"/>
      <c r="C50" s="13"/>
      <c r="D50" s="13"/>
      <c r="E50" s="13"/>
      <c r="O50" s="13"/>
      <c r="P50" s="22"/>
      <c r="Q50" s="96">
        <v>0.42</v>
      </c>
      <c r="R50" s="96">
        <v>519.08100522623852</v>
      </c>
      <c r="S50" s="23"/>
    </row>
    <row r="51" spans="1:19" s="14" customFormat="1" x14ac:dyDescent="0.35">
      <c r="B51" s="13"/>
      <c r="C51" s="13"/>
      <c r="D51" s="13"/>
      <c r="E51" s="13"/>
      <c r="P51" s="22"/>
      <c r="Q51" s="68">
        <v>0.43</v>
      </c>
      <c r="R51" s="68">
        <v>524.1092166170846</v>
      </c>
      <c r="S51" s="23"/>
    </row>
    <row r="52" spans="1:19" s="14" customFormat="1" x14ac:dyDescent="0.35">
      <c r="B52" s="13"/>
      <c r="P52" s="22"/>
      <c r="Q52" s="96">
        <v>0.44</v>
      </c>
      <c r="R52" s="96">
        <v>529.15245691684845</v>
      </c>
      <c r="S52" s="23"/>
    </row>
    <row r="53" spans="1:19" s="14" customFormat="1" x14ac:dyDescent="0.35">
      <c r="B53" s="13"/>
      <c r="P53" s="22"/>
      <c r="Q53" s="68">
        <v>0.45</v>
      </c>
      <c r="R53" s="68">
        <v>534.19848311592375</v>
      </c>
      <c r="S53" s="23"/>
    </row>
    <row r="54" spans="1:19" s="14" customFormat="1" x14ac:dyDescent="0.35">
      <c r="P54" s="22"/>
      <c r="Q54" s="96">
        <v>0.46</v>
      </c>
      <c r="R54" s="96">
        <v>539.26535446429818</v>
      </c>
      <c r="S54" s="23"/>
    </row>
    <row r="55" spans="1:19" s="14" customFormat="1" x14ac:dyDescent="0.35">
      <c r="P55" s="22"/>
      <c r="Q55" s="68">
        <v>0.47000000000000003</v>
      </c>
      <c r="R55" s="68">
        <v>544.37733258092817</v>
      </c>
      <c r="S55" s="23"/>
    </row>
    <row r="56" spans="1:19" s="14" customFormat="1" x14ac:dyDescent="0.35">
      <c r="P56" s="22"/>
      <c r="Q56" s="96">
        <v>0.48</v>
      </c>
      <c r="R56" s="96">
        <v>549.53854935643983</v>
      </c>
      <c r="S56" s="23"/>
    </row>
    <row r="57" spans="1:19" s="14" customFormat="1" x14ac:dyDescent="0.35">
      <c r="P57" s="22"/>
      <c r="Q57" s="68">
        <v>0.49</v>
      </c>
      <c r="R57" s="68">
        <v>554.73578730033216</v>
      </c>
      <c r="S57" s="23"/>
    </row>
    <row r="58" spans="1:19" s="14" customFormat="1" x14ac:dyDescent="0.35">
      <c r="P58" s="22"/>
      <c r="Q58" s="96">
        <v>0.5</v>
      </c>
      <c r="R58" s="96">
        <v>559.95706325185392</v>
      </c>
      <c r="S58" s="23"/>
    </row>
    <row r="59" spans="1:19" s="14" customFormat="1" x14ac:dyDescent="0.35">
      <c r="P59" s="22"/>
      <c r="Q59" s="68">
        <v>0.51</v>
      </c>
      <c r="R59" s="68">
        <v>565.19120330639987</v>
      </c>
      <c r="S59" s="23"/>
    </row>
    <row r="60" spans="1:19" s="14" customFormat="1" x14ac:dyDescent="0.35">
      <c r="P60" s="22"/>
      <c r="Q60" s="96">
        <v>0.52</v>
      </c>
      <c r="R60" s="96">
        <v>570.44901372799461</v>
      </c>
      <c r="S60" s="23"/>
    </row>
    <row r="61" spans="1:19" s="14" customFormat="1" x14ac:dyDescent="0.35">
      <c r="P61" s="22"/>
      <c r="Q61" s="68">
        <v>0.53</v>
      </c>
      <c r="R61" s="68">
        <v>575.75148160883248</v>
      </c>
      <c r="S61" s="23"/>
    </row>
    <row r="62" spans="1:19" s="14" customFormat="1" x14ac:dyDescent="0.35">
      <c r="P62" s="22"/>
      <c r="Q62" s="96">
        <v>0.54</v>
      </c>
      <c r="R62" s="96">
        <v>581.11042566494018</v>
      </c>
      <c r="S62" s="23"/>
    </row>
    <row r="63" spans="1:19" s="14" customFormat="1" x14ac:dyDescent="0.35">
      <c r="P63" s="22"/>
      <c r="Q63" s="68">
        <v>0.55000000000000004</v>
      </c>
      <c r="R63" s="68">
        <v>586.51707856849532</v>
      </c>
      <c r="S63" s="23"/>
    </row>
    <row r="64" spans="1:19" s="14" customFormat="1" x14ac:dyDescent="0.35">
      <c r="P64" s="22"/>
      <c r="Q64" s="96">
        <v>0.56000000000000005</v>
      </c>
      <c r="R64" s="96">
        <v>591.97086783350881</v>
      </c>
      <c r="S64" s="23"/>
    </row>
    <row r="65" spans="16:19" s="14" customFormat="1" x14ac:dyDescent="0.35">
      <c r="P65" s="22"/>
      <c r="Q65" s="68">
        <v>0.57000000000000006</v>
      </c>
      <c r="R65" s="68">
        <v>597.46938056628346</v>
      </c>
      <c r="S65" s="23"/>
    </row>
    <row r="66" spans="16:19" s="14" customFormat="1" x14ac:dyDescent="0.35">
      <c r="P66" s="22"/>
      <c r="Q66" s="96">
        <v>0.57999999999999996</v>
      </c>
      <c r="R66" s="96">
        <v>603.01001722117917</v>
      </c>
      <c r="S66" s="23"/>
    </row>
    <row r="67" spans="16:19" s="14" customFormat="1" x14ac:dyDescent="0.35">
      <c r="P67" s="22"/>
      <c r="Q67" s="68">
        <v>0.59</v>
      </c>
      <c r="R67" s="68">
        <v>608.60529231648354</v>
      </c>
      <c r="S67" s="23"/>
    </row>
    <row r="68" spans="16:19" s="14" customFormat="1" x14ac:dyDescent="0.35">
      <c r="P68" s="22"/>
      <c r="Q68" s="96">
        <v>0.6</v>
      </c>
      <c r="R68" s="96">
        <v>614.26482543520592</v>
      </c>
      <c r="S68" s="23"/>
    </row>
    <row r="69" spans="16:19" s="14" customFormat="1" x14ac:dyDescent="0.35">
      <c r="P69" s="22"/>
      <c r="Q69" s="68">
        <v>0.61</v>
      </c>
      <c r="R69" s="68">
        <v>619.97424420128243</v>
      </c>
      <c r="S69" s="23"/>
    </row>
    <row r="70" spans="16:19" s="14" customFormat="1" x14ac:dyDescent="0.35">
      <c r="P70" s="22"/>
      <c r="Q70" s="96">
        <v>0.62</v>
      </c>
      <c r="R70" s="96">
        <v>625.75684265630696</v>
      </c>
      <c r="S70" s="23"/>
    </row>
    <row r="71" spans="16:19" s="14" customFormat="1" x14ac:dyDescent="0.35">
      <c r="P71" s="22"/>
      <c r="Q71" s="68">
        <v>0.63</v>
      </c>
      <c r="R71" s="68">
        <v>631.6431750954963</v>
      </c>
      <c r="S71" s="23"/>
    </row>
    <row r="72" spans="16:19" s="14" customFormat="1" x14ac:dyDescent="0.35">
      <c r="P72" s="22"/>
      <c r="Q72" s="96">
        <v>0.64</v>
      </c>
      <c r="R72" s="96">
        <v>637.62514304920762</v>
      </c>
      <c r="S72" s="23"/>
    </row>
    <row r="73" spans="16:19" s="14" customFormat="1" x14ac:dyDescent="0.35">
      <c r="P73" s="22"/>
      <c r="Q73" s="68">
        <v>0.65</v>
      </c>
      <c r="R73" s="68">
        <v>643.70633067456868</v>
      </c>
      <c r="S73" s="23"/>
    </row>
    <row r="74" spans="16:19" s="14" customFormat="1" x14ac:dyDescent="0.35">
      <c r="P74" s="22"/>
      <c r="Q74" s="96">
        <v>0.66</v>
      </c>
      <c r="R74" s="96">
        <v>649.90421877982567</v>
      </c>
      <c r="S74" s="23"/>
    </row>
    <row r="75" spans="16:19" s="14" customFormat="1" x14ac:dyDescent="0.35">
      <c r="P75" s="22"/>
      <c r="Q75" s="68">
        <v>0.67</v>
      </c>
      <c r="R75" s="68">
        <v>656.21164265214725</v>
      </c>
      <c r="S75" s="23"/>
    </row>
    <row r="76" spans="16:19" s="14" customFormat="1" x14ac:dyDescent="0.35">
      <c r="P76" s="22"/>
      <c r="Q76" s="96">
        <v>0.68</v>
      </c>
      <c r="R76" s="96">
        <v>662.63602692542543</v>
      </c>
      <c r="S76" s="23"/>
    </row>
    <row r="77" spans="16:19" s="14" customFormat="1" x14ac:dyDescent="0.35">
      <c r="P77" s="22"/>
      <c r="Q77" s="68">
        <v>0.69000000000000006</v>
      </c>
      <c r="R77" s="68">
        <v>669.20216152738351</v>
      </c>
      <c r="S77" s="23"/>
    </row>
    <row r="78" spans="16:19" s="14" customFormat="1" x14ac:dyDescent="0.35">
      <c r="P78" s="22"/>
      <c r="Q78" s="96">
        <v>0.70000000000000007</v>
      </c>
      <c r="R78" s="96">
        <v>675.88113711373478</v>
      </c>
      <c r="S78" s="23"/>
    </row>
    <row r="79" spans="16:19" s="14" customFormat="1" x14ac:dyDescent="0.35">
      <c r="P79" s="22"/>
      <c r="Q79" s="68">
        <v>0.71</v>
      </c>
      <c r="R79" s="68">
        <v>682.71038236579</v>
      </c>
      <c r="S79" s="23"/>
    </row>
    <row r="80" spans="16:19" s="14" customFormat="1" x14ac:dyDescent="0.35">
      <c r="P80" s="22"/>
      <c r="Q80" s="96">
        <v>0.72</v>
      </c>
      <c r="R80" s="96">
        <v>689.78328111288579</v>
      </c>
      <c r="S80" s="23"/>
    </row>
    <row r="81" spans="16:19" s="14" customFormat="1" x14ac:dyDescent="0.35">
      <c r="P81" s="22"/>
      <c r="Q81" s="68">
        <v>0.73</v>
      </c>
      <c r="R81" s="68">
        <v>697.06474763928225</v>
      </c>
      <c r="S81" s="23"/>
    </row>
    <row r="82" spans="16:19" s="14" customFormat="1" x14ac:dyDescent="0.35">
      <c r="P82" s="22"/>
      <c r="Q82" s="96">
        <v>0.74</v>
      </c>
      <c r="R82" s="96">
        <v>704.61440704169252</v>
      </c>
      <c r="S82" s="23"/>
    </row>
    <row r="83" spans="16:19" s="14" customFormat="1" x14ac:dyDescent="0.35">
      <c r="P83" s="22"/>
      <c r="Q83" s="68">
        <v>0.75</v>
      </c>
      <c r="R83" s="68">
        <v>712.5523631567479</v>
      </c>
      <c r="S83" s="23"/>
    </row>
    <row r="84" spans="16:19" s="14" customFormat="1" x14ac:dyDescent="0.35">
      <c r="P84" s="22"/>
      <c r="Q84" s="96">
        <v>0.76</v>
      </c>
      <c r="R84" s="96">
        <v>720.81469199469643</v>
      </c>
      <c r="S84" s="23"/>
    </row>
    <row r="85" spans="16:19" s="14" customFormat="1" x14ac:dyDescent="0.35">
      <c r="P85" s="22"/>
      <c r="Q85" s="68">
        <v>0.77</v>
      </c>
      <c r="R85" s="68">
        <v>729.5856465570489</v>
      </c>
      <c r="S85" s="23"/>
    </row>
    <row r="86" spans="16:19" s="14" customFormat="1" x14ac:dyDescent="0.35">
      <c r="P86" s="22"/>
      <c r="Q86" s="96">
        <v>0.78</v>
      </c>
      <c r="R86" s="96">
        <v>738.94438742658406</v>
      </c>
      <c r="S86" s="23"/>
    </row>
    <row r="87" spans="16:19" s="14" customFormat="1" x14ac:dyDescent="0.35">
      <c r="P87" s="22"/>
      <c r="Q87" s="68">
        <v>0.79</v>
      </c>
      <c r="R87" s="68">
        <v>748.93226723947987</v>
      </c>
      <c r="S87" s="23"/>
    </row>
    <row r="88" spans="16:19" s="14" customFormat="1" x14ac:dyDescent="0.35">
      <c r="P88" s="22"/>
      <c r="Q88" s="96">
        <v>0.8</v>
      </c>
      <c r="R88" s="96">
        <v>759.765365656477</v>
      </c>
      <c r="S88" s="23"/>
    </row>
    <row r="89" spans="16:19" s="14" customFormat="1" x14ac:dyDescent="0.35">
      <c r="P89" s="22"/>
      <c r="Q89" s="68">
        <v>0.81</v>
      </c>
      <c r="R89" s="68">
        <v>771.46546963335902</v>
      </c>
      <c r="S89" s="23"/>
    </row>
    <row r="90" spans="16:19" s="14" customFormat="1" x14ac:dyDescent="0.35">
      <c r="P90" s="22"/>
      <c r="Q90" s="96">
        <v>0.82000000000000006</v>
      </c>
      <c r="R90" s="96">
        <v>784.33536577111681</v>
      </c>
      <c r="S90" s="23"/>
    </row>
    <row r="91" spans="16:19" s="14" customFormat="1" x14ac:dyDescent="0.35">
      <c r="P91" s="22"/>
      <c r="Q91" s="68">
        <v>0.83000000000000007</v>
      </c>
      <c r="R91" s="68">
        <v>798.49047921343595</v>
      </c>
      <c r="S91" s="23"/>
    </row>
    <row r="92" spans="16:19" s="14" customFormat="1" x14ac:dyDescent="0.35">
      <c r="P92" s="22"/>
      <c r="Q92" s="96">
        <v>0.84</v>
      </c>
      <c r="R92" s="96">
        <v>814.18255028852536</v>
      </c>
      <c r="S92" s="23"/>
    </row>
    <row r="93" spans="16:19" s="14" customFormat="1" x14ac:dyDescent="0.35">
      <c r="P93" s="22"/>
      <c r="Q93" s="68">
        <v>0.85</v>
      </c>
      <c r="R93" s="68">
        <v>831.8201936603258</v>
      </c>
      <c r="S93" s="23"/>
    </row>
    <row r="94" spans="16:19" s="14" customFormat="1" x14ac:dyDescent="0.35">
      <c r="P94" s="22"/>
      <c r="Q94" s="96">
        <v>0.86</v>
      </c>
      <c r="R94" s="96">
        <v>851.77517569862266</v>
      </c>
      <c r="S94" s="23"/>
    </row>
    <row r="95" spans="16:19" s="14" customFormat="1" x14ac:dyDescent="0.35">
      <c r="P95" s="22"/>
      <c r="Q95" s="68">
        <v>0.87</v>
      </c>
      <c r="R95" s="68">
        <v>874.59822394781668</v>
      </c>
      <c r="S95" s="23"/>
    </row>
    <row r="96" spans="16:19" s="14" customFormat="1" x14ac:dyDescent="0.35">
      <c r="P96" s="22"/>
      <c r="Q96" s="96">
        <v>0.88</v>
      </c>
      <c r="R96" s="96">
        <v>901.05477721952582</v>
      </c>
      <c r="S96" s="23"/>
    </row>
    <row r="97" spans="16:19" s="14" customFormat="1" x14ac:dyDescent="0.35">
      <c r="P97" s="22"/>
      <c r="Q97" s="68">
        <v>0.89</v>
      </c>
      <c r="R97" s="68">
        <v>932.26666280197651</v>
      </c>
      <c r="S97" s="23"/>
    </row>
    <row r="98" spans="16:19" s="14" customFormat="1" x14ac:dyDescent="0.35">
      <c r="P98" s="22"/>
      <c r="Q98" s="96">
        <v>0.9</v>
      </c>
      <c r="R98" s="96">
        <v>969.66251917184093</v>
      </c>
      <c r="S98" s="23"/>
    </row>
    <row r="99" spans="16:19" s="14" customFormat="1" x14ac:dyDescent="0.35">
      <c r="P99" s="22"/>
      <c r="Q99" s="68">
        <v>0.91</v>
      </c>
      <c r="R99" s="68">
        <v>1015.5641813095075</v>
      </c>
      <c r="S99" s="23"/>
    </row>
    <row r="100" spans="16:19" s="14" customFormat="1" x14ac:dyDescent="0.35">
      <c r="P100" s="22"/>
      <c r="Q100" s="96">
        <v>0.92</v>
      </c>
      <c r="R100" s="96">
        <v>1073.1471590386066</v>
      </c>
      <c r="S100" s="23"/>
    </row>
    <row r="101" spans="16:19" s="14" customFormat="1" x14ac:dyDescent="0.35">
      <c r="P101" s="22"/>
      <c r="Q101" s="68">
        <v>0.93</v>
      </c>
      <c r="R101" s="68">
        <v>1143.499115550449</v>
      </c>
      <c r="S101" s="23"/>
    </row>
    <row r="102" spans="16:19" s="14" customFormat="1" x14ac:dyDescent="0.35">
      <c r="P102" s="22"/>
      <c r="Q102" s="96">
        <v>0.94000000000000006</v>
      </c>
      <c r="R102" s="96">
        <v>1231.1474162835407</v>
      </c>
      <c r="S102" s="23"/>
    </row>
    <row r="103" spans="16:19" s="14" customFormat="1" x14ac:dyDescent="0.35">
      <c r="P103" s="22"/>
      <c r="Q103" s="68">
        <v>0.95000000000000007</v>
      </c>
      <c r="R103" s="68">
        <v>1345.2867703651436</v>
      </c>
      <c r="S103" s="23"/>
    </row>
    <row r="104" spans="16:19" s="14" customFormat="1" x14ac:dyDescent="0.35">
      <c r="P104" s="22"/>
      <c r="Q104" s="96">
        <v>0.96</v>
      </c>
      <c r="R104" s="96">
        <v>1504.28631307604</v>
      </c>
      <c r="S104" s="23"/>
    </row>
    <row r="105" spans="16:19" s="14" customFormat="1" x14ac:dyDescent="0.35">
      <c r="P105" s="22"/>
      <c r="Q105" s="68">
        <v>0.97</v>
      </c>
      <c r="R105" s="68">
        <v>1750.2830207925779</v>
      </c>
      <c r="S105" s="23"/>
    </row>
    <row r="106" spans="16:19" s="14" customFormat="1" x14ac:dyDescent="0.35">
      <c r="P106" s="22"/>
      <c r="Q106" s="96">
        <v>0.98</v>
      </c>
      <c r="R106" s="96">
        <v>65535</v>
      </c>
      <c r="S106" s="23"/>
    </row>
    <row r="107" spans="16:19" s="14" customFormat="1" x14ac:dyDescent="0.35">
      <c r="P107" s="22"/>
      <c r="Q107" s="68">
        <v>0.99</v>
      </c>
      <c r="R107" s="68">
        <v>65535</v>
      </c>
      <c r="S107" s="23"/>
    </row>
    <row r="108" spans="16:19" s="14" customFormat="1" x14ac:dyDescent="0.35">
      <c r="P108" s="24"/>
      <c r="Q108" s="25"/>
      <c r="R108" s="25"/>
      <c r="S108" s="26"/>
    </row>
    <row r="109" spans="16:19" s="14" customFormat="1" x14ac:dyDescent="0.35"/>
    <row r="110" spans="16:19" s="14" customFormat="1" x14ac:dyDescent="0.35"/>
    <row r="111" spans="16:19" s="14" customFormat="1" x14ac:dyDescent="0.35"/>
    <row r="112" spans="16:19" s="14" customFormat="1" x14ac:dyDescent="0.35"/>
    <row r="113" s="14" customFormat="1" x14ac:dyDescent="0.35"/>
    <row r="114" s="14" customFormat="1" x14ac:dyDescent="0.35"/>
    <row r="115" s="14" customFormat="1" x14ac:dyDescent="0.35"/>
    <row r="116" s="14" customFormat="1" x14ac:dyDescent="0.35"/>
    <row r="117" s="14" customFormat="1" x14ac:dyDescent="0.35"/>
    <row r="118" s="14" customFormat="1" x14ac:dyDescent="0.35"/>
    <row r="119" s="14" customFormat="1" x14ac:dyDescent="0.35"/>
    <row r="120" s="14" customFormat="1" x14ac:dyDescent="0.35"/>
    <row r="121" s="14" customFormat="1" x14ac:dyDescent="0.35"/>
    <row r="122" s="14" customFormat="1" x14ac:dyDescent="0.35"/>
    <row r="123" s="14" customFormat="1" x14ac:dyDescent="0.35"/>
    <row r="124" s="14" customFormat="1" x14ac:dyDescent="0.35"/>
    <row r="125" s="14" customFormat="1" x14ac:dyDescent="0.35"/>
    <row r="126" s="14" customFormat="1" x14ac:dyDescent="0.35"/>
    <row r="127" s="14" customFormat="1" x14ac:dyDescent="0.35"/>
    <row r="128" s="14" customFormat="1" x14ac:dyDescent="0.35"/>
    <row r="129" spans="18:18" s="14" customFormat="1" x14ac:dyDescent="0.35"/>
    <row r="130" spans="18:18" s="14" customFormat="1" x14ac:dyDescent="0.35"/>
    <row r="131" spans="18:18" s="14" customFormat="1" x14ac:dyDescent="0.35">
      <c r="R131" s="19"/>
    </row>
    <row r="132" spans="18:18" s="14" customFormat="1" x14ac:dyDescent="0.35"/>
    <row r="133" spans="18:18" s="14" customFormat="1" x14ac:dyDescent="0.35"/>
    <row r="134" spans="18:18" s="14" customFormat="1" x14ac:dyDescent="0.35"/>
    <row r="135" spans="18:18" s="14" customFormat="1" x14ac:dyDescent="0.35"/>
    <row r="136" spans="18:18" s="14" customFormat="1" x14ac:dyDescent="0.35"/>
    <row r="137" spans="18:18" s="14" customFormat="1" x14ac:dyDescent="0.35"/>
    <row r="138" spans="18:18" s="14" customFormat="1" x14ac:dyDescent="0.35"/>
    <row r="139" spans="18:18" s="14" customFormat="1" x14ac:dyDescent="0.35"/>
    <row r="140" spans="18:18" s="14" customFormat="1" x14ac:dyDescent="0.35"/>
    <row r="141" spans="18:18" s="14" customFormat="1" x14ac:dyDescent="0.35"/>
    <row r="142" spans="18:18" s="14" customFormat="1" x14ac:dyDescent="0.35"/>
    <row r="143" spans="18:18" s="14" customFormat="1" x14ac:dyDescent="0.35"/>
    <row r="144" spans="18:18" s="14" customFormat="1" x14ac:dyDescent="0.35"/>
    <row r="145" s="14" customFormat="1" x14ac:dyDescent="0.35"/>
    <row r="146" s="14" customFormat="1" x14ac:dyDescent="0.35"/>
    <row r="147" s="14" customFormat="1" x14ac:dyDescent="0.35"/>
    <row r="148" s="14" customFormat="1" x14ac:dyDescent="0.35"/>
    <row r="149" s="14" customFormat="1" x14ac:dyDescent="0.35"/>
    <row r="150" s="14" customFormat="1" x14ac:dyDescent="0.35"/>
    <row r="151" s="14" customFormat="1" x14ac:dyDescent="0.35"/>
    <row r="152" s="14" customFormat="1" x14ac:dyDescent="0.35"/>
    <row r="153" s="14" customFormat="1" x14ac:dyDescent="0.35"/>
    <row r="154" s="14" customFormat="1" x14ac:dyDescent="0.35"/>
    <row r="155" s="14" customFormat="1" x14ac:dyDescent="0.35"/>
    <row r="156" s="14" customFormat="1" x14ac:dyDescent="0.35"/>
    <row r="157" s="14" customFormat="1" x14ac:dyDescent="0.35"/>
    <row r="158" s="14" customFormat="1" x14ac:dyDescent="0.35"/>
    <row r="159" s="14" customFormat="1" x14ac:dyDescent="0.35"/>
    <row r="160" s="14" customFormat="1" x14ac:dyDescent="0.35"/>
    <row r="161" s="14" customFormat="1" x14ac:dyDescent="0.35"/>
    <row r="162" s="14" customFormat="1" x14ac:dyDescent="0.35"/>
    <row r="163" s="14" customFormat="1" x14ac:dyDescent="0.35"/>
    <row r="164" s="14" customFormat="1" x14ac:dyDescent="0.35"/>
    <row r="165" s="14" customFormat="1" x14ac:dyDescent="0.35"/>
    <row r="166" s="14" customFormat="1" x14ac:dyDescent="0.35"/>
    <row r="167" s="14" customFormat="1" x14ac:dyDescent="0.35"/>
    <row r="168" s="14" customFormat="1" x14ac:dyDescent="0.35"/>
    <row r="169" s="14" customFormat="1" x14ac:dyDescent="0.35"/>
    <row r="170" s="14" customFormat="1" x14ac:dyDescent="0.35"/>
    <row r="171" s="14" customFormat="1" x14ac:dyDescent="0.35"/>
    <row r="172" s="14" customFormat="1" x14ac:dyDescent="0.35"/>
    <row r="173" s="14" customFormat="1" x14ac:dyDescent="0.35"/>
    <row r="174" s="14" customFormat="1" x14ac:dyDescent="0.35"/>
    <row r="175" s="14" customFormat="1" x14ac:dyDescent="0.35"/>
    <row r="176" s="14" customFormat="1" x14ac:dyDescent="0.35"/>
    <row r="177" s="14" customFormat="1" x14ac:dyDescent="0.35"/>
    <row r="178" s="14" customFormat="1" x14ac:dyDescent="0.35"/>
    <row r="179" s="14" customFormat="1" x14ac:dyDescent="0.35"/>
    <row r="180" s="14" customFormat="1" x14ac:dyDescent="0.35"/>
    <row r="181" s="14" customFormat="1" x14ac:dyDescent="0.35"/>
    <row r="182" s="14" customFormat="1" x14ac:dyDescent="0.35"/>
    <row r="183" s="14" customFormat="1" x14ac:dyDescent="0.35"/>
    <row r="184" s="14" customFormat="1" x14ac:dyDescent="0.35"/>
    <row r="185" s="14" customFormat="1" x14ac:dyDescent="0.35"/>
    <row r="186" s="14" customFormat="1" x14ac:dyDescent="0.35"/>
    <row r="187" s="14" customFormat="1" x14ac:dyDescent="0.35"/>
    <row r="188" s="14" customFormat="1" x14ac:dyDescent="0.35"/>
    <row r="189" s="14" customFormat="1" x14ac:dyDescent="0.35"/>
    <row r="190" s="14" customFormat="1" x14ac:dyDescent="0.35"/>
    <row r="191" s="14" customFormat="1" x14ac:dyDescent="0.35"/>
    <row r="192" s="14" customFormat="1" x14ac:dyDescent="0.35"/>
    <row r="193" s="14" customFormat="1" x14ac:dyDescent="0.35"/>
    <row r="194" s="14" customFormat="1" x14ac:dyDescent="0.35"/>
    <row r="195" s="14" customFormat="1" x14ac:dyDescent="0.35"/>
    <row r="196" s="14" customFormat="1" x14ac:dyDescent="0.35"/>
    <row r="197" s="14" customFormat="1" x14ac:dyDescent="0.35"/>
    <row r="198" s="14" customFormat="1" x14ac:dyDescent="0.35"/>
    <row r="199" s="14" customFormat="1" x14ac:dyDescent="0.35"/>
    <row r="200" s="14" customFormat="1" x14ac:dyDescent="0.35"/>
    <row r="201" s="14" customFormat="1" x14ac:dyDescent="0.35"/>
    <row r="202" s="14" customFormat="1" x14ac:dyDescent="0.35"/>
    <row r="203" s="14" customFormat="1" x14ac:dyDescent="0.35"/>
    <row r="204" s="14" customFormat="1" x14ac:dyDescent="0.35"/>
    <row r="205" s="14" customFormat="1" x14ac:dyDescent="0.35"/>
    <row r="206" s="14" customFormat="1" x14ac:dyDescent="0.35"/>
    <row r="207" s="14" customFormat="1" x14ac:dyDescent="0.35"/>
    <row r="208" s="14" customFormat="1" x14ac:dyDescent="0.35"/>
    <row r="209" spans="2:19" s="14" customFormat="1" x14ac:dyDescent="0.35"/>
    <row r="210" spans="2:19" s="14" customFormat="1" x14ac:dyDescent="0.35"/>
    <row r="211" spans="2:19" s="14" customFormat="1" x14ac:dyDescent="0.35"/>
    <row r="212" spans="2:19" s="14" customFormat="1" x14ac:dyDescent="0.35"/>
    <row r="213" spans="2:19" s="14" customFormat="1" x14ac:dyDescent="0.35"/>
    <row r="214" spans="2:19" s="14" customFormat="1" x14ac:dyDescent="0.35"/>
    <row r="215" spans="2:19" s="14" customFormat="1" x14ac:dyDescent="0.35"/>
    <row r="216" spans="2:19" s="14" customFormat="1" x14ac:dyDescent="0.35"/>
    <row r="217" spans="2:19" s="14" customFormat="1" x14ac:dyDescent="0.35"/>
    <row r="218" spans="2:19" s="14" customFormat="1" x14ac:dyDescent="0.35"/>
    <row r="219" spans="2:19" s="14" customFormat="1" x14ac:dyDescent="0.35"/>
    <row r="220" spans="2:19" s="14" customFormat="1" x14ac:dyDescent="0.35"/>
    <row r="221" spans="2:19" s="14" customFormat="1" x14ac:dyDescent="0.35"/>
    <row r="222" spans="2:19" s="14" customFormat="1" x14ac:dyDescent="0.35"/>
    <row r="223" spans="2:19" x14ac:dyDescent="0.3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3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3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3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35">
      <c r="G227" s="14"/>
      <c r="H227" s="14"/>
      <c r="O227" s="14"/>
      <c r="P227" s="14"/>
      <c r="Q227" s="14"/>
      <c r="R227" s="14"/>
      <c r="S227" s="14"/>
    </row>
    <row r="228" spans="2:19" x14ac:dyDescent="0.35">
      <c r="G228" s="14"/>
      <c r="H228" s="14"/>
      <c r="O228" s="14"/>
      <c r="P228" s="14"/>
      <c r="Q228" s="14"/>
      <c r="R228" s="14"/>
      <c r="S228" s="14"/>
    </row>
    <row r="229" spans="2:19" x14ac:dyDescent="0.35">
      <c r="G229" s="14"/>
      <c r="O229" s="14"/>
      <c r="P229" s="14"/>
      <c r="Q229" s="14"/>
      <c r="R229" s="14"/>
      <c r="S229" s="14"/>
    </row>
    <row r="230" spans="2:19" x14ac:dyDescent="0.35">
      <c r="G230" s="14"/>
      <c r="O230" s="14"/>
      <c r="P230" s="14"/>
      <c r="Q230" s="14"/>
      <c r="R230" s="14"/>
      <c r="S230" s="14"/>
    </row>
    <row r="231" spans="2:19" x14ac:dyDescent="0.35">
      <c r="G231" s="14"/>
      <c r="O231" s="14"/>
      <c r="P231" s="14"/>
      <c r="Q231" s="14"/>
      <c r="R231" s="14"/>
      <c r="S231" s="14"/>
    </row>
    <row r="232" spans="2:19" x14ac:dyDescent="0.35">
      <c r="O232" s="14"/>
      <c r="P232" s="14"/>
      <c r="Q232" s="14"/>
      <c r="R232" s="14"/>
      <c r="S232" s="14"/>
    </row>
    <row r="233" spans="2:19" x14ac:dyDescent="0.35">
      <c r="O233" s="14"/>
      <c r="P233" s="14"/>
      <c r="Q233" s="14"/>
      <c r="R233" s="14"/>
      <c r="S233" s="14"/>
    </row>
    <row r="234" spans="2:19" x14ac:dyDescent="0.35">
      <c r="O234" s="14"/>
      <c r="P234" s="14"/>
      <c r="Q234" s="14"/>
      <c r="R234" s="14"/>
      <c r="S234" s="14"/>
    </row>
    <row r="235" spans="2:19" x14ac:dyDescent="0.35">
      <c r="P235" s="14"/>
      <c r="Q235" s="14"/>
      <c r="R235" s="14"/>
      <c r="S235" s="14"/>
    </row>
    <row r="236" spans="2:19" x14ac:dyDescent="0.35">
      <c r="P236" s="14"/>
      <c r="Q236" s="14"/>
      <c r="R236" s="14"/>
      <c r="S236" s="14"/>
    </row>
    <row r="237" spans="2:19" x14ac:dyDescent="0.35">
      <c r="P237" s="14"/>
      <c r="Q237" s="14"/>
      <c r="R237" s="14"/>
      <c r="S237" s="14"/>
    </row>
    <row r="238" spans="2:19" x14ac:dyDescent="0.35">
      <c r="P238" s="14"/>
      <c r="Q238" s="14"/>
      <c r="R238" s="14"/>
      <c r="S238" s="14"/>
    </row>
    <row r="239" spans="2:19" x14ac:dyDescent="0.35">
      <c r="P239" s="14"/>
      <c r="Q239" s="14"/>
      <c r="R239" s="14"/>
      <c r="S239" s="14"/>
    </row>
    <row r="240" spans="2:19" x14ac:dyDescent="0.35">
      <c r="P240" s="14"/>
      <c r="Q240" s="14"/>
      <c r="R240" s="14"/>
      <c r="S240" s="14"/>
    </row>
    <row r="241" spans="16:19" x14ac:dyDescent="0.35">
      <c r="P241" s="14"/>
      <c r="Q241" s="14"/>
      <c r="R241" s="14"/>
      <c r="S241" s="14"/>
    </row>
    <row r="242" spans="16:19" x14ac:dyDescent="0.35">
      <c r="P242" s="14"/>
      <c r="Q242" s="14"/>
      <c r="R242" s="14"/>
      <c r="S242" s="14"/>
    </row>
    <row r="243" spans="16:19" x14ac:dyDescent="0.35">
      <c r="P243" s="14"/>
      <c r="Q243" s="14"/>
      <c r="R243" s="14"/>
      <c r="S243" s="14"/>
    </row>
    <row r="244" spans="16:19" x14ac:dyDescent="0.35">
      <c r="P244" s="14"/>
      <c r="Q244" s="14"/>
      <c r="R244" s="14"/>
      <c r="S244" s="14"/>
    </row>
    <row r="245" spans="16:19" x14ac:dyDescent="0.35">
      <c r="P245" s="14"/>
      <c r="Q245" s="14"/>
      <c r="R245" s="14"/>
      <c r="S245" s="14"/>
    </row>
    <row r="246" spans="16:19" x14ac:dyDescent="0.35">
      <c r="P246" s="14"/>
      <c r="Q246" s="14"/>
      <c r="R246" s="14"/>
      <c r="S246" s="14"/>
    </row>
    <row r="247" spans="16:19" x14ac:dyDescent="0.35">
      <c r="P247" s="14"/>
      <c r="Q247" s="14"/>
      <c r="R247" s="14"/>
      <c r="S247" s="14"/>
    </row>
    <row r="248" spans="16:19" x14ac:dyDescent="0.35">
      <c r="P248" s="14"/>
      <c r="Q248" s="14"/>
      <c r="R248" s="14"/>
      <c r="S248" s="14"/>
    </row>
    <row r="249" spans="16:19" x14ac:dyDescent="0.35">
      <c r="P249" s="14"/>
      <c r="Q249" s="14"/>
      <c r="R249" s="14"/>
      <c r="S249" s="14"/>
    </row>
    <row r="250" spans="16:19" x14ac:dyDescent="0.35">
      <c r="P250" s="14"/>
      <c r="Q250" s="14"/>
      <c r="R250" s="14"/>
      <c r="S250" s="14"/>
    </row>
    <row r="251" spans="16:19" x14ac:dyDescent="0.35">
      <c r="P251" s="14"/>
      <c r="Q251" s="14"/>
      <c r="R251" s="14"/>
      <c r="S251" s="14"/>
    </row>
    <row r="252" spans="16:19" x14ac:dyDescent="0.35">
      <c r="P252" s="14"/>
      <c r="Q252" s="14"/>
      <c r="R252" s="14"/>
      <c r="S252" s="14"/>
    </row>
    <row r="253" spans="16:19" x14ac:dyDescent="0.35">
      <c r="P253" s="14"/>
      <c r="Q253" s="14"/>
      <c r="R253" s="14"/>
      <c r="S253" s="14"/>
    </row>
    <row r="254" spans="16:19" x14ac:dyDescent="0.35">
      <c r="P254" s="14"/>
      <c r="Q254" s="14"/>
      <c r="R254" s="14"/>
      <c r="S254" s="14"/>
    </row>
    <row r="255" spans="16:19" x14ac:dyDescent="0.35">
      <c r="P255" s="14"/>
      <c r="Q255" s="14"/>
      <c r="R255" s="14"/>
      <c r="S255" s="14"/>
    </row>
    <row r="256" spans="16:19" x14ac:dyDescent="0.35">
      <c r="P256" s="14"/>
      <c r="Q256" s="14"/>
      <c r="R256" s="14"/>
      <c r="S256" s="14"/>
    </row>
    <row r="257" spans="16:19" x14ac:dyDescent="0.35">
      <c r="P257" s="14"/>
      <c r="Q257" s="14"/>
      <c r="R257" s="14"/>
      <c r="S257" s="14"/>
    </row>
    <row r="258" spans="16:19" x14ac:dyDescent="0.35">
      <c r="P258" s="14"/>
      <c r="Q258" s="14"/>
      <c r="R258" s="14"/>
      <c r="S258" s="14"/>
    </row>
    <row r="259" spans="16:19" x14ac:dyDescent="0.35">
      <c r="P259" s="14"/>
      <c r="Q259" s="14"/>
      <c r="R259" s="14"/>
      <c r="S259" s="14"/>
    </row>
    <row r="260" spans="16:19" x14ac:dyDescent="0.35">
      <c r="P260" s="14"/>
      <c r="Q260" s="14"/>
      <c r="R260" s="14"/>
      <c r="S260" s="14"/>
    </row>
    <row r="261" spans="16:19" x14ac:dyDescent="0.35">
      <c r="P261" s="14"/>
      <c r="Q261" s="14"/>
      <c r="R261" s="14"/>
      <c r="S261" s="14"/>
    </row>
    <row r="262" spans="16:19" x14ac:dyDescent="0.35">
      <c r="P262" s="14"/>
      <c r="Q262" s="14"/>
      <c r="R262" s="14"/>
      <c r="S262" s="14"/>
    </row>
    <row r="263" spans="16:19" x14ac:dyDescent="0.35">
      <c r="P263" s="14"/>
      <c r="Q263" s="14"/>
      <c r="R263" s="14"/>
      <c r="S263" s="14"/>
    </row>
    <row r="264" spans="16:19" x14ac:dyDescent="0.35">
      <c r="P264" s="14"/>
      <c r="Q264" s="14"/>
      <c r="R264" s="14"/>
      <c r="S264" s="14"/>
    </row>
    <row r="265" spans="16:19" x14ac:dyDescent="0.35">
      <c r="P265" s="14"/>
      <c r="Q265" s="14"/>
      <c r="R265" s="14"/>
      <c r="S265" s="14"/>
    </row>
    <row r="266" spans="16:19" x14ac:dyDescent="0.35">
      <c r="P266" s="14"/>
      <c r="Q266" s="14"/>
      <c r="R266" s="14"/>
      <c r="S266" s="14"/>
    </row>
    <row r="267" spans="16:19" x14ac:dyDescent="0.35">
      <c r="P267" s="14"/>
      <c r="Q267" s="14"/>
      <c r="R267" s="14"/>
      <c r="S267" s="14"/>
    </row>
    <row r="268" spans="16:19" x14ac:dyDescent="0.35">
      <c r="P268" s="14"/>
      <c r="Q268" s="14"/>
      <c r="R268" s="14"/>
      <c r="S268" s="14"/>
    </row>
    <row r="269" spans="16:19" x14ac:dyDescent="0.35">
      <c r="P269" s="14"/>
      <c r="Q269" s="14"/>
      <c r="R269" s="14"/>
      <c r="S269" s="14"/>
    </row>
    <row r="270" spans="16:19" x14ac:dyDescent="0.35">
      <c r="P270" s="14"/>
      <c r="Q270" s="14"/>
      <c r="R270" s="14"/>
      <c r="S270" s="14"/>
    </row>
    <row r="271" spans="16:19" x14ac:dyDescent="0.35">
      <c r="P271" s="14"/>
      <c r="Q271" s="14"/>
      <c r="R271" s="14"/>
      <c r="S271" s="14"/>
    </row>
    <row r="272" spans="16:19" x14ac:dyDescent="0.35">
      <c r="P272" s="14"/>
      <c r="Q272" s="14"/>
      <c r="R272" s="14"/>
      <c r="S272" s="14"/>
    </row>
    <row r="273" spans="16:19" x14ac:dyDescent="0.35">
      <c r="P273" s="14"/>
      <c r="Q273" s="14"/>
      <c r="R273" s="14"/>
      <c r="S273" s="14"/>
    </row>
    <row r="274" spans="16:19" x14ac:dyDescent="0.35">
      <c r="P274" s="14"/>
      <c r="Q274" s="14"/>
      <c r="R274" s="14"/>
      <c r="S274" s="14"/>
    </row>
    <row r="275" spans="16:19" x14ac:dyDescent="0.35">
      <c r="P275" s="14"/>
      <c r="Q275" s="14"/>
      <c r="R275" s="14"/>
      <c r="S275" s="14"/>
    </row>
    <row r="276" spans="16:19" x14ac:dyDescent="0.35">
      <c r="P276" s="14"/>
      <c r="Q276" s="14"/>
      <c r="R276" s="14"/>
      <c r="S276" s="14"/>
    </row>
    <row r="277" spans="16:19" x14ac:dyDescent="0.35">
      <c r="P277" s="14"/>
      <c r="Q277" s="14"/>
      <c r="R277" s="14"/>
      <c r="S277" s="14"/>
    </row>
    <row r="278" spans="16:19" x14ac:dyDescent="0.35">
      <c r="P278" s="14"/>
      <c r="Q278" s="14"/>
      <c r="R278" s="14"/>
      <c r="S278" s="14"/>
    </row>
    <row r="279" spans="16:19" x14ac:dyDescent="0.35">
      <c r="P279" s="14"/>
      <c r="Q279" s="14"/>
      <c r="R279" s="14"/>
      <c r="S279" s="14"/>
    </row>
    <row r="280" spans="16:19" x14ac:dyDescent="0.35">
      <c r="P280" s="14"/>
      <c r="Q280" s="14"/>
      <c r="R280" s="14"/>
      <c r="S280" s="14"/>
    </row>
    <row r="281" spans="16:19" x14ac:dyDescent="0.35">
      <c r="P281" s="14"/>
      <c r="Q281" s="14"/>
      <c r="R281" s="14"/>
      <c r="S281" s="14"/>
    </row>
    <row r="282" spans="16:19" x14ac:dyDescent="0.35">
      <c r="P282" s="14"/>
      <c r="Q282" s="14"/>
      <c r="R282" s="14"/>
      <c r="S282" s="14"/>
    </row>
    <row r="283" spans="16:19" x14ac:dyDescent="0.35">
      <c r="P283" s="14"/>
      <c r="Q283" s="14"/>
      <c r="R283" s="14"/>
      <c r="S283" s="14"/>
    </row>
    <row r="284" spans="16:19" x14ac:dyDescent="0.35">
      <c r="P284" s="14"/>
      <c r="Q284" s="14"/>
      <c r="R284" s="14"/>
      <c r="S284" s="14"/>
    </row>
    <row r="285" spans="16:19" x14ac:dyDescent="0.35">
      <c r="P285" s="14"/>
      <c r="Q285" s="14"/>
      <c r="R285" s="14"/>
      <c r="S285" s="14"/>
    </row>
    <row r="286" spans="16:19" x14ac:dyDescent="0.35">
      <c r="P286" s="14"/>
      <c r="Q286" s="14"/>
      <c r="R286" s="14"/>
      <c r="S286" s="14"/>
    </row>
    <row r="287" spans="16:19" x14ac:dyDescent="0.35">
      <c r="P287" s="14"/>
      <c r="Q287" s="14"/>
      <c r="R287" s="14"/>
      <c r="S287" s="14"/>
    </row>
    <row r="288" spans="16:19" x14ac:dyDescent="0.35">
      <c r="P288" s="14"/>
      <c r="Q288" s="14"/>
      <c r="R288" s="14"/>
      <c r="S288" s="14"/>
    </row>
    <row r="289" spans="16:19" x14ac:dyDescent="0.35">
      <c r="P289" s="14"/>
      <c r="Q289" s="14"/>
      <c r="R289" s="14"/>
      <c r="S289" s="14"/>
    </row>
    <row r="290" spans="16:19" x14ac:dyDescent="0.35">
      <c r="P290" s="14"/>
      <c r="Q290" s="14"/>
      <c r="R290" s="14"/>
      <c r="S290" s="14"/>
    </row>
    <row r="291" spans="16:19" x14ac:dyDescent="0.35">
      <c r="P291" s="14"/>
      <c r="Q291" s="14"/>
      <c r="R291" s="14"/>
      <c r="S291" s="14"/>
    </row>
    <row r="292" spans="16:19" x14ac:dyDescent="0.35">
      <c r="P292" s="14"/>
      <c r="Q292" s="14"/>
      <c r="R292" s="14"/>
      <c r="S292" s="14"/>
    </row>
    <row r="293" spans="16:19" x14ac:dyDescent="0.35">
      <c r="P293" s="14"/>
      <c r="Q293" s="14"/>
      <c r="R293" s="14"/>
      <c r="S293" s="14"/>
    </row>
    <row r="294" spans="16:19" x14ac:dyDescent="0.35">
      <c r="P294" s="14"/>
      <c r="Q294" s="14"/>
      <c r="R294" s="14"/>
      <c r="S294" s="14"/>
    </row>
    <row r="295" spans="16:19" x14ac:dyDescent="0.35">
      <c r="P295" s="14"/>
      <c r="Q295" s="14"/>
      <c r="R295" s="14"/>
      <c r="S295" s="14"/>
    </row>
    <row r="296" spans="16:19" x14ac:dyDescent="0.35">
      <c r="P296" s="14"/>
      <c r="Q296" s="14"/>
      <c r="R296" s="14"/>
      <c r="S296" s="14"/>
    </row>
    <row r="297" spans="16:19" x14ac:dyDescent="0.35">
      <c r="P297" s="14"/>
      <c r="Q297" s="14"/>
      <c r="R297" s="14"/>
      <c r="S297" s="14"/>
    </row>
    <row r="298" spans="16:19" x14ac:dyDescent="0.35">
      <c r="P298" s="14"/>
      <c r="Q298" s="14"/>
      <c r="R298" s="14"/>
      <c r="S298" s="14"/>
    </row>
    <row r="299" spans="16:19" x14ac:dyDescent="0.35">
      <c r="P299" s="14"/>
      <c r="Q299" s="14"/>
      <c r="R299" s="14"/>
      <c r="S299" s="14"/>
    </row>
    <row r="300" spans="16:19" x14ac:dyDescent="0.35">
      <c r="P300" s="14"/>
      <c r="Q300" s="14"/>
      <c r="R300" s="14"/>
      <c r="S300" s="14"/>
    </row>
    <row r="301" spans="16:19" x14ac:dyDescent="0.35">
      <c r="P301" s="14"/>
      <c r="Q301" s="14"/>
      <c r="R301" s="14"/>
      <c r="S301" s="14"/>
    </row>
    <row r="302" spans="16:19" x14ac:dyDescent="0.35">
      <c r="P302" s="14"/>
      <c r="Q302" s="14"/>
      <c r="R302" s="14"/>
      <c r="S302" s="14"/>
    </row>
    <row r="303" spans="16:19" x14ac:dyDescent="0.35">
      <c r="P303" s="14"/>
      <c r="Q303" s="14"/>
      <c r="R303" s="14"/>
      <c r="S303" s="14"/>
    </row>
    <row r="304" spans="16:19" x14ac:dyDescent="0.35">
      <c r="P304" s="14"/>
      <c r="Q304" s="14"/>
      <c r="R304" s="14"/>
      <c r="S304" s="14"/>
    </row>
    <row r="305" spans="16:19" x14ac:dyDescent="0.35">
      <c r="P305" s="14"/>
      <c r="Q305" s="14"/>
      <c r="R305" s="14"/>
      <c r="S305" s="14"/>
    </row>
    <row r="306" spans="16:19" x14ac:dyDescent="0.35">
      <c r="P306" s="14"/>
      <c r="Q306" s="14"/>
      <c r="R306" s="14"/>
      <c r="S306" s="14"/>
    </row>
    <row r="307" spans="16:19" x14ac:dyDescent="0.35">
      <c r="P307" s="14"/>
      <c r="Q307" s="14"/>
      <c r="R307" s="14"/>
      <c r="S307" s="14"/>
    </row>
    <row r="308" spans="16:19" x14ac:dyDescent="0.35">
      <c r="P308" s="14"/>
      <c r="Q308" s="14"/>
      <c r="R308" s="14"/>
      <c r="S308" s="14"/>
    </row>
    <row r="309" spans="16:19" x14ac:dyDescent="0.35">
      <c r="P309" s="14"/>
      <c r="Q309" s="14"/>
      <c r="R309" s="14"/>
      <c r="S309" s="14"/>
    </row>
    <row r="310" spans="16:19" x14ac:dyDescent="0.35">
      <c r="P310" s="14"/>
      <c r="Q310" s="14"/>
      <c r="R310" s="14"/>
      <c r="S310" s="14"/>
    </row>
    <row r="311" spans="16:19" x14ac:dyDescent="0.35">
      <c r="P311" s="14"/>
      <c r="Q311" s="14"/>
      <c r="R311" s="14"/>
      <c r="S311" s="14"/>
    </row>
    <row r="312" spans="16:19" x14ac:dyDescent="0.35">
      <c r="P312" s="14"/>
      <c r="Q312" s="14"/>
      <c r="R312" s="14"/>
      <c r="S312" s="14"/>
    </row>
    <row r="313" spans="16:19" x14ac:dyDescent="0.35">
      <c r="P313" s="14"/>
      <c r="Q313" s="14"/>
      <c r="R313" s="14"/>
      <c r="S313" s="14"/>
    </row>
    <row r="314" spans="16:19" x14ac:dyDescent="0.35">
      <c r="P314" s="14"/>
      <c r="Q314" s="14"/>
      <c r="R314" s="14"/>
      <c r="S314" s="14"/>
    </row>
    <row r="315" spans="16:19" x14ac:dyDescent="0.35">
      <c r="P315" s="14"/>
      <c r="Q315" s="14"/>
      <c r="R315" s="14"/>
      <c r="S315" s="14"/>
    </row>
    <row r="316" spans="16:19" x14ac:dyDescent="0.35">
      <c r="P316" s="14"/>
      <c r="Q316" s="14"/>
      <c r="R316" s="14"/>
      <c r="S316" s="14"/>
    </row>
    <row r="317" spans="16:19" x14ac:dyDescent="0.35">
      <c r="P317" s="14"/>
      <c r="Q317" s="14"/>
      <c r="R317" s="14"/>
      <c r="S317" s="14"/>
    </row>
    <row r="318" spans="16:19" x14ac:dyDescent="0.35">
      <c r="Q318" s="14"/>
      <c r="R318" s="14"/>
      <c r="S318" s="14"/>
    </row>
    <row r="319" spans="16:19" x14ac:dyDescent="0.35">
      <c r="Q319" s="14"/>
      <c r="R319" s="14"/>
      <c r="S319" s="14"/>
    </row>
    <row r="320" spans="16:19" x14ac:dyDescent="0.35">
      <c r="Q320" s="14"/>
      <c r="R320" s="14"/>
      <c r="S320" s="14"/>
    </row>
  </sheetData>
  <mergeCells count="17">
    <mergeCell ref="H17:I17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F9C79E2B-4990-4058-87A9-E645CF74F293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374650</xdr:colOff>
                    <xdr:row>0</xdr:row>
                    <xdr:rowOff>177800</xdr:rowOff>
                  </from>
                  <to>
                    <xdr:col>11</xdr:col>
                    <xdr:colOff>533400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311150</xdr:colOff>
                    <xdr:row>0</xdr:row>
                    <xdr:rowOff>196850</xdr:rowOff>
                  </from>
                  <to>
                    <xdr:col>13</xdr:col>
                    <xdr:colOff>330200</xdr:colOff>
                    <xdr:row>0</xdr:row>
                    <xdr:rowOff>673100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8EFB9-21A2-48A8-A854-33529E741252}">
  <dimension ref="A1:W320"/>
  <sheetViews>
    <sheetView workbookViewId="0"/>
  </sheetViews>
  <sheetFormatPr defaultRowHeight="14.5" x14ac:dyDescent="0.35"/>
  <cols>
    <col min="2" max="2" width="3.90625" customWidth="1"/>
    <col min="3" max="3" width="21.08984375" customWidth="1"/>
    <col min="4" max="4" width="45.90625" customWidth="1"/>
    <col min="5" max="5" width="7.90625" customWidth="1"/>
    <col min="8" max="8" width="18.54296875" customWidth="1"/>
    <col min="9" max="9" width="15.54296875" customWidth="1"/>
    <col min="10" max="10" width="15" customWidth="1"/>
    <col min="11" max="11" width="11.36328125" customWidth="1"/>
    <col min="13" max="13" width="10.36328125" customWidth="1"/>
    <col min="14" max="14" width="8.36328125" customWidth="1"/>
    <col min="16" max="16" width="5.6328125" customWidth="1"/>
    <col min="17" max="18" width="12.453125" customWidth="1"/>
    <col min="19" max="19" width="5.6328125" customWidth="1"/>
  </cols>
  <sheetData>
    <row r="1" spans="2:23" s="1" customFormat="1" ht="69" customHeight="1" x14ac:dyDescent="0.3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55000000000000004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35"/>
    <row r="4" spans="2:23" s="14" customFormat="1" x14ac:dyDescent="0.3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35">
      <c r="G5" s="89" t="s">
        <v>138</v>
      </c>
      <c r="H5" s="89"/>
      <c r="I5" s="89"/>
      <c r="J5" s="89"/>
      <c r="K5" s="89"/>
      <c r="L5" s="89"/>
    </row>
    <row r="6" spans="2:23" s="14" customFormat="1" ht="22.25" customHeight="1" x14ac:dyDescent="0.6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3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" customHeight="1" x14ac:dyDescent="0.3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35">
      <c r="B9" s="22"/>
      <c r="C9" s="11" t="s">
        <v>31</v>
      </c>
      <c r="D9" s="68" t="s">
        <v>194</v>
      </c>
      <c r="E9" s="23"/>
      <c r="G9" s="22"/>
      <c r="H9" s="104" t="s">
        <v>34</v>
      </c>
      <c r="I9" s="105">
        <v>558.71647145233942</v>
      </c>
      <c r="J9" s="21"/>
      <c r="K9" s="21"/>
      <c r="L9" s="21"/>
      <c r="M9" s="21"/>
      <c r="N9" s="23"/>
      <c r="P9" s="22"/>
      <c r="Q9" s="68">
        <v>0.01</v>
      </c>
      <c r="R9" s="68">
        <v>212.87892865769854</v>
      </c>
      <c r="S9" s="23"/>
    </row>
    <row r="10" spans="2:23" s="14" customFormat="1" x14ac:dyDescent="0.3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276.0401292811141</v>
      </c>
      <c r="J10" s="21"/>
      <c r="K10" s="21"/>
      <c r="L10" s="21"/>
      <c r="M10" s="21"/>
      <c r="N10" s="23"/>
      <c r="P10" s="22"/>
      <c r="Q10" s="96">
        <v>0.02</v>
      </c>
      <c r="R10" s="96">
        <v>235.1029842150881</v>
      </c>
      <c r="S10" s="23"/>
    </row>
    <row r="11" spans="2:23" s="14" customFormat="1" ht="14" customHeight="1" x14ac:dyDescent="0.3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1375.3848243230364</v>
      </c>
      <c r="J11" s="21"/>
      <c r="K11" s="21"/>
      <c r="L11" s="21"/>
      <c r="M11" s="21"/>
      <c r="N11" s="23"/>
      <c r="P11" s="22"/>
      <c r="Q11" s="68">
        <v>0.03</v>
      </c>
      <c r="R11" s="68">
        <v>251.12265559252447</v>
      </c>
      <c r="S11" s="23"/>
    </row>
    <row r="12" spans="2:23" s="14" customFormat="1" ht="14.4" customHeight="1" x14ac:dyDescent="0.35">
      <c r="B12" s="94"/>
      <c r="C12" s="99"/>
      <c r="D12" s="100"/>
      <c r="E12" s="94"/>
      <c r="G12" s="22"/>
      <c r="H12" s="102" t="s">
        <v>42</v>
      </c>
      <c r="I12" s="103">
        <v>105.96335305797672</v>
      </c>
      <c r="J12" s="21"/>
      <c r="K12" s="21"/>
      <c r="L12" s="21"/>
      <c r="M12" s="21"/>
      <c r="N12" s="23"/>
      <c r="P12" s="22"/>
      <c r="Q12" s="96">
        <v>0.04</v>
      </c>
      <c r="R12" s="96">
        <v>264.37953018618236</v>
      </c>
      <c r="S12" s="23"/>
    </row>
    <row r="13" spans="2:23" s="14" customFormat="1" x14ac:dyDescent="0.35">
      <c r="B13" s="63"/>
      <c r="C13" s="72" t="s">
        <v>131</v>
      </c>
      <c r="D13" s="56" t="s">
        <v>193</v>
      </c>
      <c r="E13" s="64"/>
      <c r="G13" s="22"/>
      <c r="H13" s="11" t="s">
        <v>108</v>
      </c>
      <c r="I13" s="68">
        <v>0.42287658514633908</v>
      </c>
      <c r="J13" s="21"/>
      <c r="K13" s="21"/>
      <c r="L13" s="21"/>
      <c r="M13" s="21"/>
      <c r="N13" s="23"/>
      <c r="P13" s="22"/>
      <c r="Q13" s="68">
        <v>0.05</v>
      </c>
      <c r="R13" s="68">
        <v>276.0401292811141</v>
      </c>
      <c r="S13" s="23"/>
    </row>
    <row r="14" spans="2:23" s="14" customFormat="1" ht="14.4" customHeight="1" x14ac:dyDescent="0.35">
      <c r="B14" s="22"/>
      <c r="C14" s="44"/>
      <c r="D14" s="39"/>
      <c r="E14" s="23"/>
      <c r="G14" s="22"/>
      <c r="H14" s="95" t="s">
        <v>110</v>
      </c>
      <c r="I14" s="96">
        <v>2</v>
      </c>
      <c r="J14" s="21"/>
      <c r="K14" s="21"/>
      <c r="L14" s="21"/>
      <c r="M14" s="21"/>
      <c r="N14" s="23"/>
      <c r="P14" s="22"/>
      <c r="Q14" s="96">
        <v>0.06</v>
      </c>
      <c r="R14" s="96">
        <v>286.70668666472255</v>
      </c>
      <c r="S14" s="23"/>
    </row>
    <row r="15" spans="2:23" s="14" customFormat="1" ht="14.4" customHeight="1" x14ac:dyDescent="0.35">
      <c r="B15" s="22"/>
      <c r="C15" s="70" t="s">
        <v>57</v>
      </c>
      <c r="D15" s="41"/>
      <c r="E15" s="23"/>
      <c r="G15" s="22"/>
      <c r="H15" s="11" t="s">
        <v>109</v>
      </c>
      <c r="I15" s="68">
        <v>1.7213498067794097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296.69198569852927</v>
      </c>
      <c r="S15" s="23"/>
    </row>
    <row r="16" spans="2:23" s="14" customFormat="1" x14ac:dyDescent="0.3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306.20473623604431</v>
      </c>
      <c r="S16" s="23"/>
    </row>
    <row r="17" spans="2:19" s="14" customFormat="1" x14ac:dyDescent="0.3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315.39238615709041</v>
      </c>
      <c r="S17" s="23"/>
    </row>
    <row r="18" spans="2:19" s="14" customFormat="1" x14ac:dyDescent="0.3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3</v>
      </c>
      <c r="J18" s="107"/>
      <c r="K18" s="21"/>
      <c r="L18" s="21"/>
      <c r="M18" s="21"/>
      <c r="N18" s="23"/>
      <c r="P18" s="22"/>
      <c r="Q18" s="96">
        <v>0.1</v>
      </c>
      <c r="R18" s="96">
        <v>324.27728478272877</v>
      </c>
      <c r="S18" s="23"/>
    </row>
    <row r="19" spans="2:19" s="14" customFormat="1" ht="14.4" customHeight="1" x14ac:dyDescent="0.3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332.6855536754689</v>
      </c>
      <c r="S19" s="23"/>
    </row>
    <row r="20" spans="2:19" s="14" customFormat="1" x14ac:dyDescent="0.35">
      <c r="B20" s="22"/>
      <c r="C20" s="21"/>
      <c r="D20" s="40"/>
      <c r="E20" s="23"/>
      <c r="G20" s="22"/>
      <c r="H20" s="101" t="s">
        <v>186</v>
      </c>
      <c r="I20" s="68">
        <v>4.0841980615077697E-2</v>
      </c>
      <c r="J20" s="21"/>
      <c r="K20" s="21"/>
      <c r="L20" s="21"/>
      <c r="M20" s="21"/>
      <c r="N20" s="23"/>
      <c r="P20" s="22"/>
      <c r="Q20" s="96">
        <v>0.12</v>
      </c>
      <c r="R20" s="96">
        <v>340.6821730177474</v>
      </c>
      <c r="S20" s="23"/>
    </row>
    <row r="21" spans="2:19" s="14" customFormat="1" ht="14.4" customHeight="1" x14ac:dyDescent="0.35">
      <c r="B21" s="22"/>
      <c r="C21" s="70" t="s">
        <v>56</v>
      </c>
      <c r="D21" s="41"/>
      <c r="E21" s="23"/>
      <c r="G21" s="22"/>
      <c r="H21" s="96" t="s">
        <v>188</v>
      </c>
      <c r="I21" s="96">
        <v>-12.372493102023199</v>
      </c>
      <c r="J21" s="21"/>
      <c r="K21" s="21"/>
      <c r="L21" s="21"/>
      <c r="M21" s="21"/>
      <c r="N21" s="23"/>
      <c r="P21" s="22"/>
      <c r="Q21" s="68">
        <v>0.13</v>
      </c>
      <c r="R21" s="68">
        <v>348.32957943271958</v>
      </c>
      <c r="S21" s="23"/>
    </row>
    <row r="22" spans="2:19" s="14" customFormat="1" ht="14.4" customHeight="1" x14ac:dyDescent="0.35">
      <c r="B22" s="22"/>
      <c r="C22" s="11" t="s">
        <v>39</v>
      </c>
      <c r="D22" s="68" t="s">
        <v>41</v>
      </c>
      <c r="E22" s="23"/>
      <c r="F22" s="13"/>
      <c r="G22" s="22"/>
      <c r="H22" s="68" t="s">
        <v>189</v>
      </c>
      <c r="I22" s="68">
        <v>1.6085747981091401</v>
      </c>
      <c r="J22" s="21"/>
      <c r="K22" s="21"/>
      <c r="L22" s="21"/>
      <c r="M22" s="21"/>
      <c r="N22" s="23"/>
      <c r="P22" s="22"/>
      <c r="Q22" s="96">
        <v>0.14000000000000001</v>
      </c>
      <c r="R22" s="96">
        <v>355.67832488994134</v>
      </c>
      <c r="S22" s="23"/>
    </row>
    <row r="23" spans="2:19" s="14" customFormat="1" ht="14.4" customHeight="1" x14ac:dyDescent="0.35">
      <c r="B23" s="22"/>
      <c r="C23" s="95" t="s">
        <v>40</v>
      </c>
      <c r="D23" s="96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362.77208527453911</v>
      </c>
      <c r="S23" s="23"/>
    </row>
    <row r="24" spans="2:19" s="14" customFormat="1" x14ac:dyDescent="0.3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369.64214224368249</v>
      </c>
      <c r="S24" s="23"/>
    </row>
    <row r="25" spans="2:19" s="14" customFormat="1" ht="29" x14ac:dyDescent="0.3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376.30771164410521</v>
      </c>
      <c r="S25" s="23"/>
    </row>
    <row r="26" spans="2:19" s="14" customFormat="1" ht="17.399999999999999" customHeight="1" x14ac:dyDescent="0.35">
      <c r="B26" s="45"/>
      <c r="C26" s="47"/>
      <c r="D26" s="47"/>
      <c r="E26" s="47"/>
      <c r="F26" s="13"/>
      <c r="G26" s="22"/>
      <c r="H26" s="68">
        <v>0</v>
      </c>
      <c r="I26" s="68">
        <v>4.0841980615077662E-2</v>
      </c>
      <c r="J26" s="68">
        <v>1.7541630674175857</v>
      </c>
      <c r="K26" s="68">
        <v>3</v>
      </c>
      <c r="L26" s="68">
        <v>42.95</v>
      </c>
      <c r="M26" s="68">
        <v>0.96046410471628474</v>
      </c>
      <c r="N26" s="34"/>
      <c r="P26" s="22"/>
      <c r="Q26" s="96">
        <v>0.18</v>
      </c>
      <c r="R26" s="96">
        <v>382.79588354010417</v>
      </c>
      <c r="S26" s="23"/>
    </row>
    <row r="27" spans="2:19" s="14" customFormat="1" ht="13.5" customHeight="1" x14ac:dyDescent="0.35">
      <c r="B27" s="13"/>
      <c r="C27" s="35"/>
      <c r="D27" s="35"/>
      <c r="E27" s="35"/>
      <c r="F27" s="13"/>
      <c r="G27" s="22"/>
      <c r="H27" s="96">
        <v>17.899999999999999</v>
      </c>
      <c r="I27" s="96">
        <v>4.1262418731010254E-2</v>
      </c>
      <c r="J27" s="96">
        <v>1.7053757661526538</v>
      </c>
      <c r="K27" s="96">
        <v>1</v>
      </c>
      <c r="L27" s="96">
        <v>41.33</v>
      </c>
      <c r="M27" s="96">
        <v>-0.55164618059887438</v>
      </c>
      <c r="N27" s="23"/>
      <c r="P27" s="22"/>
      <c r="Q27" s="68">
        <v>0.19</v>
      </c>
      <c r="R27" s="68">
        <v>389.13652267010872</v>
      </c>
      <c r="S27" s="23"/>
    </row>
    <row r="28" spans="2:19" s="14" customFormat="1" ht="14.4" customHeight="1" x14ac:dyDescent="0.35">
      <c r="B28" s="13"/>
      <c r="C28" s="35"/>
      <c r="D28" s="35"/>
      <c r="E28" s="35"/>
      <c r="F28" s="13"/>
      <c r="G28" s="22"/>
      <c r="H28" s="68">
        <v>61.7</v>
      </c>
      <c r="I28" s="68">
        <v>4.3911005668278151E-2</v>
      </c>
      <c r="J28" s="68">
        <v>1.8706088414686493</v>
      </c>
      <c r="K28" s="68">
        <v>1</v>
      </c>
      <c r="L28" s="68">
        <v>42.6</v>
      </c>
      <c r="M28" s="68">
        <v>-0.65100214938850165</v>
      </c>
      <c r="N28" s="23"/>
      <c r="P28" s="22"/>
      <c r="Q28" s="96">
        <v>0.2</v>
      </c>
      <c r="R28" s="96">
        <v>395.34538137343287</v>
      </c>
      <c r="S28" s="23"/>
    </row>
    <row r="29" spans="2:19" s="14" customFormat="1" ht="14.4" customHeight="1" x14ac:dyDescent="0.35">
      <c r="B29" s="13"/>
      <c r="C29" s="35"/>
      <c r="D29" s="35"/>
      <c r="E29" s="35"/>
      <c r="F29" s="13"/>
      <c r="G29" s="22"/>
      <c r="H29" s="96">
        <v>195.6</v>
      </c>
      <c r="I29" s="96">
        <v>6.0143620039682544E-2</v>
      </c>
      <c r="J29" s="96">
        <v>2.5885814065079367</v>
      </c>
      <c r="K29" s="96">
        <v>3</v>
      </c>
      <c r="L29" s="96">
        <v>43.04</v>
      </c>
      <c r="M29" s="96">
        <v>0.26376808999675605</v>
      </c>
      <c r="N29" s="23"/>
      <c r="P29" s="22"/>
      <c r="Q29" s="68">
        <v>0.21</v>
      </c>
      <c r="R29" s="68">
        <v>401.43583646349663</v>
      </c>
      <c r="S29" s="23"/>
    </row>
    <row r="30" spans="2:19" s="14" customFormat="1" ht="12" customHeight="1" x14ac:dyDescent="0.35">
      <c r="B30" s="13"/>
      <c r="C30" s="35"/>
      <c r="D30" s="35"/>
      <c r="E30" s="35"/>
      <c r="F30" s="13"/>
      <c r="G30" s="22"/>
      <c r="H30" s="68">
        <v>772.3</v>
      </c>
      <c r="I30" s="68">
        <v>0.19196907683470202</v>
      </c>
      <c r="J30" s="68">
        <v>7.0817392444321579</v>
      </c>
      <c r="K30" s="68">
        <v>7</v>
      </c>
      <c r="L30" s="68">
        <v>36.89</v>
      </c>
      <c r="M30" s="68">
        <v>-3.4170132464526722E-2</v>
      </c>
      <c r="N30" s="23"/>
      <c r="P30" s="22"/>
      <c r="Q30" s="96">
        <v>0.22</v>
      </c>
      <c r="R30" s="96">
        <v>407.40860984359352</v>
      </c>
      <c r="S30" s="23"/>
    </row>
    <row r="31" spans="2:19" s="14" customFormat="1" ht="14" customHeight="1" x14ac:dyDescent="0.3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413.28775627979797</v>
      </c>
      <c r="S31" s="23"/>
    </row>
    <row r="32" spans="2:19" s="14" customFormat="1" x14ac:dyDescent="0.3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419.07766944785493</v>
      </c>
      <c r="S32" s="23"/>
    </row>
    <row r="33" spans="1:19" s="14" customFormat="1" x14ac:dyDescent="0.3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424.78886983438701</v>
      </c>
      <c r="S33" s="23"/>
    </row>
    <row r="34" spans="1:19" s="14" customFormat="1" ht="15" customHeight="1" x14ac:dyDescent="0.3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-49.133432227540411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96">
        <v>0.26</v>
      </c>
      <c r="R34" s="96">
        <v>430.42445492880506</v>
      </c>
      <c r="S34" s="23"/>
    </row>
    <row r="35" spans="1:19" s="14" customFormat="1" ht="15" customHeight="1" x14ac:dyDescent="0.55000000000000004">
      <c r="A35" s="13"/>
      <c r="C35" s="13"/>
      <c r="D35" s="82"/>
      <c r="E35" s="82"/>
      <c r="F35" s="13"/>
      <c r="G35" s="22"/>
      <c r="H35" s="96" t="s">
        <v>184</v>
      </c>
      <c r="I35" s="96">
        <v>-49.981676528988359</v>
      </c>
      <c r="J35" s="96">
        <v>3</v>
      </c>
      <c r="K35" s="96">
        <v>1.6964886028958972</v>
      </c>
      <c r="L35" s="96">
        <v>2</v>
      </c>
      <c r="M35" s="96">
        <v>0.42816600286000006</v>
      </c>
      <c r="N35" s="23"/>
      <c r="P35" s="22"/>
      <c r="Q35" s="68">
        <v>0.27</v>
      </c>
      <c r="R35" s="68">
        <v>435.99389091207945</v>
      </c>
      <c r="S35" s="23"/>
    </row>
    <row r="36" spans="1:19" s="14" customFormat="1" x14ac:dyDescent="0.35">
      <c r="A36" s="13"/>
      <c r="C36" s="13"/>
      <c r="D36" s="13"/>
      <c r="E36" s="27"/>
      <c r="F36" s="13"/>
      <c r="G36" s="22"/>
      <c r="H36" s="68" t="s">
        <v>185</v>
      </c>
      <c r="I36" s="68">
        <v>-53.798626493345495</v>
      </c>
      <c r="J36" s="68">
        <v>1</v>
      </c>
      <c r="K36" s="68">
        <v>9.3303885316101685</v>
      </c>
      <c r="L36" s="68">
        <v>4</v>
      </c>
      <c r="M36" s="68">
        <v>5.3351505644040897E-2</v>
      </c>
      <c r="N36" s="23"/>
      <c r="P36" s="22"/>
      <c r="Q36" s="96">
        <v>0.28000000000000003</v>
      </c>
      <c r="R36" s="96">
        <v>441.51943557106642</v>
      </c>
      <c r="S36" s="23"/>
    </row>
    <row r="37" spans="1:19" s="14" customFormat="1" x14ac:dyDescent="0.3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446.99567002848738</v>
      </c>
      <c r="S37" s="23"/>
    </row>
    <row r="38" spans="1:19" s="14" customFormat="1" x14ac:dyDescent="0.3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452.43497724957854</v>
      </c>
      <c r="S38" s="23"/>
    </row>
    <row r="39" spans="1:19" s="14" customFormat="1" ht="23.5" x14ac:dyDescent="0.55000000000000004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457.83701252235551</v>
      </c>
      <c r="S39" s="23"/>
    </row>
    <row r="40" spans="1:19" s="14" customFormat="1" x14ac:dyDescent="0.3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463.20585407797881</v>
      </c>
      <c r="S40" s="23"/>
    </row>
    <row r="41" spans="1:19" s="14" customFormat="1" ht="15" customHeight="1" x14ac:dyDescent="0.3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468.54847910198964</v>
      </c>
      <c r="S41" s="23"/>
    </row>
    <row r="42" spans="1:19" s="14" customFormat="1" ht="23.5" x14ac:dyDescent="0.55000000000000004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473.86101571384984</v>
      </c>
      <c r="S42" s="23"/>
    </row>
    <row r="43" spans="1:19" s="14" customFormat="1" x14ac:dyDescent="0.3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479.15698755489387</v>
      </c>
      <c r="S43" s="23"/>
    </row>
    <row r="44" spans="1:19" s="14" customFormat="1" x14ac:dyDescent="0.3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484.44329469159322</v>
      </c>
      <c r="S44" s="23"/>
    </row>
    <row r="45" spans="1:19" s="14" customFormat="1" x14ac:dyDescent="0.3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489.71620170215709</v>
      </c>
      <c r="S45" s="23"/>
    </row>
    <row r="46" spans="1:19" s="14" customFormat="1" x14ac:dyDescent="0.3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494.98125437945413</v>
      </c>
      <c r="S46" s="23"/>
    </row>
    <row r="47" spans="1:19" s="14" customFormat="1" x14ac:dyDescent="0.3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500.23629931657501</v>
      </c>
      <c r="S47" s="23"/>
    </row>
    <row r="48" spans="1:19" s="14" customFormat="1" x14ac:dyDescent="0.3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505.4845310748608</v>
      </c>
      <c r="S48" s="23"/>
    </row>
    <row r="49" spans="1:19" s="14" customFormat="1" x14ac:dyDescent="0.3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510.73645130937552</v>
      </c>
      <c r="S49" s="23"/>
    </row>
    <row r="50" spans="1:19" s="14" customFormat="1" x14ac:dyDescent="0.35">
      <c r="B50" s="13"/>
      <c r="C50" s="13"/>
      <c r="D50" s="13"/>
      <c r="E50" s="13"/>
      <c r="O50" s="13"/>
      <c r="P50" s="22"/>
      <c r="Q50" s="96">
        <v>0.42</v>
      </c>
      <c r="R50" s="96">
        <v>515.98965166544201</v>
      </c>
      <c r="S50" s="23"/>
    </row>
    <row r="51" spans="1:19" s="14" customFormat="1" x14ac:dyDescent="0.35">
      <c r="B51" s="13"/>
      <c r="C51" s="13"/>
      <c r="D51" s="13"/>
      <c r="E51" s="13"/>
      <c r="P51" s="22"/>
      <c r="Q51" s="68">
        <v>0.43</v>
      </c>
      <c r="R51" s="68">
        <v>521.24702289595757</v>
      </c>
      <c r="S51" s="23"/>
    </row>
    <row r="52" spans="1:19" s="14" customFormat="1" x14ac:dyDescent="0.35">
      <c r="B52" s="13"/>
      <c r="P52" s="22"/>
      <c r="Q52" s="96">
        <v>0.44</v>
      </c>
      <c r="R52" s="96">
        <v>526.51831464673546</v>
      </c>
      <c r="S52" s="23"/>
    </row>
    <row r="53" spans="1:19" s="14" customFormat="1" x14ac:dyDescent="0.35">
      <c r="B53" s="13"/>
      <c r="P53" s="22"/>
      <c r="Q53" s="68">
        <v>0.45</v>
      </c>
      <c r="R53" s="68">
        <v>531.79330022070963</v>
      </c>
      <c r="S53" s="23"/>
    </row>
    <row r="54" spans="1:19" s="14" customFormat="1" x14ac:dyDescent="0.35">
      <c r="P54" s="22"/>
      <c r="Q54" s="96">
        <v>0.46</v>
      </c>
      <c r="R54" s="96">
        <v>537.08496645879313</v>
      </c>
      <c r="S54" s="23"/>
    </row>
    <row r="55" spans="1:19" s="14" customFormat="1" x14ac:dyDescent="0.35">
      <c r="P55" s="22"/>
      <c r="Q55" s="68">
        <v>0.47000000000000003</v>
      </c>
      <c r="R55" s="68">
        <v>542.42239760181121</v>
      </c>
      <c r="S55" s="23"/>
    </row>
    <row r="56" spans="1:19" s="14" customFormat="1" x14ac:dyDescent="0.35">
      <c r="P56" s="22"/>
      <c r="Q56" s="96">
        <v>0.48</v>
      </c>
      <c r="R56" s="96">
        <v>547.81583093034817</v>
      </c>
      <c r="S56" s="23"/>
    </row>
    <row r="57" spans="1:19" s="14" customFormat="1" x14ac:dyDescent="0.35">
      <c r="P57" s="22"/>
      <c r="Q57" s="68">
        <v>0.49</v>
      </c>
      <c r="R57" s="68">
        <v>553.25119523261242</v>
      </c>
      <c r="S57" s="23"/>
    </row>
    <row r="58" spans="1:19" s="14" customFormat="1" x14ac:dyDescent="0.35">
      <c r="P58" s="22"/>
      <c r="Q58" s="96">
        <v>0.5</v>
      </c>
      <c r="R58" s="96">
        <v>558.71647145233942</v>
      </c>
      <c r="S58" s="23"/>
    </row>
    <row r="59" spans="1:19" s="14" customFormat="1" x14ac:dyDescent="0.35">
      <c r="P59" s="22"/>
      <c r="Q59" s="68">
        <v>0.51</v>
      </c>
      <c r="R59" s="68">
        <v>564.21183673781843</v>
      </c>
      <c r="S59" s="23"/>
    </row>
    <row r="60" spans="1:19" s="14" customFormat="1" x14ac:dyDescent="0.35">
      <c r="P60" s="22"/>
      <c r="Q60" s="96">
        <v>0.52</v>
      </c>
      <c r="R60" s="96">
        <v>569.7376020578497</v>
      </c>
      <c r="S60" s="23"/>
    </row>
    <row r="61" spans="1:19" s="14" customFormat="1" x14ac:dyDescent="0.35">
      <c r="P61" s="22"/>
      <c r="Q61" s="68">
        <v>0.53</v>
      </c>
      <c r="R61" s="68">
        <v>575.28194908693615</v>
      </c>
      <c r="S61" s="23"/>
    </row>
    <row r="62" spans="1:19" s="14" customFormat="1" x14ac:dyDescent="0.35">
      <c r="P62" s="22"/>
      <c r="Q62" s="96">
        <v>0.54</v>
      </c>
      <c r="R62" s="96">
        <v>580.82815146245957</v>
      </c>
      <c r="S62" s="23"/>
    </row>
    <row r="63" spans="1:19" s="14" customFormat="1" x14ac:dyDescent="0.35">
      <c r="P63" s="22"/>
      <c r="Q63" s="68">
        <v>0.55000000000000004</v>
      </c>
      <c r="R63" s="68">
        <v>586.39019323246748</v>
      </c>
      <c r="S63" s="23"/>
    </row>
    <row r="64" spans="1:19" s="14" customFormat="1" x14ac:dyDescent="0.35">
      <c r="P64" s="22"/>
      <c r="Q64" s="96">
        <v>0.56000000000000005</v>
      </c>
      <c r="R64" s="96">
        <v>592.00510361483805</v>
      </c>
      <c r="S64" s="23"/>
    </row>
    <row r="65" spans="16:19" s="14" customFormat="1" x14ac:dyDescent="0.35">
      <c r="P65" s="22"/>
      <c r="Q65" s="68">
        <v>0.57000000000000006</v>
      </c>
      <c r="R65" s="68">
        <v>597.6915966506516</v>
      </c>
      <c r="S65" s="23"/>
    </row>
    <row r="66" spans="16:19" s="14" customFormat="1" x14ac:dyDescent="0.35">
      <c r="P66" s="22"/>
      <c r="Q66" s="96">
        <v>0.57999999999999996</v>
      </c>
      <c r="R66" s="96">
        <v>603.43502231843911</v>
      </c>
      <c r="S66" s="23"/>
    </row>
    <row r="67" spans="16:19" s="14" customFormat="1" x14ac:dyDescent="0.35">
      <c r="P67" s="22"/>
      <c r="Q67" s="68">
        <v>0.59</v>
      </c>
      <c r="R67" s="68">
        <v>609.23441354822251</v>
      </c>
      <c r="S67" s="23"/>
    </row>
    <row r="68" spans="16:19" s="14" customFormat="1" x14ac:dyDescent="0.35">
      <c r="P68" s="22"/>
      <c r="Q68" s="96">
        <v>0.6</v>
      </c>
      <c r="R68" s="96">
        <v>615.08486724065688</v>
      </c>
      <c r="S68" s="23"/>
    </row>
    <row r="69" spans="16:19" s="14" customFormat="1" x14ac:dyDescent="0.35">
      <c r="P69" s="22"/>
      <c r="Q69" s="68">
        <v>0.61</v>
      </c>
      <c r="R69" s="68">
        <v>620.98682316114639</v>
      </c>
      <c r="S69" s="23"/>
    </row>
    <row r="70" spans="16:19" s="14" customFormat="1" x14ac:dyDescent="0.35">
      <c r="P70" s="22"/>
      <c r="Q70" s="96">
        <v>0.62</v>
      </c>
      <c r="R70" s="96">
        <v>626.95902798599241</v>
      </c>
      <c r="S70" s="23"/>
    </row>
    <row r="71" spans="16:19" s="14" customFormat="1" x14ac:dyDescent="0.35">
      <c r="P71" s="22"/>
      <c r="Q71" s="68">
        <v>0.63</v>
      </c>
      <c r="R71" s="68">
        <v>633.01402711709068</v>
      </c>
      <c r="S71" s="23"/>
    </row>
    <row r="72" spans="16:19" s="14" customFormat="1" x14ac:dyDescent="0.35">
      <c r="P72" s="22"/>
      <c r="Q72" s="96">
        <v>0.64</v>
      </c>
      <c r="R72" s="96">
        <v>639.14412962509425</v>
      </c>
      <c r="S72" s="23"/>
    </row>
    <row r="73" spans="16:19" s="14" customFormat="1" x14ac:dyDescent="0.35">
      <c r="P73" s="22"/>
      <c r="Q73" s="68">
        <v>0.65</v>
      </c>
      <c r="R73" s="68">
        <v>645.35335145442548</v>
      </c>
      <c r="S73" s="23"/>
    </row>
    <row r="74" spans="16:19" s="14" customFormat="1" x14ac:dyDescent="0.35">
      <c r="P74" s="22"/>
      <c r="Q74" s="96">
        <v>0.66</v>
      </c>
      <c r="R74" s="96">
        <v>651.64221308803235</v>
      </c>
      <c r="S74" s="23"/>
    </row>
    <row r="75" spans="16:19" s="14" customFormat="1" x14ac:dyDescent="0.35">
      <c r="P75" s="22"/>
      <c r="Q75" s="68">
        <v>0.67</v>
      </c>
      <c r="R75" s="68">
        <v>658.00568325093411</v>
      </c>
      <c r="S75" s="23"/>
    </row>
    <row r="76" spans="16:19" s="14" customFormat="1" x14ac:dyDescent="0.35">
      <c r="P76" s="22"/>
      <c r="Q76" s="96">
        <v>0.68</v>
      </c>
      <c r="R76" s="96">
        <v>664.46344767082041</v>
      </c>
      <c r="S76" s="23"/>
    </row>
    <row r="77" spans="16:19" s="14" customFormat="1" x14ac:dyDescent="0.35">
      <c r="P77" s="22"/>
      <c r="Q77" s="68">
        <v>0.69000000000000006</v>
      </c>
      <c r="R77" s="68">
        <v>670.84706476617021</v>
      </c>
      <c r="S77" s="23"/>
    </row>
    <row r="78" spans="16:19" s="14" customFormat="1" x14ac:dyDescent="0.35">
      <c r="P78" s="22"/>
      <c r="Q78" s="96">
        <v>0.70000000000000007</v>
      </c>
      <c r="R78" s="96">
        <v>676.92429126092577</v>
      </c>
      <c r="S78" s="23"/>
    </row>
    <row r="79" spans="16:19" s="14" customFormat="1" x14ac:dyDescent="0.35">
      <c r="P79" s="22"/>
      <c r="Q79" s="68">
        <v>0.71</v>
      </c>
      <c r="R79" s="68">
        <v>683.90163380085392</v>
      </c>
      <c r="S79" s="23"/>
    </row>
    <row r="80" spans="16:19" s="14" customFormat="1" x14ac:dyDescent="0.35">
      <c r="P80" s="22"/>
      <c r="Q80" s="96">
        <v>0.72</v>
      </c>
      <c r="R80" s="96">
        <v>691.67272431237211</v>
      </c>
      <c r="S80" s="23"/>
    </row>
    <row r="81" spans="16:19" s="14" customFormat="1" x14ac:dyDescent="0.35">
      <c r="P81" s="22"/>
      <c r="Q81" s="68">
        <v>0.73</v>
      </c>
      <c r="R81" s="68">
        <v>700.99105917244742</v>
      </c>
      <c r="S81" s="23"/>
    </row>
    <row r="82" spans="16:19" s="14" customFormat="1" x14ac:dyDescent="0.35">
      <c r="P82" s="22"/>
      <c r="Q82" s="96">
        <v>0.74</v>
      </c>
      <c r="R82" s="96">
        <v>753.43975157295404</v>
      </c>
      <c r="S82" s="23"/>
    </row>
    <row r="83" spans="16:19" s="14" customFormat="1" x14ac:dyDescent="0.35">
      <c r="P83" s="22"/>
      <c r="Q83" s="68">
        <v>0.75</v>
      </c>
      <c r="R83" s="68">
        <v>757.38736376522058</v>
      </c>
      <c r="S83" s="23"/>
    </row>
    <row r="84" spans="16:19" s="14" customFormat="1" x14ac:dyDescent="0.35">
      <c r="P84" s="22"/>
      <c r="Q84" s="96">
        <v>0.76</v>
      </c>
      <c r="R84" s="96">
        <v>759.91441851634579</v>
      </c>
      <c r="S84" s="23"/>
    </row>
    <row r="85" spans="16:19" s="14" customFormat="1" x14ac:dyDescent="0.35">
      <c r="P85" s="22"/>
      <c r="Q85" s="68">
        <v>0.77</v>
      </c>
      <c r="R85" s="68">
        <v>761.62847997955089</v>
      </c>
      <c r="S85" s="23"/>
    </row>
    <row r="86" spans="16:19" s="14" customFormat="1" x14ac:dyDescent="0.35">
      <c r="P86" s="22"/>
      <c r="Q86" s="96">
        <v>0.78</v>
      </c>
      <c r="R86" s="96">
        <v>763.137112308057</v>
      </c>
      <c r="S86" s="23"/>
    </row>
    <row r="87" spans="16:19" s="14" customFormat="1" x14ac:dyDescent="0.35">
      <c r="P87" s="22"/>
      <c r="Q87" s="68">
        <v>0.79</v>
      </c>
      <c r="R87" s="68">
        <v>765.04787965508524</v>
      </c>
      <c r="S87" s="23"/>
    </row>
    <row r="88" spans="16:19" s="14" customFormat="1" x14ac:dyDescent="0.35">
      <c r="P88" s="22"/>
      <c r="Q88" s="96">
        <v>0.8</v>
      </c>
      <c r="R88" s="96">
        <v>767.96834617385673</v>
      </c>
      <c r="S88" s="23"/>
    </row>
    <row r="89" spans="16:19" s="14" customFormat="1" x14ac:dyDescent="0.35">
      <c r="P89" s="22"/>
      <c r="Q89" s="68">
        <v>0.81</v>
      </c>
      <c r="R89" s="68">
        <v>772.50607601759248</v>
      </c>
      <c r="S89" s="23"/>
    </row>
    <row r="90" spans="16:19" s="14" customFormat="1" x14ac:dyDescent="0.35">
      <c r="P90" s="22"/>
      <c r="Q90" s="96">
        <v>0.82000000000000006</v>
      </c>
      <c r="R90" s="96">
        <v>783.12602292933809</v>
      </c>
      <c r="S90" s="23"/>
    </row>
    <row r="91" spans="16:19" s="14" customFormat="1" x14ac:dyDescent="0.35">
      <c r="P91" s="22"/>
      <c r="Q91" s="68">
        <v>0.83000000000000007</v>
      </c>
      <c r="R91" s="68">
        <v>799.07260791546139</v>
      </c>
      <c r="S91" s="23"/>
    </row>
    <row r="92" spans="16:19" s="14" customFormat="1" x14ac:dyDescent="0.35">
      <c r="P92" s="22"/>
      <c r="Q92" s="96">
        <v>0.84</v>
      </c>
      <c r="R92" s="96">
        <v>815.10198275889161</v>
      </c>
      <c r="S92" s="23"/>
    </row>
    <row r="93" spans="16:19" s="14" customFormat="1" x14ac:dyDescent="0.35">
      <c r="P93" s="22"/>
      <c r="Q93" s="68">
        <v>0.85</v>
      </c>
      <c r="R93" s="68">
        <v>833.23056874865949</v>
      </c>
      <c r="S93" s="23"/>
    </row>
    <row r="94" spans="16:19" s="14" customFormat="1" x14ac:dyDescent="0.35">
      <c r="P94" s="22"/>
      <c r="Q94" s="96">
        <v>0.86</v>
      </c>
      <c r="R94" s="96">
        <v>853.86864755478928</v>
      </c>
      <c r="S94" s="23"/>
    </row>
    <row r="95" spans="16:19" s="14" customFormat="1" x14ac:dyDescent="0.35">
      <c r="P95" s="22"/>
      <c r="Q95" s="68">
        <v>0.87</v>
      </c>
      <c r="R95" s="68">
        <v>877.59101890625698</v>
      </c>
      <c r="S95" s="23"/>
    </row>
    <row r="96" spans="16:19" s="14" customFormat="1" x14ac:dyDescent="0.35">
      <c r="P96" s="22"/>
      <c r="Q96" s="96">
        <v>0.88</v>
      </c>
      <c r="R96" s="96">
        <v>905.23374468235431</v>
      </c>
      <c r="S96" s="23"/>
    </row>
    <row r="97" spans="16:19" s="14" customFormat="1" x14ac:dyDescent="0.35">
      <c r="P97" s="22"/>
      <c r="Q97" s="68">
        <v>0.89</v>
      </c>
      <c r="R97" s="68">
        <v>937.98325248773835</v>
      </c>
      <c r="S97" s="23"/>
    </row>
    <row r="98" spans="16:19" s="14" customFormat="1" x14ac:dyDescent="0.35">
      <c r="P98" s="22"/>
      <c r="Q98" s="96">
        <v>0.9</v>
      </c>
      <c r="R98" s="96">
        <v>977.42505422720114</v>
      </c>
      <c r="S98" s="23"/>
    </row>
    <row r="99" spans="16:19" s="14" customFormat="1" x14ac:dyDescent="0.35">
      <c r="P99" s="22"/>
      <c r="Q99" s="68">
        <v>0.91</v>
      </c>
      <c r="R99" s="68">
        <v>1026.0953482001532</v>
      </c>
      <c r="S99" s="23"/>
    </row>
    <row r="100" spans="16:19" s="14" customFormat="1" x14ac:dyDescent="0.35">
      <c r="P100" s="22"/>
      <c r="Q100" s="96">
        <v>0.92</v>
      </c>
      <c r="R100" s="96">
        <v>1087.283360902815</v>
      </c>
      <c r="S100" s="23"/>
    </row>
    <row r="101" spans="16:19" s="14" customFormat="1" x14ac:dyDescent="0.35">
      <c r="P101" s="22"/>
      <c r="Q101" s="68">
        <v>0.93</v>
      </c>
      <c r="R101" s="68">
        <v>1161.8321300140938</v>
      </c>
      <c r="S101" s="23"/>
    </row>
    <row r="102" spans="16:19" s="14" customFormat="1" x14ac:dyDescent="0.35">
      <c r="P102" s="22"/>
      <c r="Q102" s="96">
        <v>0.94000000000000006</v>
      </c>
      <c r="R102" s="96">
        <v>1254.5963671224395</v>
      </c>
      <c r="S102" s="23"/>
    </row>
    <row r="103" spans="16:19" s="14" customFormat="1" x14ac:dyDescent="0.35">
      <c r="P103" s="22"/>
      <c r="Q103" s="68">
        <v>0.95000000000000007</v>
      </c>
      <c r="R103" s="68">
        <v>1375.3848243230457</v>
      </c>
      <c r="S103" s="23"/>
    </row>
    <row r="104" spans="16:19" s="14" customFormat="1" x14ac:dyDescent="0.35">
      <c r="P104" s="22"/>
      <c r="Q104" s="96">
        <v>0.96</v>
      </c>
      <c r="R104" s="96">
        <v>1543.4993858541843</v>
      </c>
      <c r="S104" s="23"/>
    </row>
    <row r="105" spans="16:19" s="14" customFormat="1" x14ac:dyDescent="0.35">
      <c r="P105" s="22"/>
      <c r="Q105" s="68">
        <v>0.97</v>
      </c>
      <c r="R105" s="68">
        <v>1803.5423189484695</v>
      </c>
      <c r="S105" s="23"/>
    </row>
    <row r="106" spans="16:19" s="14" customFormat="1" x14ac:dyDescent="0.35">
      <c r="P106" s="22"/>
      <c r="Q106" s="96">
        <v>0.98</v>
      </c>
      <c r="R106" s="96">
        <v>65535</v>
      </c>
      <c r="S106" s="23"/>
    </row>
    <row r="107" spans="16:19" s="14" customFormat="1" x14ac:dyDescent="0.35">
      <c r="P107" s="22"/>
      <c r="Q107" s="68">
        <v>0.99</v>
      </c>
      <c r="R107" s="68">
        <v>65535</v>
      </c>
      <c r="S107" s="23"/>
    </row>
    <row r="108" spans="16:19" s="14" customFormat="1" x14ac:dyDescent="0.35">
      <c r="P108" s="24"/>
      <c r="Q108" s="25"/>
      <c r="R108" s="25"/>
      <c r="S108" s="26"/>
    </row>
    <row r="109" spans="16:19" s="14" customFormat="1" x14ac:dyDescent="0.35"/>
    <row r="110" spans="16:19" s="14" customFormat="1" x14ac:dyDescent="0.35"/>
    <row r="111" spans="16:19" s="14" customFormat="1" x14ac:dyDescent="0.35"/>
    <row r="112" spans="16:19" s="14" customFormat="1" x14ac:dyDescent="0.35"/>
    <row r="113" s="14" customFormat="1" x14ac:dyDescent="0.35"/>
    <row r="114" s="14" customFormat="1" x14ac:dyDescent="0.35"/>
    <row r="115" s="14" customFormat="1" x14ac:dyDescent="0.35"/>
    <row r="116" s="14" customFormat="1" x14ac:dyDescent="0.35"/>
    <row r="117" s="14" customFormat="1" x14ac:dyDescent="0.35"/>
    <row r="118" s="14" customFormat="1" x14ac:dyDescent="0.35"/>
    <row r="119" s="14" customFormat="1" x14ac:dyDescent="0.35"/>
    <row r="120" s="14" customFormat="1" x14ac:dyDescent="0.35"/>
    <row r="121" s="14" customFormat="1" x14ac:dyDescent="0.35"/>
    <row r="122" s="14" customFormat="1" x14ac:dyDescent="0.35"/>
    <row r="123" s="14" customFormat="1" x14ac:dyDescent="0.35"/>
    <row r="124" s="14" customFormat="1" x14ac:dyDescent="0.35"/>
    <row r="125" s="14" customFormat="1" x14ac:dyDescent="0.35"/>
    <row r="126" s="14" customFormat="1" x14ac:dyDescent="0.35"/>
    <row r="127" s="14" customFormat="1" x14ac:dyDescent="0.35"/>
    <row r="128" s="14" customFormat="1" x14ac:dyDescent="0.35"/>
    <row r="129" spans="18:18" s="14" customFormat="1" x14ac:dyDescent="0.35"/>
    <row r="130" spans="18:18" s="14" customFormat="1" x14ac:dyDescent="0.35"/>
    <row r="131" spans="18:18" s="14" customFormat="1" x14ac:dyDescent="0.35">
      <c r="R131" s="19"/>
    </row>
    <row r="132" spans="18:18" s="14" customFormat="1" x14ac:dyDescent="0.35"/>
    <row r="133" spans="18:18" s="14" customFormat="1" x14ac:dyDescent="0.35"/>
    <row r="134" spans="18:18" s="14" customFormat="1" x14ac:dyDescent="0.35"/>
    <row r="135" spans="18:18" s="14" customFormat="1" x14ac:dyDescent="0.35"/>
    <row r="136" spans="18:18" s="14" customFormat="1" x14ac:dyDescent="0.35"/>
    <row r="137" spans="18:18" s="14" customFormat="1" x14ac:dyDescent="0.35"/>
    <row r="138" spans="18:18" s="14" customFormat="1" x14ac:dyDescent="0.35"/>
    <row r="139" spans="18:18" s="14" customFormat="1" x14ac:dyDescent="0.35"/>
    <row r="140" spans="18:18" s="14" customFormat="1" x14ac:dyDescent="0.35"/>
    <row r="141" spans="18:18" s="14" customFormat="1" x14ac:dyDescent="0.35"/>
    <row r="142" spans="18:18" s="14" customFormat="1" x14ac:dyDescent="0.35"/>
    <row r="143" spans="18:18" s="14" customFormat="1" x14ac:dyDescent="0.35"/>
    <row r="144" spans="18:18" s="14" customFormat="1" x14ac:dyDescent="0.35"/>
    <row r="145" s="14" customFormat="1" x14ac:dyDescent="0.35"/>
    <row r="146" s="14" customFormat="1" x14ac:dyDescent="0.35"/>
    <row r="147" s="14" customFormat="1" x14ac:dyDescent="0.35"/>
    <row r="148" s="14" customFormat="1" x14ac:dyDescent="0.35"/>
    <row r="149" s="14" customFormat="1" x14ac:dyDescent="0.35"/>
    <row r="150" s="14" customFormat="1" x14ac:dyDescent="0.35"/>
    <row r="151" s="14" customFormat="1" x14ac:dyDescent="0.35"/>
    <row r="152" s="14" customFormat="1" x14ac:dyDescent="0.35"/>
    <row r="153" s="14" customFormat="1" x14ac:dyDescent="0.35"/>
    <row r="154" s="14" customFormat="1" x14ac:dyDescent="0.35"/>
    <row r="155" s="14" customFormat="1" x14ac:dyDescent="0.35"/>
    <row r="156" s="14" customFormat="1" x14ac:dyDescent="0.35"/>
    <row r="157" s="14" customFormat="1" x14ac:dyDescent="0.35"/>
    <row r="158" s="14" customFormat="1" x14ac:dyDescent="0.35"/>
    <row r="159" s="14" customFormat="1" x14ac:dyDescent="0.35"/>
    <row r="160" s="14" customFormat="1" x14ac:dyDescent="0.35"/>
    <row r="161" s="14" customFormat="1" x14ac:dyDescent="0.35"/>
    <row r="162" s="14" customFormat="1" x14ac:dyDescent="0.35"/>
    <row r="163" s="14" customFormat="1" x14ac:dyDescent="0.35"/>
    <row r="164" s="14" customFormat="1" x14ac:dyDescent="0.35"/>
    <row r="165" s="14" customFormat="1" x14ac:dyDescent="0.35"/>
    <row r="166" s="14" customFormat="1" x14ac:dyDescent="0.35"/>
    <row r="167" s="14" customFormat="1" x14ac:dyDescent="0.35"/>
    <row r="168" s="14" customFormat="1" x14ac:dyDescent="0.35"/>
    <row r="169" s="14" customFormat="1" x14ac:dyDescent="0.35"/>
    <row r="170" s="14" customFormat="1" x14ac:dyDescent="0.35"/>
    <row r="171" s="14" customFormat="1" x14ac:dyDescent="0.35"/>
    <row r="172" s="14" customFormat="1" x14ac:dyDescent="0.35"/>
    <row r="173" s="14" customFormat="1" x14ac:dyDescent="0.35"/>
    <row r="174" s="14" customFormat="1" x14ac:dyDescent="0.35"/>
    <row r="175" s="14" customFormat="1" x14ac:dyDescent="0.35"/>
    <row r="176" s="14" customFormat="1" x14ac:dyDescent="0.35"/>
    <row r="177" s="14" customFormat="1" x14ac:dyDescent="0.35"/>
    <row r="178" s="14" customFormat="1" x14ac:dyDescent="0.35"/>
    <row r="179" s="14" customFormat="1" x14ac:dyDescent="0.35"/>
    <row r="180" s="14" customFormat="1" x14ac:dyDescent="0.35"/>
    <row r="181" s="14" customFormat="1" x14ac:dyDescent="0.35"/>
    <row r="182" s="14" customFormat="1" x14ac:dyDescent="0.35"/>
    <row r="183" s="14" customFormat="1" x14ac:dyDescent="0.35"/>
    <row r="184" s="14" customFormat="1" x14ac:dyDescent="0.35"/>
    <row r="185" s="14" customFormat="1" x14ac:dyDescent="0.35"/>
    <row r="186" s="14" customFormat="1" x14ac:dyDescent="0.35"/>
    <row r="187" s="14" customFormat="1" x14ac:dyDescent="0.35"/>
    <row r="188" s="14" customFormat="1" x14ac:dyDescent="0.35"/>
    <row r="189" s="14" customFormat="1" x14ac:dyDescent="0.35"/>
    <row r="190" s="14" customFormat="1" x14ac:dyDescent="0.35"/>
    <row r="191" s="14" customFormat="1" x14ac:dyDescent="0.35"/>
    <row r="192" s="14" customFormat="1" x14ac:dyDescent="0.35"/>
    <row r="193" s="14" customFormat="1" x14ac:dyDescent="0.35"/>
    <row r="194" s="14" customFormat="1" x14ac:dyDescent="0.35"/>
    <row r="195" s="14" customFormat="1" x14ac:dyDescent="0.35"/>
    <row r="196" s="14" customFormat="1" x14ac:dyDescent="0.35"/>
    <row r="197" s="14" customFormat="1" x14ac:dyDescent="0.35"/>
    <row r="198" s="14" customFormat="1" x14ac:dyDescent="0.35"/>
    <row r="199" s="14" customFormat="1" x14ac:dyDescent="0.35"/>
    <row r="200" s="14" customFormat="1" x14ac:dyDescent="0.35"/>
    <row r="201" s="14" customFormat="1" x14ac:dyDescent="0.35"/>
    <row r="202" s="14" customFormat="1" x14ac:dyDescent="0.35"/>
    <row r="203" s="14" customFormat="1" x14ac:dyDescent="0.35"/>
    <row r="204" s="14" customFormat="1" x14ac:dyDescent="0.35"/>
    <row r="205" s="14" customFormat="1" x14ac:dyDescent="0.35"/>
    <row r="206" s="14" customFormat="1" x14ac:dyDescent="0.35"/>
    <row r="207" s="14" customFormat="1" x14ac:dyDescent="0.35"/>
    <row r="208" s="14" customFormat="1" x14ac:dyDescent="0.35"/>
    <row r="209" spans="2:19" s="14" customFormat="1" x14ac:dyDescent="0.35"/>
    <row r="210" spans="2:19" s="14" customFormat="1" x14ac:dyDescent="0.35"/>
    <row r="211" spans="2:19" s="14" customFormat="1" x14ac:dyDescent="0.35"/>
    <row r="212" spans="2:19" s="14" customFormat="1" x14ac:dyDescent="0.35"/>
    <row r="213" spans="2:19" s="14" customFormat="1" x14ac:dyDescent="0.35"/>
    <row r="214" spans="2:19" s="14" customFormat="1" x14ac:dyDescent="0.35"/>
    <row r="215" spans="2:19" s="14" customFormat="1" x14ac:dyDescent="0.35"/>
    <row r="216" spans="2:19" s="14" customFormat="1" x14ac:dyDescent="0.35"/>
    <row r="217" spans="2:19" s="14" customFormat="1" x14ac:dyDescent="0.35"/>
    <row r="218" spans="2:19" s="14" customFormat="1" x14ac:dyDescent="0.35"/>
    <row r="219" spans="2:19" s="14" customFormat="1" x14ac:dyDescent="0.35"/>
    <row r="220" spans="2:19" s="14" customFormat="1" x14ac:dyDescent="0.35"/>
    <row r="221" spans="2:19" s="14" customFormat="1" x14ac:dyDescent="0.35"/>
    <row r="222" spans="2:19" s="14" customFormat="1" x14ac:dyDescent="0.35"/>
    <row r="223" spans="2:19" x14ac:dyDescent="0.3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3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3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3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35">
      <c r="G227" s="14"/>
      <c r="H227" s="14"/>
      <c r="O227" s="14"/>
      <c r="P227" s="14"/>
      <c r="Q227" s="14"/>
      <c r="R227" s="14"/>
      <c r="S227" s="14"/>
    </row>
    <row r="228" spans="2:19" x14ac:dyDescent="0.35">
      <c r="G228" s="14"/>
      <c r="H228" s="14"/>
      <c r="O228" s="14"/>
      <c r="P228" s="14"/>
      <c r="Q228" s="14"/>
      <c r="R228" s="14"/>
      <c r="S228" s="14"/>
    </row>
    <row r="229" spans="2:19" x14ac:dyDescent="0.35">
      <c r="G229" s="14"/>
      <c r="O229" s="14"/>
      <c r="P229" s="14"/>
      <c r="Q229" s="14"/>
      <c r="R229" s="14"/>
      <c r="S229" s="14"/>
    </row>
    <row r="230" spans="2:19" x14ac:dyDescent="0.35">
      <c r="G230" s="14"/>
      <c r="O230" s="14"/>
      <c r="P230" s="14"/>
      <c r="Q230" s="14"/>
      <c r="R230" s="14"/>
      <c r="S230" s="14"/>
    </row>
    <row r="231" spans="2:19" x14ac:dyDescent="0.35">
      <c r="G231" s="14"/>
      <c r="O231" s="14"/>
      <c r="P231" s="14"/>
      <c r="Q231" s="14"/>
      <c r="R231" s="14"/>
      <c r="S231" s="14"/>
    </row>
    <row r="232" spans="2:19" x14ac:dyDescent="0.35">
      <c r="O232" s="14"/>
      <c r="P232" s="14"/>
      <c r="Q232" s="14"/>
      <c r="R232" s="14"/>
      <c r="S232" s="14"/>
    </row>
    <row r="233" spans="2:19" x14ac:dyDescent="0.35">
      <c r="O233" s="14"/>
      <c r="P233" s="14"/>
      <c r="Q233" s="14"/>
      <c r="R233" s="14"/>
      <c r="S233" s="14"/>
    </row>
    <row r="234" spans="2:19" x14ac:dyDescent="0.35">
      <c r="O234" s="14"/>
      <c r="P234" s="14"/>
      <c r="Q234" s="14"/>
      <c r="R234" s="14"/>
      <c r="S234" s="14"/>
    </row>
    <row r="235" spans="2:19" x14ac:dyDescent="0.35">
      <c r="P235" s="14"/>
      <c r="Q235" s="14"/>
      <c r="R235" s="14"/>
      <c r="S235" s="14"/>
    </row>
    <row r="236" spans="2:19" x14ac:dyDescent="0.35">
      <c r="P236" s="14"/>
      <c r="Q236" s="14"/>
      <c r="R236" s="14"/>
      <c r="S236" s="14"/>
    </row>
    <row r="237" spans="2:19" x14ac:dyDescent="0.35">
      <c r="P237" s="14"/>
      <c r="Q237" s="14"/>
      <c r="R237" s="14"/>
      <c r="S237" s="14"/>
    </row>
    <row r="238" spans="2:19" x14ac:dyDescent="0.35">
      <c r="P238" s="14"/>
      <c r="Q238" s="14"/>
      <c r="R238" s="14"/>
      <c r="S238" s="14"/>
    </row>
    <row r="239" spans="2:19" x14ac:dyDescent="0.35">
      <c r="P239" s="14"/>
      <c r="Q239" s="14"/>
      <c r="R239" s="14"/>
      <c r="S239" s="14"/>
    </row>
    <row r="240" spans="2:19" x14ac:dyDescent="0.35">
      <c r="P240" s="14"/>
      <c r="Q240" s="14"/>
      <c r="R240" s="14"/>
      <c r="S240" s="14"/>
    </row>
    <row r="241" spans="16:19" x14ac:dyDescent="0.35">
      <c r="P241" s="14"/>
      <c r="Q241" s="14"/>
      <c r="R241" s="14"/>
      <c r="S241" s="14"/>
    </row>
    <row r="242" spans="16:19" x14ac:dyDescent="0.35">
      <c r="P242" s="14"/>
      <c r="Q242" s="14"/>
      <c r="R242" s="14"/>
      <c r="S242" s="14"/>
    </row>
    <row r="243" spans="16:19" x14ac:dyDescent="0.35">
      <c r="P243" s="14"/>
      <c r="Q243" s="14"/>
      <c r="R243" s="14"/>
      <c r="S243" s="14"/>
    </row>
    <row r="244" spans="16:19" x14ac:dyDescent="0.35">
      <c r="P244" s="14"/>
      <c r="Q244" s="14"/>
      <c r="R244" s="14"/>
      <c r="S244" s="14"/>
    </row>
    <row r="245" spans="16:19" x14ac:dyDescent="0.35">
      <c r="P245" s="14"/>
      <c r="Q245" s="14"/>
      <c r="R245" s="14"/>
      <c r="S245" s="14"/>
    </row>
    <row r="246" spans="16:19" x14ac:dyDescent="0.35">
      <c r="P246" s="14"/>
      <c r="Q246" s="14"/>
      <c r="R246" s="14"/>
      <c r="S246" s="14"/>
    </row>
    <row r="247" spans="16:19" x14ac:dyDescent="0.35">
      <c r="P247" s="14"/>
      <c r="Q247" s="14"/>
      <c r="R247" s="14"/>
      <c r="S247" s="14"/>
    </row>
    <row r="248" spans="16:19" x14ac:dyDescent="0.35">
      <c r="P248" s="14"/>
      <c r="Q248" s="14"/>
      <c r="R248" s="14"/>
      <c r="S248" s="14"/>
    </row>
    <row r="249" spans="16:19" x14ac:dyDescent="0.35">
      <c r="P249" s="14"/>
      <c r="Q249" s="14"/>
      <c r="R249" s="14"/>
      <c r="S249" s="14"/>
    </row>
    <row r="250" spans="16:19" x14ac:dyDescent="0.35">
      <c r="P250" s="14"/>
      <c r="Q250" s="14"/>
      <c r="R250" s="14"/>
      <c r="S250" s="14"/>
    </row>
    <row r="251" spans="16:19" x14ac:dyDescent="0.35">
      <c r="P251" s="14"/>
      <c r="Q251" s="14"/>
      <c r="R251" s="14"/>
      <c r="S251" s="14"/>
    </row>
    <row r="252" spans="16:19" x14ac:dyDescent="0.35">
      <c r="P252" s="14"/>
      <c r="Q252" s="14"/>
      <c r="R252" s="14"/>
      <c r="S252" s="14"/>
    </row>
    <row r="253" spans="16:19" x14ac:dyDescent="0.35">
      <c r="P253" s="14"/>
      <c r="Q253" s="14"/>
      <c r="R253" s="14"/>
      <c r="S253" s="14"/>
    </row>
    <row r="254" spans="16:19" x14ac:dyDescent="0.35">
      <c r="P254" s="14"/>
      <c r="Q254" s="14"/>
      <c r="R254" s="14"/>
      <c r="S254" s="14"/>
    </row>
    <row r="255" spans="16:19" x14ac:dyDescent="0.35">
      <c r="P255" s="14"/>
      <c r="Q255" s="14"/>
      <c r="R255" s="14"/>
      <c r="S255" s="14"/>
    </row>
    <row r="256" spans="16:19" x14ac:dyDescent="0.35">
      <c r="P256" s="14"/>
      <c r="Q256" s="14"/>
      <c r="R256" s="14"/>
      <c r="S256" s="14"/>
    </row>
    <row r="257" spans="16:19" x14ac:dyDescent="0.35">
      <c r="P257" s="14"/>
      <c r="Q257" s="14"/>
      <c r="R257" s="14"/>
      <c r="S257" s="14"/>
    </row>
    <row r="258" spans="16:19" x14ac:dyDescent="0.35">
      <c r="P258" s="14"/>
      <c r="Q258" s="14"/>
      <c r="R258" s="14"/>
      <c r="S258" s="14"/>
    </row>
    <row r="259" spans="16:19" x14ac:dyDescent="0.35">
      <c r="P259" s="14"/>
      <c r="Q259" s="14"/>
      <c r="R259" s="14"/>
      <c r="S259" s="14"/>
    </row>
    <row r="260" spans="16:19" x14ac:dyDescent="0.35">
      <c r="P260" s="14"/>
      <c r="Q260" s="14"/>
      <c r="R260" s="14"/>
      <c r="S260" s="14"/>
    </row>
    <row r="261" spans="16:19" x14ac:dyDescent="0.35">
      <c r="P261" s="14"/>
      <c r="Q261" s="14"/>
      <c r="R261" s="14"/>
      <c r="S261" s="14"/>
    </row>
    <row r="262" spans="16:19" x14ac:dyDescent="0.35">
      <c r="P262" s="14"/>
      <c r="Q262" s="14"/>
      <c r="R262" s="14"/>
      <c r="S262" s="14"/>
    </row>
    <row r="263" spans="16:19" x14ac:dyDescent="0.35">
      <c r="P263" s="14"/>
      <c r="Q263" s="14"/>
      <c r="R263" s="14"/>
      <c r="S263" s="14"/>
    </row>
    <row r="264" spans="16:19" x14ac:dyDescent="0.35">
      <c r="P264" s="14"/>
      <c r="Q264" s="14"/>
      <c r="R264" s="14"/>
      <c r="S264" s="14"/>
    </row>
    <row r="265" spans="16:19" x14ac:dyDescent="0.35">
      <c r="P265" s="14"/>
      <c r="Q265" s="14"/>
      <c r="R265" s="14"/>
      <c r="S265" s="14"/>
    </row>
    <row r="266" spans="16:19" x14ac:dyDescent="0.35">
      <c r="P266" s="14"/>
      <c r="Q266" s="14"/>
      <c r="R266" s="14"/>
      <c r="S266" s="14"/>
    </row>
    <row r="267" spans="16:19" x14ac:dyDescent="0.35">
      <c r="P267" s="14"/>
      <c r="Q267" s="14"/>
      <c r="R267" s="14"/>
      <c r="S267" s="14"/>
    </row>
    <row r="268" spans="16:19" x14ac:dyDescent="0.35">
      <c r="P268" s="14"/>
      <c r="Q268" s="14"/>
      <c r="R268" s="14"/>
      <c r="S268" s="14"/>
    </row>
    <row r="269" spans="16:19" x14ac:dyDescent="0.35">
      <c r="P269" s="14"/>
      <c r="Q269" s="14"/>
      <c r="R269" s="14"/>
      <c r="S269" s="14"/>
    </row>
    <row r="270" spans="16:19" x14ac:dyDescent="0.35">
      <c r="P270" s="14"/>
      <c r="Q270" s="14"/>
      <c r="R270" s="14"/>
      <c r="S270" s="14"/>
    </row>
    <row r="271" spans="16:19" x14ac:dyDescent="0.35">
      <c r="P271" s="14"/>
      <c r="Q271" s="14"/>
      <c r="R271" s="14"/>
      <c r="S271" s="14"/>
    </row>
    <row r="272" spans="16:19" x14ac:dyDescent="0.35">
      <c r="P272" s="14"/>
      <c r="Q272" s="14"/>
      <c r="R272" s="14"/>
      <c r="S272" s="14"/>
    </row>
    <row r="273" spans="16:19" x14ac:dyDescent="0.35">
      <c r="P273" s="14"/>
      <c r="Q273" s="14"/>
      <c r="R273" s="14"/>
      <c r="S273" s="14"/>
    </row>
    <row r="274" spans="16:19" x14ac:dyDescent="0.35">
      <c r="P274" s="14"/>
      <c r="Q274" s="14"/>
      <c r="R274" s="14"/>
      <c r="S274" s="14"/>
    </row>
    <row r="275" spans="16:19" x14ac:dyDescent="0.35">
      <c r="P275" s="14"/>
      <c r="Q275" s="14"/>
      <c r="R275" s="14"/>
      <c r="S275" s="14"/>
    </row>
    <row r="276" spans="16:19" x14ac:dyDescent="0.35">
      <c r="P276" s="14"/>
      <c r="Q276" s="14"/>
      <c r="R276" s="14"/>
      <c r="S276" s="14"/>
    </row>
    <row r="277" spans="16:19" x14ac:dyDescent="0.35">
      <c r="P277" s="14"/>
      <c r="Q277" s="14"/>
      <c r="R277" s="14"/>
      <c r="S277" s="14"/>
    </row>
    <row r="278" spans="16:19" x14ac:dyDescent="0.35">
      <c r="P278" s="14"/>
      <c r="Q278" s="14"/>
      <c r="R278" s="14"/>
      <c r="S278" s="14"/>
    </row>
    <row r="279" spans="16:19" x14ac:dyDescent="0.35">
      <c r="P279" s="14"/>
      <c r="Q279" s="14"/>
      <c r="R279" s="14"/>
      <c r="S279" s="14"/>
    </row>
    <row r="280" spans="16:19" x14ac:dyDescent="0.35">
      <c r="P280" s="14"/>
      <c r="Q280" s="14"/>
      <c r="R280" s="14"/>
      <c r="S280" s="14"/>
    </row>
    <row r="281" spans="16:19" x14ac:dyDescent="0.35">
      <c r="P281" s="14"/>
      <c r="Q281" s="14"/>
      <c r="R281" s="14"/>
      <c r="S281" s="14"/>
    </row>
    <row r="282" spans="16:19" x14ac:dyDescent="0.35">
      <c r="P282" s="14"/>
      <c r="Q282" s="14"/>
      <c r="R282" s="14"/>
      <c r="S282" s="14"/>
    </row>
    <row r="283" spans="16:19" x14ac:dyDescent="0.35">
      <c r="P283" s="14"/>
      <c r="Q283" s="14"/>
      <c r="R283" s="14"/>
      <c r="S283" s="14"/>
    </row>
    <row r="284" spans="16:19" x14ac:dyDescent="0.35">
      <c r="P284" s="14"/>
      <c r="Q284" s="14"/>
      <c r="R284" s="14"/>
      <c r="S284" s="14"/>
    </row>
    <row r="285" spans="16:19" x14ac:dyDescent="0.35">
      <c r="P285" s="14"/>
      <c r="Q285" s="14"/>
      <c r="R285" s="14"/>
      <c r="S285" s="14"/>
    </row>
    <row r="286" spans="16:19" x14ac:dyDescent="0.35">
      <c r="P286" s="14"/>
      <c r="Q286" s="14"/>
      <c r="R286" s="14"/>
      <c r="S286" s="14"/>
    </row>
    <row r="287" spans="16:19" x14ac:dyDescent="0.35">
      <c r="P287" s="14"/>
      <c r="Q287" s="14"/>
      <c r="R287" s="14"/>
      <c r="S287" s="14"/>
    </row>
    <row r="288" spans="16:19" x14ac:dyDescent="0.35">
      <c r="P288" s="14"/>
      <c r="Q288" s="14"/>
      <c r="R288" s="14"/>
      <c r="S288" s="14"/>
    </row>
    <row r="289" spans="16:19" x14ac:dyDescent="0.35">
      <c r="P289" s="14"/>
      <c r="Q289" s="14"/>
      <c r="R289" s="14"/>
      <c r="S289" s="14"/>
    </row>
    <row r="290" spans="16:19" x14ac:dyDescent="0.35">
      <c r="P290" s="14"/>
      <c r="Q290" s="14"/>
      <c r="R290" s="14"/>
      <c r="S290" s="14"/>
    </row>
    <row r="291" spans="16:19" x14ac:dyDescent="0.35">
      <c r="P291" s="14"/>
      <c r="Q291" s="14"/>
      <c r="R291" s="14"/>
      <c r="S291" s="14"/>
    </row>
    <row r="292" spans="16:19" x14ac:dyDescent="0.35">
      <c r="P292" s="14"/>
      <c r="Q292" s="14"/>
      <c r="R292" s="14"/>
      <c r="S292" s="14"/>
    </row>
    <row r="293" spans="16:19" x14ac:dyDescent="0.35">
      <c r="P293" s="14"/>
      <c r="Q293" s="14"/>
      <c r="R293" s="14"/>
      <c r="S293" s="14"/>
    </row>
    <row r="294" spans="16:19" x14ac:dyDescent="0.35">
      <c r="P294" s="14"/>
      <c r="Q294" s="14"/>
      <c r="R294" s="14"/>
      <c r="S294" s="14"/>
    </row>
    <row r="295" spans="16:19" x14ac:dyDescent="0.35">
      <c r="P295" s="14"/>
      <c r="Q295" s="14"/>
      <c r="R295" s="14"/>
      <c r="S295" s="14"/>
    </row>
    <row r="296" spans="16:19" x14ac:dyDescent="0.35">
      <c r="P296" s="14"/>
      <c r="Q296" s="14"/>
      <c r="R296" s="14"/>
      <c r="S296" s="14"/>
    </row>
    <row r="297" spans="16:19" x14ac:dyDescent="0.35">
      <c r="P297" s="14"/>
      <c r="Q297" s="14"/>
      <c r="R297" s="14"/>
      <c r="S297" s="14"/>
    </row>
    <row r="298" spans="16:19" x14ac:dyDescent="0.35">
      <c r="P298" s="14"/>
      <c r="Q298" s="14"/>
      <c r="R298" s="14"/>
      <c r="S298" s="14"/>
    </row>
    <row r="299" spans="16:19" x14ac:dyDescent="0.35">
      <c r="P299" s="14"/>
      <c r="Q299" s="14"/>
      <c r="R299" s="14"/>
      <c r="S299" s="14"/>
    </row>
    <row r="300" spans="16:19" x14ac:dyDescent="0.35">
      <c r="P300" s="14"/>
      <c r="Q300" s="14"/>
      <c r="R300" s="14"/>
      <c r="S300" s="14"/>
    </row>
    <row r="301" spans="16:19" x14ac:dyDescent="0.35">
      <c r="P301" s="14"/>
      <c r="Q301" s="14"/>
      <c r="R301" s="14"/>
      <c r="S301" s="14"/>
    </row>
    <row r="302" spans="16:19" x14ac:dyDescent="0.35">
      <c r="P302" s="14"/>
      <c r="Q302" s="14"/>
      <c r="R302" s="14"/>
      <c r="S302" s="14"/>
    </row>
    <row r="303" spans="16:19" x14ac:dyDescent="0.35">
      <c r="P303" s="14"/>
      <c r="Q303" s="14"/>
      <c r="R303" s="14"/>
      <c r="S303" s="14"/>
    </row>
    <row r="304" spans="16:19" x14ac:dyDescent="0.35">
      <c r="P304" s="14"/>
      <c r="Q304" s="14"/>
      <c r="R304" s="14"/>
      <c r="S304" s="14"/>
    </row>
    <row r="305" spans="16:19" x14ac:dyDescent="0.35">
      <c r="P305" s="14"/>
      <c r="Q305" s="14"/>
      <c r="R305" s="14"/>
      <c r="S305" s="14"/>
    </row>
    <row r="306" spans="16:19" x14ac:dyDescent="0.35">
      <c r="P306" s="14"/>
      <c r="Q306" s="14"/>
      <c r="R306" s="14"/>
      <c r="S306" s="14"/>
    </row>
    <row r="307" spans="16:19" x14ac:dyDescent="0.35">
      <c r="P307" s="14"/>
      <c r="Q307" s="14"/>
      <c r="R307" s="14"/>
      <c r="S307" s="14"/>
    </row>
    <row r="308" spans="16:19" x14ac:dyDescent="0.35">
      <c r="P308" s="14"/>
      <c r="Q308" s="14"/>
      <c r="R308" s="14"/>
      <c r="S308" s="14"/>
    </row>
    <row r="309" spans="16:19" x14ac:dyDescent="0.35">
      <c r="P309" s="14"/>
      <c r="Q309" s="14"/>
      <c r="R309" s="14"/>
      <c r="S309" s="14"/>
    </row>
    <row r="310" spans="16:19" x14ac:dyDescent="0.35">
      <c r="P310" s="14"/>
      <c r="Q310" s="14"/>
      <c r="R310" s="14"/>
      <c r="S310" s="14"/>
    </row>
    <row r="311" spans="16:19" x14ac:dyDescent="0.35">
      <c r="P311" s="14"/>
      <c r="Q311" s="14"/>
      <c r="R311" s="14"/>
      <c r="S311" s="14"/>
    </row>
    <row r="312" spans="16:19" x14ac:dyDescent="0.35">
      <c r="P312" s="14"/>
      <c r="Q312" s="14"/>
      <c r="R312" s="14"/>
      <c r="S312" s="14"/>
    </row>
    <row r="313" spans="16:19" x14ac:dyDescent="0.35">
      <c r="P313" s="14"/>
      <c r="Q313" s="14"/>
      <c r="R313" s="14"/>
      <c r="S313" s="14"/>
    </row>
    <row r="314" spans="16:19" x14ac:dyDescent="0.35">
      <c r="P314" s="14"/>
      <c r="Q314" s="14"/>
      <c r="R314" s="14"/>
      <c r="S314" s="14"/>
    </row>
    <row r="315" spans="16:19" x14ac:dyDescent="0.35">
      <c r="P315" s="14"/>
      <c r="Q315" s="14"/>
      <c r="R315" s="14"/>
      <c r="S315" s="14"/>
    </row>
    <row r="316" spans="16:19" x14ac:dyDescent="0.35">
      <c r="P316" s="14"/>
      <c r="Q316" s="14"/>
      <c r="R316" s="14"/>
      <c r="S316" s="14"/>
    </row>
    <row r="317" spans="16:19" x14ac:dyDescent="0.35">
      <c r="P317" s="14"/>
      <c r="Q317" s="14"/>
      <c r="R317" s="14"/>
      <c r="S317" s="14"/>
    </row>
    <row r="318" spans="16:19" x14ac:dyDescent="0.35">
      <c r="Q318" s="14"/>
      <c r="R318" s="14"/>
      <c r="S318" s="14"/>
    </row>
    <row r="319" spans="16:19" x14ac:dyDescent="0.35">
      <c r="Q319" s="14"/>
      <c r="R319" s="14"/>
      <c r="S319" s="14"/>
    </row>
    <row r="320" spans="16:19" x14ac:dyDescent="0.35">
      <c r="Q320" s="14"/>
      <c r="R320" s="14"/>
      <c r="S320" s="14"/>
    </row>
  </sheetData>
  <mergeCells count="17">
    <mergeCell ref="H17:I17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10B4971B-23DF-47DF-A982-FFAA9AC26464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374650</xdr:colOff>
                    <xdr:row>0</xdr:row>
                    <xdr:rowOff>177800</xdr:rowOff>
                  </from>
                  <to>
                    <xdr:col>11</xdr:col>
                    <xdr:colOff>533400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311150</xdr:colOff>
                    <xdr:row>0</xdr:row>
                    <xdr:rowOff>196850</xdr:rowOff>
                  </from>
                  <to>
                    <xdr:col>13</xdr:col>
                    <xdr:colOff>330200</xdr:colOff>
                    <xdr:row>0</xdr:row>
                    <xdr:rowOff>673100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DC03D-8DBC-4F3D-A75B-1212E87A0349}">
  <dimension ref="A1:W320"/>
  <sheetViews>
    <sheetView workbookViewId="0"/>
  </sheetViews>
  <sheetFormatPr defaultRowHeight="14.5" x14ac:dyDescent="0.35"/>
  <cols>
    <col min="2" max="2" width="3.90625" customWidth="1"/>
    <col min="3" max="3" width="21.08984375" customWidth="1"/>
    <col min="4" max="4" width="45.90625" customWidth="1"/>
    <col min="5" max="5" width="7.90625" customWidth="1"/>
    <col min="8" max="8" width="18.54296875" customWidth="1"/>
    <col min="9" max="9" width="15.54296875" customWidth="1"/>
    <col min="10" max="10" width="15" customWidth="1"/>
    <col min="11" max="11" width="11.36328125" customWidth="1"/>
    <col min="13" max="13" width="10.36328125" customWidth="1"/>
    <col min="14" max="14" width="8.36328125" customWidth="1"/>
    <col min="16" max="16" width="5.6328125" customWidth="1"/>
    <col min="17" max="18" width="12.453125" customWidth="1"/>
    <col min="19" max="19" width="5.6328125" customWidth="1"/>
  </cols>
  <sheetData>
    <row r="1" spans="2:23" s="1" customFormat="1" ht="69" customHeight="1" x14ac:dyDescent="0.3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55000000000000004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35"/>
    <row r="4" spans="2:23" s="14" customFormat="1" x14ac:dyDescent="0.3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35">
      <c r="G5" s="89" t="s">
        <v>138</v>
      </c>
      <c r="H5" s="89"/>
      <c r="I5" s="89"/>
      <c r="J5" s="89"/>
      <c r="K5" s="89"/>
      <c r="L5" s="89"/>
    </row>
    <row r="6" spans="2:23" s="14" customFormat="1" ht="22.25" customHeight="1" x14ac:dyDescent="0.6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3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" customHeight="1" x14ac:dyDescent="0.3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35">
      <c r="B9" s="22"/>
      <c r="C9" s="11" t="s">
        <v>31</v>
      </c>
      <c r="D9" s="68" t="s">
        <v>196</v>
      </c>
      <c r="E9" s="23"/>
      <c r="G9" s="22"/>
      <c r="H9" s="104" t="s">
        <v>34</v>
      </c>
      <c r="I9" s="105">
        <v>594.58195809125891</v>
      </c>
      <c r="J9" s="21"/>
      <c r="K9" s="21"/>
      <c r="L9" s="21"/>
      <c r="M9" s="21"/>
      <c r="N9" s="23"/>
      <c r="P9" s="22"/>
      <c r="Q9" s="68">
        <v>0.01</v>
      </c>
      <c r="R9" s="68">
        <v>228.64242181748497</v>
      </c>
      <c r="S9" s="23"/>
    </row>
    <row r="10" spans="2:23" s="14" customFormat="1" x14ac:dyDescent="0.3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286.66542961607291</v>
      </c>
      <c r="J10" s="21"/>
      <c r="K10" s="21"/>
      <c r="L10" s="21"/>
      <c r="M10" s="21"/>
      <c r="N10" s="23"/>
      <c r="P10" s="22"/>
      <c r="Q10" s="96">
        <v>0.02</v>
      </c>
      <c r="R10" s="96">
        <v>249.26069353831764</v>
      </c>
      <c r="S10" s="23"/>
    </row>
    <row r="11" spans="2:23" s="14" customFormat="1" ht="14" customHeight="1" x14ac:dyDescent="0.3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1378.0072427866482</v>
      </c>
      <c r="J11" s="21"/>
      <c r="K11" s="21"/>
      <c r="L11" s="21"/>
      <c r="M11" s="21"/>
      <c r="N11" s="23"/>
      <c r="P11" s="22"/>
      <c r="Q11" s="68">
        <v>0.03</v>
      </c>
      <c r="R11" s="68">
        <v>264.00747079108817</v>
      </c>
      <c r="S11" s="23"/>
    </row>
    <row r="12" spans="2:23" s="14" customFormat="1" ht="14.4" customHeight="1" x14ac:dyDescent="0.35">
      <c r="B12" s="94"/>
      <c r="C12" s="99"/>
      <c r="D12" s="100"/>
      <c r="E12" s="94"/>
      <c r="G12" s="22"/>
      <c r="H12" s="102" t="s">
        <v>42</v>
      </c>
      <c r="I12" s="103">
        <v>106.0363561770468</v>
      </c>
      <c r="J12" s="21"/>
      <c r="K12" s="21"/>
      <c r="L12" s="21"/>
      <c r="M12" s="21"/>
      <c r="N12" s="23"/>
      <c r="P12" s="22"/>
      <c r="Q12" s="96">
        <v>0.04</v>
      </c>
      <c r="R12" s="96">
        <v>276.08385437780379</v>
      </c>
      <c r="S12" s="23"/>
    </row>
    <row r="13" spans="2:23" s="14" customFormat="1" x14ac:dyDescent="0.35">
      <c r="B13" s="63"/>
      <c r="C13" s="72" t="s">
        <v>131</v>
      </c>
      <c r="D13" s="56" t="s">
        <v>195</v>
      </c>
      <c r="E13" s="64"/>
      <c r="G13" s="22"/>
      <c r="H13" s="11" t="s">
        <v>108</v>
      </c>
      <c r="I13" s="68">
        <v>0.41455647913564786</v>
      </c>
      <c r="J13" s="21"/>
      <c r="K13" s="21"/>
      <c r="L13" s="21"/>
      <c r="M13" s="21"/>
      <c r="N13" s="23"/>
      <c r="P13" s="22"/>
      <c r="Q13" s="68">
        <v>0.05</v>
      </c>
      <c r="R13" s="68">
        <v>286.66542961607291</v>
      </c>
      <c r="S13" s="23"/>
    </row>
    <row r="14" spans="2:23" s="14" customFormat="1" ht="14.4" customHeight="1" x14ac:dyDescent="0.35">
      <c r="B14" s="22"/>
      <c r="C14" s="44"/>
      <c r="D14" s="39"/>
      <c r="E14" s="23"/>
      <c r="G14" s="22"/>
      <c r="H14" s="95" t="s">
        <v>110</v>
      </c>
      <c r="I14" s="96">
        <v>2</v>
      </c>
      <c r="J14" s="21"/>
      <c r="K14" s="21"/>
      <c r="L14" s="21"/>
      <c r="M14" s="21"/>
      <c r="N14" s="23"/>
      <c r="P14" s="22"/>
      <c r="Q14" s="96">
        <v>0.06</v>
      </c>
      <c r="R14" s="96">
        <v>296.256917892486</v>
      </c>
      <c r="S14" s="23"/>
    </row>
    <row r="15" spans="2:23" s="14" customFormat="1" ht="14.4" customHeight="1" x14ac:dyDescent="0.35">
      <c r="B15" s="22"/>
      <c r="C15" s="70" t="s">
        <v>57</v>
      </c>
      <c r="D15" s="41"/>
      <c r="E15" s="23"/>
      <c r="G15" s="22"/>
      <c r="H15" s="11" t="s">
        <v>109</v>
      </c>
      <c r="I15" s="68">
        <v>1.7610921104390653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305.16400205003606</v>
      </c>
      <c r="S15" s="23"/>
    </row>
    <row r="16" spans="2:23" s="14" customFormat="1" x14ac:dyDescent="0.35">
      <c r="B16" s="22"/>
      <c r="C16" s="11" t="s">
        <v>32</v>
      </c>
      <c r="D16" s="68" t="s">
        <v>179</v>
      </c>
      <c r="E16" s="23"/>
      <c r="G16" s="22"/>
      <c r="H16" s="95" t="s">
        <v>137</v>
      </c>
      <c r="I16" s="96">
        <v>3.488387146435084E-4</v>
      </c>
      <c r="J16" s="21"/>
      <c r="K16" s="21"/>
      <c r="L16" s="21"/>
      <c r="M16" s="21"/>
      <c r="N16" s="23"/>
      <c r="P16" s="22"/>
      <c r="Q16" s="96">
        <v>0.08</v>
      </c>
      <c r="R16" s="96">
        <v>313.59429077153618</v>
      </c>
      <c r="S16" s="23"/>
    </row>
    <row r="17" spans="2:19" s="14" customFormat="1" x14ac:dyDescent="0.35">
      <c r="B17" s="22"/>
      <c r="C17" s="95" t="s">
        <v>24</v>
      </c>
      <c r="D17" s="96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321.66898016665476</v>
      </c>
      <c r="S17" s="23"/>
    </row>
    <row r="18" spans="2:19" s="14" customFormat="1" x14ac:dyDescent="0.35">
      <c r="B18" s="22"/>
      <c r="C18" s="11" t="s">
        <v>33</v>
      </c>
      <c r="D18" s="68">
        <v>0.95</v>
      </c>
      <c r="E18" s="23"/>
      <c r="G18" s="22"/>
      <c r="H18" s="78" t="s">
        <v>54</v>
      </c>
      <c r="I18" s="79"/>
      <c r="J18" s="41"/>
      <c r="K18" s="21"/>
      <c r="L18" s="21"/>
      <c r="M18" s="21"/>
      <c r="N18" s="23"/>
      <c r="P18" s="22"/>
      <c r="Q18" s="96">
        <v>0.1</v>
      </c>
      <c r="R18" s="96">
        <v>329.46755083743221</v>
      </c>
      <c r="S18" s="23"/>
    </row>
    <row r="19" spans="2:19" s="14" customFormat="1" x14ac:dyDescent="0.35">
      <c r="B19" s="22"/>
      <c r="C19" s="95" t="s">
        <v>18</v>
      </c>
      <c r="D19" s="96" t="s">
        <v>178</v>
      </c>
      <c r="E19" s="23"/>
      <c r="G19" s="22"/>
      <c r="H19" s="106" t="s">
        <v>52</v>
      </c>
      <c r="I19" s="106">
        <v>5</v>
      </c>
      <c r="J19" s="107"/>
      <c r="K19" s="21"/>
      <c r="L19" s="21"/>
      <c r="M19" s="21"/>
      <c r="N19" s="23"/>
      <c r="P19" s="22"/>
      <c r="Q19" s="68">
        <v>0.11</v>
      </c>
      <c r="R19" s="68">
        <v>337.09886879692897</v>
      </c>
      <c r="S19" s="23"/>
    </row>
    <row r="20" spans="2:19" s="14" customFormat="1" x14ac:dyDescent="0.35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96">
        <v>0.12</v>
      </c>
      <c r="R20" s="96">
        <v>344.62940086430677</v>
      </c>
      <c r="S20" s="23"/>
    </row>
    <row r="21" spans="2:19" s="14" customFormat="1" ht="14.4" customHeight="1" x14ac:dyDescent="0.35">
      <c r="B21" s="22"/>
      <c r="C21" s="70" t="s">
        <v>56</v>
      </c>
      <c r="D21" s="41"/>
      <c r="E21" s="23"/>
      <c r="G21" s="22"/>
      <c r="H21" s="101" t="s">
        <v>186</v>
      </c>
      <c r="I21" s="68">
        <v>4.19634423843799E-2</v>
      </c>
      <c r="J21" s="21"/>
      <c r="K21" s="21"/>
      <c r="L21" s="21"/>
      <c r="M21" s="21"/>
      <c r="N21" s="23"/>
      <c r="P21" s="22"/>
      <c r="Q21" s="68">
        <v>0.13</v>
      </c>
      <c r="R21" s="68">
        <v>352.08650023991328</v>
      </c>
      <c r="S21" s="23"/>
    </row>
    <row r="22" spans="2:19" s="14" customFormat="1" ht="14.4" customHeight="1" x14ac:dyDescent="0.35">
      <c r="B22" s="22"/>
      <c r="C22" s="11" t="s">
        <v>39</v>
      </c>
      <c r="D22" s="68" t="s">
        <v>41</v>
      </c>
      <c r="E22" s="23"/>
      <c r="F22" s="13"/>
      <c r="G22" s="22"/>
      <c r="H22" s="96" t="s">
        <v>197</v>
      </c>
      <c r="I22" s="96">
        <v>3.0182165205176399E-5</v>
      </c>
      <c r="J22" s="21"/>
      <c r="K22" s="21"/>
      <c r="L22" s="21"/>
      <c r="M22" s="21"/>
      <c r="N22" s="23"/>
      <c r="P22" s="22"/>
      <c r="Q22" s="96">
        <v>0.14000000000000001</v>
      </c>
      <c r="R22" s="96">
        <v>359.52842058884664</v>
      </c>
      <c r="S22" s="23"/>
    </row>
    <row r="23" spans="2:19" s="14" customFormat="1" ht="14.4" customHeight="1" x14ac:dyDescent="0.35">
      <c r="B23" s="22"/>
      <c r="C23" s="95" t="s">
        <v>40</v>
      </c>
      <c r="D23" s="96" t="s">
        <v>155</v>
      </c>
      <c r="E23" s="23"/>
      <c r="F23" s="13"/>
      <c r="G23" s="22"/>
      <c r="H23" s="68" t="s">
        <v>198</v>
      </c>
      <c r="I23" s="68">
        <v>2.4726419274414498E-7</v>
      </c>
      <c r="J23" s="21"/>
      <c r="K23" s="21"/>
      <c r="L23" s="21"/>
      <c r="M23" s="21"/>
      <c r="N23" s="23"/>
      <c r="P23" s="22"/>
      <c r="Q23" s="68">
        <v>0.15</v>
      </c>
      <c r="R23" s="68">
        <v>366.99112445860311</v>
      </c>
      <c r="S23" s="23"/>
    </row>
    <row r="24" spans="2:19" s="14" customFormat="1" x14ac:dyDescent="0.35">
      <c r="B24" s="22"/>
      <c r="C24" s="11" t="s">
        <v>51</v>
      </c>
      <c r="D24" s="68">
        <v>5</v>
      </c>
      <c r="E24" s="23"/>
      <c r="F24" s="13"/>
      <c r="G24" s="22"/>
      <c r="H24" s="96" t="s">
        <v>199</v>
      </c>
      <c r="I24" s="96" t="s">
        <v>200</v>
      </c>
      <c r="J24" s="21"/>
      <c r="K24" s="21"/>
      <c r="L24" s="21"/>
      <c r="M24" s="21"/>
      <c r="N24" s="23"/>
      <c r="P24" s="22"/>
      <c r="Q24" s="96">
        <v>0.16</v>
      </c>
      <c r="R24" s="96">
        <v>374.50760243402772</v>
      </c>
      <c r="S24" s="23"/>
    </row>
    <row r="25" spans="2:19" s="14" customFormat="1" x14ac:dyDescent="0.35">
      <c r="B25" s="24"/>
      <c r="C25" s="36"/>
      <c r="D25" s="36"/>
      <c r="E25" s="26"/>
      <c r="F25" s="13"/>
      <c r="G25" s="22"/>
      <c r="H25" s="68" t="s">
        <v>201</v>
      </c>
      <c r="I25" s="68" t="s">
        <v>200</v>
      </c>
      <c r="J25" s="21"/>
      <c r="K25" s="21"/>
      <c r="L25" s="21"/>
      <c r="M25" s="21"/>
      <c r="N25" s="23"/>
      <c r="P25" s="22"/>
      <c r="Q25" s="68">
        <v>0.17</v>
      </c>
      <c r="R25" s="68">
        <v>382.1925982134124</v>
      </c>
      <c r="S25" s="23"/>
    </row>
    <row r="26" spans="2:19" s="14" customFormat="1" ht="17.399999999999999" customHeight="1" x14ac:dyDescent="0.35">
      <c r="B26" s="45"/>
      <c r="C26" s="47"/>
      <c r="D26" s="47"/>
      <c r="E26" s="47"/>
      <c r="F26" s="13"/>
      <c r="G26" s="22"/>
      <c r="H26" s="40"/>
      <c r="I26" s="40"/>
      <c r="J26" s="40"/>
      <c r="K26" s="21"/>
      <c r="L26" s="21"/>
      <c r="M26" s="21"/>
      <c r="N26" s="23"/>
      <c r="P26" s="22"/>
      <c r="Q26" s="96">
        <v>0.18</v>
      </c>
      <c r="R26" s="96">
        <v>390.07878207690038</v>
      </c>
      <c r="S26" s="23"/>
    </row>
    <row r="27" spans="2:19" s="14" customFormat="1" ht="13.5" customHeight="1" x14ac:dyDescent="0.35">
      <c r="B27" s="13"/>
      <c r="C27" s="35"/>
      <c r="D27" s="35"/>
      <c r="E27" s="35"/>
      <c r="F27" s="13"/>
      <c r="G27" s="22"/>
      <c r="H27" s="83" t="s">
        <v>53</v>
      </c>
      <c r="I27" s="83"/>
      <c r="J27" s="41"/>
      <c r="K27" s="41"/>
      <c r="L27" s="41"/>
      <c r="M27" s="41"/>
      <c r="N27" s="23"/>
      <c r="P27" s="22"/>
      <c r="Q27" s="68">
        <v>0.19</v>
      </c>
      <c r="R27" s="68">
        <v>398.19794758918488</v>
      </c>
      <c r="S27" s="23"/>
    </row>
    <row r="28" spans="2:19" s="14" customFormat="1" ht="29" x14ac:dyDescent="0.35">
      <c r="B28" s="13"/>
      <c r="C28" s="35"/>
      <c r="D28" s="35"/>
      <c r="E28" s="35"/>
      <c r="F28" s="13"/>
      <c r="G28" s="22"/>
      <c r="H28" s="42" t="s">
        <v>41</v>
      </c>
      <c r="I28" s="42" t="s">
        <v>47</v>
      </c>
      <c r="J28" s="43" t="s">
        <v>43</v>
      </c>
      <c r="K28" s="43" t="s">
        <v>44</v>
      </c>
      <c r="L28" s="43" t="s">
        <v>45</v>
      </c>
      <c r="M28" s="43" t="s">
        <v>46</v>
      </c>
      <c r="N28" s="23"/>
      <c r="P28" s="22"/>
      <c r="Q28" s="96">
        <v>0.2</v>
      </c>
      <c r="R28" s="96">
        <v>406.79048433025019</v>
      </c>
      <c r="S28" s="23"/>
    </row>
    <row r="29" spans="2:19" s="14" customFormat="1" ht="14.4" customHeight="1" x14ac:dyDescent="0.35">
      <c r="B29" s="13"/>
      <c r="C29" s="35"/>
      <c r="D29" s="35"/>
      <c r="E29" s="35"/>
      <c r="F29" s="13"/>
      <c r="G29" s="22"/>
      <c r="H29" s="68">
        <v>0</v>
      </c>
      <c r="I29" s="68">
        <v>4.1963442384379913E-2</v>
      </c>
      <c r="J29" s="68">
        <v>1.8023298504091174</v>
      </c>
      <c r="K29" s="68">
        <v>3</v>
      </c>
      <c r="L29" s="68">
        <v>42.95</v>
      </c>
      <c r="M29" s="68">
        <v>0.91144201993446516</v>
      </c>
      <c r="N29" s="34"/>
      <c r="P29" s="22"/>
      <c r="Q29" s="68">
        <v>0.21</v>
      </c>
      <c r="R29" s="68">
        <v>415.61791321153163</v>
      </c>
      <c r="S29" s="23"/>
    </row>
    <row r="30" spans="2:19" s="14" customFormat="1" ht="12" customHeight="1" x14ac:dyDescent="0.35">
      <c r="B30" s="13"/>
      <c r="C30" s="35"/>
      <c r="D30" s="35"/>
      <c r="E30" s="35"/>
      <c r="F30" s="13"/>
      <c r="G30" s="22"/>
      <c r="H30" s="96">
        <v>17.899999999999999</v>
      </c>
      <c r="I30" s="96">
        <v>4.2556749476170871E-2</v>
      </c>
      <c r="J30" s="96">
        <v>1.758870455850142</v>
      </c>
      <c r="K30" s="96">
        <v>1</v>
      </c>
      <c r="L30" s="96">
        <v>41.33</v>
      </c>
      <c r="M30" s="96">
        <v>-0.58478227073377409</v>
      </c>
      <c r="N30" s="23"/>
      <c r="P30" s="22"/>
      <c r="Q30" s="96">
        <v>0.22</v>
      </c>
      <c r="R30" s="96">
        <v>424.46075548980951</v>
      </c>
      <c r="S30" s="23"/>
    </row>
    <row r="31" spans="2:19" s="14" customFormat="1" ht="14" customHeight="1" x14ac:dyDescent="0.35">
      <c r="B31" s="13"/>
      <c r="C31" s="35"/>
      <c r="D31" s="35"/>
      <c r="E31" s="35"/>
      <c r="G31" s="22"/>
      <c r="H31" s="68">
        <v>61.7</v>
      </c>
      <c r="I31" s="68">
        <v>4.4645581561237664E-2</v>
      </c>
      <c r="J31" s="68">
        <v>1.9019017745087246</v>
      </c>
      <c r="K31" s="68">
        <v>1</v>
      </c>
      <c r="L31" s="68">
        <v>42.6</v>
      </c>
      <c r="M31" s="68">
        <v>-0.66908753841232338</v>
      </c>
      <c r="N31" s="23"/>
      <c r="P31" s="22"/>
      <c r="Q31" s="68">
        <v>0.23</v>
      </c>
      <c r="R31" s="68">
        <v>432.9360682430364</v>
      </c>
      <c r="S31" s="23"/>
    </row>
    <row r="32" spans="2:19" s="14" customFormat="1" x14ac:dyDescent="0.35">
      <c r="B32" s="13"/>
      <c r="C32" s="13"/>
      <c r="D32" s="13"/>
      <c r="E32" s="13"/>
      <c r="G32" s="22"/>
      <c r="H32" s="96">
        <v>195.6</v>
      </c>
      <c r="I32" s="96">
        <v>5.6570031985757378E-2</v>
      </c>
      <c r="J32" s="96">
        <v>2.4347741766669975</v>
      </c>
      <c r="K32" s="96">
        <v>3</v>
      </c>
      <c r="L32" s="96">
        <v>43.04</v>
      </c>
      <c r="M32" s="96">
        <v>0.37293901369560972</v>
      </c>
      <c r="N32" s="23"/>
      <c r="P32" s="22"/>
      <c r="Q32" s="96">
        <v>0.24</v>
      </c>
      <c r="R32" s="96">
        <v>441.13190616574303</v>
      </c>
      <c r="S32" s="23"/>
    </row>
    <row r="33" spans="1:19" s="14" customFormat="1" x14ac:dyDescent="0.35">
      <c r="A33" s="13"/>
      <c r="B33" s="13"/>
      <c r="C33" s="13"/>
      <c r="D33" s="13"/>
      <c r="E33" s="13"/>
      <c r="F33" s="13"/>
      <c r="G33" s="22"/>
      <c r="H33" s="68">
        <v>772.3</v>
      </c>
      <c r="I33" s="68">
        <v>0.19237633108561303</v>
      </c>
      <c r="J33" s="68">
        <v>7.096762853748265</v>
      </c>
      <c r="K33" s="68">
        <v>7</v>
      </c>
      <c r="L33" s="68">
        <v>36.89</v>
      </c>
      <c r="M33" s="68">
        <v>-4.0417923961797546E-2</v>
      </c>
      <c r="N33" s="23"/>
      <c r="P33" s="22"/>
      <c r="Q33" s="68">
        <v>0.25</v>
      </c>
      <c r="R33" s="68">
        <v>449.07219274986204</v>
      </c>
      <c r="S33" s="23"/>
    </row>
    <row r="34" spans="1:19" s="14" customFormat="1" ht="15" customHeight="1" x14ac:dyDescent="0.35">
      <c r="A34" s="13"/>
      <c r="B34" s="13"/>
      <c r="C34" s="13"/>
      <c r="D34" s="13"/>
      <c r="E34" s="13"/>
      <c r="F34" s="13"/>
      <c r="G34" s="22"/>
      <c r="H34" s="40"/>
      <c r="I34" s="40"/>
      <c r="J34" s="40"/>
      <c r="K34" s="40"/>
      <c r="L34" s="40"/>
      <c r="M34" s="40"/>
      <c r="N34" s="23"/>
      <c r="P34" s="22"/>
      <c r="Q34" s="96">
        <v>0.26</v>
      </c>
      <c r="R34" s="96">
        <v>456.72912874993085</v>
      </c>
      <c r="S34" s="23"/>
    </row>
    <row r="35" spans="1:19" s="14" customFormat="1" ht="15" customHeight="1" x14ac:dyDescent="0.55000000000000004">
      <c r="A35" s="13"/>
      <c r="C35" s="13"/>
      <c r="D35" s="82"/>
      <c r="E35" s="82"/>
      <c r="F35" s="13"/>
      <c r="G35" s="22"/>
      <c r="H35" s="83" t="s">
        <v>111</v>
      </c>
      <c r="I35" s="83"/>
      <c r="J35" s="40"/>
      <c r="K35" s="40"/>
      <c r="L35" s="40"/>
      <c r="M35" s="40"/>
      <c r="N35" s="23"/>
      <c r="P35" s="22"/>
      <c r="Q35" s="68">
        <v>0.27</v>
      </c>
      <c r="R35" s="68">
        <v>464.11519830278479</v>
      </c>
      <c r="S35" s="23"/>
    </row>
    <row r="36" spans="1:19" s="14" customFormat="1" x14ac:dyDescent="0.35">
      <c r="A36" s="13"/>
      <c r="C36" s="13"/>
      <c r="D36" s="13"/>
      <c r="E36" s="27"/>
      <c r="F36" s="13"/>
      <c r="G36" s="22"/>
      <c r="H36" s="108" t="s">
        <v>31</v>
      </c>
      <c r="I36" s="108" t="s">
        <v>90</v>
      </c>
      <c r="J36" s="108" t="s">
        <v>52</v>
      </c>
      <c r="K36" s="108" t="s">
        <v>91</v>
      </c>
      <c r="L36" s="108" t="s">
        <v>92</v>
      </c>
      <c r="M36" s="108" t="s">
        <v>93</v>
      </c>
      <c r="N36" s="23"/>
      <c r="P36" s="22"/>
      <c r="Q36" s="96">
        <v>0.28000000000000003</v>
      </c>
      <c r="R36" s="96">
        <v>471.29930327792266</v>
      </c>
      <c r="S36" s="23"/>
    </row>
    <row r="37" spans="1:19" s="14" customFormat="1" x14ac:dyDescent="0.35">
      <c r="A37" s="13"/>
      <c r="B37" s="13"/>
      <c r="C37" s="13"/>
      <c r="D37" s="13"/>
      <c r="E37" s="27"/>
      <c r="F37" s="13"/>
      <c r="G37" s="22"/>
      <c r="H37" s="68" t="s">
        <v>182</v>
      </c>
      <c r="I37" s="68">
        <v>-49.133432227540411</v>
      </c>
      <c r="J37" s="68">
        <v>5</v>
      </c>
      <c r="K37" s="68" t="s">
        <v>183</v>
      </c>
      <c r="L37" s="68" t="s">
        <v>183</v>
      </c>
      <c r="M37" s="68" t="s">
        <v>183</v>
      </c>
      <c r="N37" s="23"/>
      <c r="P37" s="22"/>
      <c r="Q37" s="68">
        <v>0.28999999999999998</v>
      </c>
      <c r="R37" s="68">
        <v>478.27008670652685</v>
      </c>
      <c r="S37" s="23"/>
    </row>
    <row r="38" spans="1:19" s="14" customFormat="1" x14ac:dyDescent="0.35">
      <c r="A38" s="13"/>
      <c r="B38" s="13"/>
      <c r="C38" s="13"/>
      <c r="D38" s="13"/>
      <c r="E38" s="27"/>
      <c r="F38" s="13"/>
      <c r="G38" s="22"/>
      <c r="H38" s="96" t="s">
        <v>184</v>
      </c>
      <c r="I38" s="96">
        <v>-50.018178088523399</v>
      </c>
      <c r="J38" s="96">
        <v>3</v>
      </c>
      <c r="K38" s="96">
        <v>1.7694917219659771</v>
      </c>
      <c r="L38" s="96">
        <v>2</v>
      </c>
      <c r="M38" s="96">
        <v>0.41281907338239354</v>
      </c>
      <c r="N38" s="23"/>
      <c r="P38" s="22"/>
      <c r="Q38" s="96">
        <v>0.3</v>
      </c>
      <c r="R38" s="96">
        <v>485.01000361019908</v>
      </c>
      <c r="S38" s="23"/>
    </row>
    <row r="39" spans="1:19" s="14" customFormat="1" x14ac:dyDescent="0.35">
      <c r="A39" s="13"/>
      <c r="B39" s="13"/>
      <c r="C39" s="13"/>
      <c r="D39" s="13"/>
      <c r="E39" s="27"/>
      <c r="F39" s="13"/>
      <c r="G39" s="22"/>
      <c r="H39" s="68" t="s">
        <v>185</v>
      </c>
      <c r="I39" s="68">
        <v>-53.798626493345495</v>
      </c>
      <c r="J39" s="68">
        <v>1</v>
      </c>
      <c r="K39" s="68">
        <v>9.3303885316101685</v>
      </c>
      <c r="L39" s="68">
        <v>4</v>
      </c>
      <c r="M39" s="68">
        <v>5.3351505644040897E-2</v>
      </c>
      <c r="N39" s="23"/>
      <c r="P39" s="22"/>
      <c r="Q39" s="68">
        <v>0.31</v>
      </c>
      <c r="R39" s="68">
        <v>491.52928965689784</v>
      </c>
      <c r="S39" s="23"/>
    </row>
    <row r="40" spans="1:19" s="14" customFormat="1" x14ac:dyDescent="0.35">
      <c r="A40" s="13"/>
      <c r="B40" s="13"/>
      <c r="C40" s="13"/>
      <c r="D40" s="13"/>
      <c r="E40" s="13"/>
      <c r="F40" s="13"/>
      <c r="G40" s="22"/>
      <c r="H40" s="40"/>
      <c r="I40" s="40"/>
      <c r="J40" s="40"/>
      <c r="K40" s="40"/>
      <c r="L40" s="40"/>
      <c r="M40" s="40"/>
      <c r="N40" s="23"/>
      <c r="P40" s="22"/>
      <c r="Q40" s="96">
        <v>0.32</v>
      </c>
      <c r="R40" s="96">
        <v>497.91756495733506</v>
      </c>
      <c r="S40" s="23"/>
    </row>
    <row r="41" spans="1:19" s="14" customFormat="1" ht="15" customHeight="1" x14ac:dyDescent="0.35">
      <c r="A41" s="13"/>
      <c r="B41" s="13"/>
      <c r="C41" s="13"/>
      <c r="D41" s="13"/>
      <c r="E41" s="13"/>
      <c r="F41" s="13"/>
      <c r="G41" s="45"/>
      <c r="H41" s="46"/>
      <c r="I41" s="45"/>
      <c r="J41" s="45"/>
      <c r="K41" s="45"/>
      <c r="L41" s="45"/>
      <c r="M41" s="45"/>
      <c r="N41" s="45"/>
      <c r="P41" s="22"/>
      <c r="Q41" s="68">
        <v>0.33</v>
      </c>
      <c r="R41" s="68">
        <v>504.17797838941266</v>
      </c>
      <c r="S41" s="23"/>
    </row>
    <row r="42" spans="1:19" s="14" customFormat="1" ht="23.5" x14ac:dyDescent="0.55000000000000004">
      <c r="A42" s="13"/>
      <c r="B42" s="13"/>
      <c r="C42" s="13"/>
      <c r="D42" s="82"/>
      <c r="E42" s="82"/>
      <c r="F42" s="13"/>
      <c r="H42" s="29"/>
      <c r="M42" s="13"/>
      <c r="N42" s="13"/>
      <c r="P42" s="22"/>
      <c r="Q42" s="96">
        <v>0.34</v>
      </c>
      <c r="R42" s="96">
        <v>510.28605241981217</v>
      </c>
      <c r="S42" s="23"/>
    </row>
    <row r="43" spans="1:19" s="14" customFormat="1" x14ac:dyDescent="0.35">
      <c r="A43" s="13"/>
      <c r="B43" s="13"/>
      <c r="C43" s="13"/>
      <c r="D43" s="13"/>
      <c r="E43" s="27"/>
      <c r="F43" s="13"/>
      <c r="H43" s="28"/>
      <c r="M43" s="13"/>
      <c r="N43" s="13"/>
      <c r="P43" s="22"/>
      <c r="Q43" s="68">
        <v>0.35000000000000003</v>
      </c>
      <c r="R43" s="68">
        <v>516.22094125640376</v>
      </c>
      <c r="S43" s="23"/>
    </row>
    <row r="44" spans="1:19" s="14" customFormat="1" x14ac:dyDescent="0.35">
      <c r="A44" s="13"/>
      <c r="B44" s="13"/>
      <c r="C44" s="13"/>
      <c r="D44" s="13"/>
      <c r="E44" s="27"/>
      <c r="F44" s="13"/>
      <c r="H44" s="28"/>
      <c r="I44" s="13"/>
      <c r="J44" s="13"/>
      <c r="K44" s="13"/>
      <c r="L44" s="13"/>
      <c r="M44" s="13"/>
      <c r="N44" s="13"/>
      <c r="P44" s="22"/>
      <c r="Q44" s="96">
        <v>0.36</v>
      </c>
      <c r="R44" s="96">
        <v>522.0013874269597</v>
      </c>
      <c r="S44" s="23"/>
    </row>
    <row r="45" spans="1:19" s="14" customFormat="1" x14ac:dyDescent="0.35">
      <c r="A45" s="13"/>
      <c r="B45" s="13"/>
      <c r="C45" s="13"/>
      <c r="D45" s="13"/>
      <c r="E45" s="27"/>
      <c r="F45" s="13"/>
      <c r="H45" s="30"/>
      <c r="I45" s="13"/>
      <c r="J45" s="13"/>
      <c r="K45" s="13"/>
      <c r="L45" s="13"/>
      <c r="M45" s="13"/>
      <c r="N45" s="13"/>
      <c r="P45" s="22"/>
      <c r="Q45" s="68">
        <v>0.37</v>
      </c>
      <c r="R45" s="68">
        <v>527.66831930451042</v>
      </c>
      <c r="S45" s="23"/>
    </row>
    <row r="46" spans="1:19" s="14" customFormat="1" x14ac:dyDescent="0.3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533.17462891375521</v>
      </c>
      <c r="S46" s="23"/>
    </row>
    <row r="47" spans="1:19" s="14" customFormat="1" x14ac:dyDescent="0.3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538.59880642434291</v>
      </c>
      <c r="S47" s="23"/>
    </row>
    <row r="48" spans="1:19" s="14" customFormat="1" x14ac:dyDescent="0.35">
      <c r="A48" s="13"/>
      <c r="B48" s="13"/>
      <c r="C48" s="13"/>
      <c r="D48" s="13"/>
      <c r="E48" s="13"/>
      <c r="F48" s="13"/>
      <c r="H48" s="28"/>
      <c r="O48" s="13"/>
      <c r="P48" s="22"/>
      <c r="Q48" s="96">
        <v>0.4</v>
      </c>
      <c r="R48" s="96">
        <v>544.08067030348832</v>
      </c>
      <c r="S48" s="23"/>
    </row>
    <row r="49" spans="1:19" s="14" customFormat="1" x14ac:dyDescent="0.35">
      <c r="A49" s="13"/>
      <c r="B49" s="13"/>
      <c r="C49" s="13"/>
      <c r="D49" s="13"/>
      <c r="E49" s="13"/>
      <c r="F49" s="13"/>
      <c r="H49" s="28"/>
      <c r="O49" s="13"/>
      <c r="P49" s="22"/>
      <c r="Q49" s="68">
        <v>0.41000000000000003</v>
      </c>
      <c r="R49" s="68">
        <v>549.69453132667525</v>
      </c>
      <c r="S49" s="23"/>
    </row>
    <row r="50" spans="1:19" s="14" customFormat="1" x14ac:dyDescent="0.35">
      <c r="B50" s="13"/>
      <c r="C50" s="13"/>
      <c r="D50" s="13"/>
      <c r="E50" s="13"/>
      <c r="H50" s="28"/>
      <c r="O50" s="13"/>
      <c r="P50" s="22"/>
      <c r="Q50" s="96">
        <v>0.42</v>
      </c>
      <c r="R50" s="96">
        <v>555.28083808230213</v>
      </c>
      <c r="S50" s="23"/>
    </row>
    <row r="51" spans="1:19" s="14" customFormat="1" x14ac:dyDescent="0.35">
      <c r="B51" s="13"/>
      <c r="C51" s="13"/>
      <c r="D51" s="13"/>
      <c r="E51" s="13"/>
      <c r="P51" s="22"/>
      <c r="Q51" s="68">
        <v>0.43</v>
      </c>
      <c r="R51" s="68">
        <v>560.6413039967623</v>
      </c>
      <c r="S51" s="23"/>
    </row>
    <row r="52" spans="1:19" s="14" customFormat="1" x14ac:dyDescent="0.35">
      <c r="B52" s="13"/>
      <c r="P52" s="22"/>
      <c r="Q52" s="96">
        <v>0.44</v>
      </c>
      <c r="R52" s="96">
        <v>565.7189637290229</v>
      </c>
      <c r="S52" s="23"/>
    </row>
    <row r="53" spans="1:19" s="14" customFormat="1" x14ac:dyDescent="0.35">
      <c r="B53" s="13"/>
      <c r="P53" s="22"/>
      <c r="Q53" s="68">
        <v>0.45</v>
      </c>
      <c r="R53" s="68">
        <v>570.62339148674118</v>
      </c>
      <c r="S53" s="23"/>
    </row>
    <row r="54" spans="1:19" s="14" customFormat="1" x14ac:dyDescent="0.35">
      <c r="P54" s="22"/>
      <c r="Q54" s="96">
        <v>0.46</v>
      </c>
      <c r="R54" s="96">
        <v>575.46655026756468</v>
      </c>
      <c r="S54" s="23"/>
    </row>
    <row r="55" spans="1:19" s="14" customFormat="1" x14ac:dyDescent="0.35">
      <c r="P55" s="22"/>
      <c r="Q55" s="68">
        <v>0.47000000000000003</v>
      </c>
      <c r="R55" s="68">
        <v>580.30660774441026</v>
      </c>
      <c r="S55" s="23"/>
    </row>
    <row r="56" spans="1:19" s="14" customFormat="1" x14ac:dyDescent="0.35">
      <c r="P56" s="22"/>
      <c r="Q56" s="96">
        <v>0.48</v>
      </c>
      <c r="R56" s="96">
        <v>585.08201897804929</v>
      </c>
      <c r="S56" s="23"/>
    </row>
    <row r="57" spans="1:19" s="14" customFormat="1" x14ac:dyDescent="0.35">
      <c r="P57" s="22"/>
      <c r="Q57" s="68">
        <v>0.49</v>
      </c>
      <c r="R57" s="68">
        <v>589.8270406214499</v>
      </c>
      <c r="S57" s="23"/>
    </row>
    <row r="58" spans="1:19" s="14" customFormat="1" x14ac:dyDescent="0.35">
      <c r="P58" s="22"/>
      <c r="Q58" s="96">
        <v>0.5</v>
      </c>
      <c r="R58" s="96">
        <v>594.58195809125903</v>
      </c>
      <c r="S58" s="23"/>
    </row>
    <row r="59" spans="1:19" s="14" customFormat="1" x14ac:dyDescent="0.35">
      <c r="P59" s="22"/>
      <c r="Q59" s="68">
        <v>0.51</v>
      </c>
      <c r="R59" s="68">
        <v>599.33405060500024</v>
      </c>
      <c r="S59" s="23"/>
    </row>
    <row r="60" spans="1:19" s="14" customFormat="1" x14ac:dyDescent="0.35">
      <c r="P60" s="22"/>
      <c r="Q60" s="96">
        <v>0.52</v>
      </c>
      <c r="R60" s="96">
        <v>604.07472603152871</v>
      </c>
      <c r="S60" s="23"/>
    </row>
    <row r="61" spans="1:19" s="14" customFormat="1" x14ac:dyDescent="0.35">
      <c r="P61" s="22"/>
      <c r="Q61" s="68">
        <v>0.53</v>
      </c>
      <c r="R61" s="68">
        <v>608.85046276448929</v>
      </c>
      <c r="S61" s="23"/>
    </row>
    <row r="62" spans="1:19" s="14" customFormat="1" x14ac:dyDescent="0.35">
      <c r="P62" s="22"/>
      <c r="Q62" s="96">
        <v>0.54</v>
      </c>
      <c r="R62" s="96">
        <v>613.70058334655016</v>
      </c>
      <c r="S62" s="23"/>
    </row>
    <row r="63" spans="1:19" s="14" customFormat="1" x14ac:dyDescent="0.35">
      <c r="P63" s="22"/>
      <c r="Q63" s="68">
        <v>0.55000000000000004</v>
      </c>
      <c r="R63" s="68">
        <v>618.54949555164887</v>
      </c>
      <c r="S63" s="23"/>
    </row>
    <row r="64" spans="1:19" s="14" customFormat="1" x14ac:dyDescent="0.35">
      <c r="P64" s="22"/>
      <c r="Q64" s="96">
        <v>0.56000000000000005</v>
      </c>
      <c r="R64" s="96">
        <v>623.46078855606459</v>
      </c>
      <c r="S64" s="23"/>
    </row>
    <row r="65" spans="16:19" s="14" customFormat="1" x14ac:dyDescent="0.35">
      <c r="P65" s="22"/>
      <c r="Q65" s="68">
        <v>0.57000000000000006</v>
      </c>
      <c r="R65" s="68">
        <v>628.56149450910573</v>
      </c>
      <c r="S65" s="23"/>
    </row>
    <row r="66" spans="16:19" s="14" customFormat="1" x14ac:dyDescent="0.35">
      <c r="P66" s="22"/>
      <c r="Q66" s="96">
        <v>0.57999999999999996</v>
      </c>
      <c r="R66" s="96">
        <v>633.96022898933313</v>
      </c>
      <c r="S66" s="23"/>
    </row>
    <row r="67" spans="16:19" s="14" customFormat="1" x14ac:dyDescent="0.35">
      <c r="P67" s="22"/>
      <c r="Q67" s="68">
        <v>0.59</v>
      </c>
      <c r="R67" s="68">
        <v>639.61715613105719</v>
      </c>
      <c r="S67" s="23"/>
    </row>
    <row r="68" spans="16:19" s="14" customFormat="1" x14ac:dyDescent="0.35">
      <c r="P68" s="22"/>
      <c r="Q68" s="96">
        <v>0.6</v>
      </c>
      <c r="R68" s="96">
        <v>645.45039927819471</v>
      </c>
      <c r="S68" s="23"/>
    </row>
    <row r="69" spans="16:19" s="14" customFormat="1" x14ac:dyDescent="0.35">
      <c r="P69" s="22"/>
      <c r="Q69" s="68">
        <v>0.61</v>
      </c>
      <c r="R69" s="68">
        <v>651.38098352682448</v>
      </c>
      <c r="S69" s="23"/>
    </row>
    <row r="70" spans="16:19" s="14" customFormat="1" x14ac:dyDescent="0.35">
      <c r="P70" s="22"/>
      <c r="Q70" s="96">
        <v>0.62</v>
      </c>
      <c r="R70" s="96">
        <v>657.37068828457325</v>
      </c>
      <c r="S70" s="23"/>
    </row>
    <row r="71" spans="16:19" s="14" customFormat="1" x14ac:dyDescent="0.35">
      <c r="P71" s="22"/>
      <c r="Q71" s="68">
        <v>0.63</v>
      </c>
      <c r="R71" s="68">
        <v>663.51414602576244</v>
      </c>
      <c r="S71" s="23"/>
    </row>
    <row r="72" spans="16:19" s="14" customFormat="1" x14ac:dyDescent="0.35">
      <c r="P72" s="22"/>
      <c r="Q72" s="96">
        <v>0.64</v>
      </c>
      <c r="R72" s="96">
        <v>669.93121321860622</v>
      </c>
      <c r="S72" s="23"/>
    </row>
    <row r="73" spans="16:19" s="14" customFormat="1" x14ac:dyDescent="0.35">
      <c r="P73" s="22"/>
      <c r="Q73" s="68">
        <v>0.65</v>
      </c>
      <c r="R73" s="68">
        <v>676.91074920495248</v>
      </c>
      <c r="S73" s="23"/>
    </row>
    <row r="74" spans="16:19" s="14" customFormat="1" x14ac:dyDescent="0.35">
      <c r="P74" s="22"/>
      <c r="Q74" s="96">
        <v>0.66</v>
      </c>
      <c r="R74" s="96">
        <v>684.03158852228705</v>
      </c>
      <c r="S74" s="23"/>
    </row>
    <row r="75" spans="16:19" s="14" customFormat="1" x14ac:dyDescent="0.35">
      <c r="P75" s="22"/>
      <c r="Q75" s="68">
        <v>0.67</v>
      </c>
      <c r="R75" s="68">
        <v>690.52586605496867</v>
      </c>
      <c r="S75" s="23"/>
    </row>
    <row r="76" spans="16:19" s="14" customFormat="1" x14ac:dyDescent="0.35">
      <c r="P76" s="22"/>
      <c r="Q76" s="96">
        <v>0.68</v>
      </c>
      <c r="R76" s="96">
        <v>696.11010097088752</v>
      </c>
      <c r="S76" s="23"/>
    </row>
    <row r="77" spans="16:19" s="14" customFormat="1" x14ac:dyDescent="0.35">
      <c r="P77" s="22"/>
      <c r="Q77" s="68">
        <v>0.69000000000000006</v>
      </c>
      <c r="R77" s="68">
        <v>701.14719429027571</v>
      </c>
      <c r="S77" s="23"/>
    </row>
    <row r="78" spans="16:19" s="14" customFormat="1" x14ac:dyDescent="0.35">
      <c r="P78" s="22"/>
      <c r="Q78" s="96">
        <v>0.70000000000000007</v>
      </c>
      <c r="R78" s="96">
        <v>706.02155790275981</v>
      </c>
      <c r="S78" s="23"/>
    </row>
    <row r="79" spans="16:19" s="14" customFormat="1" x14ac:dyDescent="0.35">
      <c r="P79" s="22"/>
      <c r="Q79" s="68">
        <v>0.71</v>
      </c>
      <c r="R79" s="68">
        <v>711.0995099793862</v>
      </c>
      <c r="S79" s="23"/>
    </row>
    <row r="80" spans="16:19" s="14" customFormat="1" x14ac:dyDescent="0.35">
      <c r="P80" s="22"/>
      <c r="Q80" s="96">
        <v>0.72</v>
      </c>
      <c r="R80" s="96">
        <v>716.20620272230087</v>
      </c>
      <c r="S80" s="23"/>
    </row>
    <row r="81" spans="16:19" s="14" customFormat="1" x14ac:dyDescent="0.35">
      <c r="P81" s="22"/>
      <c r="Q81" s="68">
        <v>0.73</v>
      </c>
      <c r="R81" s="68">
        <v>721.30118558450215</v>
      </c>
      <c r="S81" s="23"/>
    </row>
    <row r="82" spans="16:19" s="14" customFormat="1" x14ac:dyDescent="0.35">
      <c r="P82" s="22"/>
      <c r="Q82" s="96">
        <v>0.74</v>
      </c>
      <c r="R82" s="96">
        <v>726.55144091746479</v>
      </c>
      <c r="S82" s="23"/>
    </row>
    <row r="83" spans="16:19" s="14" customFormat="1" x14ac:dyDescent="0.35">
      <c r="P83" s="22"/>
      <c r="Q83" s="68">
        <v>0.75</v>
      </c>
      <c r="R83" s="68">
        <v>732.11440730746756</v>
      </c>
      <c r="S83" s="23"/>
    </row>
    <row r="84" spans="16:19" s="14" customFormat="1" x14ac:dyDescent="0.35">
      <c r="P84" s="22"/>
      <c r="Q84" s="96">
        <v>0.76</v>
      </c>
      <c r="R84" s="96">
        <v>737.70661394662625</v>
      </c>
      <c r="S84" s="23"/>
    </row>
    <row r="85" spans="16:19" s="14" customFormat="1" x14ac:dyDescent="0.35">
      <c r="P85" s="22"/>
      <c r="Q85" s="68">
        <v>0.77</v>
      </c>
      <c r="R85" s="68">
        <v>743.51472942137991</v>
      </c>
      <c r="S85" s="23"/>
    </row>
    <row r="86" spans="16:19" s="14" customFormat="1" x14ac:dyDescent="0.35">
      <c r="P86" s="22"/>
      <c r="Q86" s="96">
        <v>0.78</v>
      </c>
      <c r="R86" s="96">
        <v>750.07638185240171</v>
      </c>
      <c r="S86" s="23"/>
    </row>
    <row r="87" spans="16:19" s="14" customFormat="1" x14ac:dyDescent="0.35">
      <c r="P87" s="22"/>
      <c r="Q87" s="68">
        <v>0.79</v>
      </c>
      <c r="R87" s="68">
        <v>757.85251045442055</v>
      </c>
      <c r="S87" s="23"/>
    </row>
    <row r="88" spans="16:19" s="14" customFormat="1" x14ac:dyDescent="0.35">
      <c r="P88" s="22"/>
      <c r="Q88" s="96">
        <v>0.8</v>
      </c>
      <c r="R88" s="96">
        <v>766.63699950776811</v>
      </c>
      <c r="S88" s="23"/>
    </row>
    <row r="89" spans="16:19" s="14" customFormat="1" x14ac:dyDescent="0.35">
      <c r="P89" s="22"/>
      <c r="Q89" s="68">
        <v>0.81</v>
      </c>
      <c r="R89" s="68">
        <v>775.98543532660347</v>
      </c>
      <c r="S89" s="23"/>
    </row>
    <row r="90" spans="16:19" s="14" customFormat="1" x14ac:dyDescent="0.35">
      <c r="P90" s="22"/>
      <c r="Q90" s="96">
        <v>0.82000000000000006</v>
      </c>
      <c r="R90" s="96">
        <v>785.39600162207978</v>
      </c>
      <c r="S90" s="23"/>
    </row>
    <row r="91" spans="16:19" s="14" customFormat="1" x14ac:dyDescent="0.35">
      <c r="P91" s="22"/>
      <c r="Q91" s="68">
        <v>0.83000000000000007</v>
      </c>
      <c r="R91" s="68">
        <v>795.69342502725215</v>
      </c>
      <c r="S91" s="23"/>
    </row>
    <row r="92" spans="16:19" s="14" customFormat="1" x14ac:dyDescent="0.35">
      <c r="P92" s="22"/>
      <c r="Q92" s="96">
        <v>0.84</v>
      </c>
      <c r="R92" s="96">
        <v>807.21666433490066</v>
      </c>
      <c r="S92" s="23"/>
    </row>
    <row r="93" spans="16:19" s="14" customFormat="1" x14ac:dyDescent="0.35">
      <c r="P93" s="22"/>
      <c r="Q93" s="68">
        <v>0.85</v>
      </c>
      <c r="R93" s="68">
        <v>821.74602617201685</v>
      </c>
      <c r="S93" s="23"/>
    </row>
    <row r="94" spans="16:19" s="14" customFormat="1" x14ac:dyDescent="0.35">
      <c r="P94" s="22"/>
      <c r="Q94" s="96">
        <v>0.86</v>
      </c>
      <c r="R94" s="96">
        <v>844.40550437809543</v>
      </c>
      <c r="S94" s="23"/>
    </row>
    <row r="95" spans="16:19" s="14" customFormat="1" x14ac:dyDescent="0.35">
      <c r="P95" s="22"/>
      <c r="Q95" s="68">
        <v>0.87</v>
      </c>
      <c r="R95" s="68">
        <v>872.74515548197178</v>
      </c>
      <c r="S95" s="23"/>
    </row>
    <row r="96" spans="16:19" s="14" customFormat="1" x14ac:dyDescent="0.35">
      <c r="P96" s="22"/>
      <c r="Q96" s="96">
        <v>0.88</v>
      </c>
      <c r="R96" s="96">
        <v>906.46041341995533</v>
      </c>
      <c r="S96" s="23"/>
    </row>
    <row r="97" spans="16:19" s="14" customFormat="1" x14ac:dyDescent="0.35">
      <c r="P97" s="22"/>
      <c r="Q97" s="68">
        <v>0.89</v>
      </c>
      <c r="R97" s="68">
        <v>946.03932465567641</v>
      </c>
      <c r="S97" s="23"/>
    </row>
    <row r="98" spans="16:19" s="14" customFormat="1" x14ac:dyDescent="0.35">
      <c r="P98" s="22"/>
      <c r="Q98" s="96">
        <v>0.9</v>
      </c>
      <c r="R98" s="96">
        <v>989.77668339200011</v>
      </c>
      <c r="S98" s="23"/>
    </row>
    <row r="99" spans="16:19" s="14" customFormat="1" x14ac:dyDescent="0.35">
      <c r="P99" s="22"/>
      <c r="Q99" s="68">
        <v>0.91</v>
      </c>
      <c r="R99" s="68">
        <v>1040.2249850920998</v>
      </c>
      <c r="S99" s="23"/>
    </row>
    <row r="100" spans="16:19" s="14" customFormat="1" x14ac:dyDescent="0.35">
      <c r="P100" s="22"/>
      <c r="Q100" s="96">
        <v>0.92</v>
      </c>
      <c r="R100" s="96">
        <v>1099.6333061279654</v>
      </c>
      <c r="S100" s="23"/>
    </row>
    <row r="101" spans="16:19" s="14" customFormat="1" x14ac:dyDescent="0.35">
      <c r="P101" s="22"/>
      <c r="Q101" s="68">
        <v>0.93</v>
      </c>
      <c r="R101" s="68">
        <v>1171.4139758872591</v>
      </c>
      <c r="S101" s="23"/>
    </row>
    <row r="102" spans="16:19" s="14" customFormat="1" x14ac:dyDescent="0.35">
      <c r="P102" s="22"/>
      <c r="Q102" s="96">
        <v>0.94000000000000006</v>
      </c>
      <c r="R102" s="96">
        <v>1260.9855527285374</v>
      </c>
      <c r="S102" s="23"/>
    </row>
    <row r="103" spans="16:19" s="14" customFormat="1" x14ac:dyDescent="0.35">
      <c r="P103" s="22"/>
      <c r="Q103" s="68">
        <v>0.95000000000000007</v>
      </c>
      <c r="R103" s="68">
        <v>1378.0072427866573</v>
      </c>
      <c r="S103" s="23"/>
    </row>
    <row r="104" spans="16:19" s="14" customFormat="1" x14ac:dyDescent="0.35">
      <c r="P104" s="22"/>
      <c r="Q104" s="96">
        <v>0.96</v>
      </c>
      <c r="R104" s="96">
        <v>1541.6634831326037</v>
      </c>
      <c r="S104" s="23"/>
    </row>
    <row r="105" spans="16:19" s="14" customFormat="1" x14ac:dyDescent="0.35">
      <c r="P105" s="22"/>
      <c r="Q105" s="68">
        <v>0.97</v>
      </c>
      <c r="R105" s="68">
        <v>1796.4316181000083</v>
      </c>
      <c r="S105" s="23"/>
    </row>
    <row r="106" spans="16:19" s="14" customFormat="1" x14ac:dyDescent="0.35">
      <c r="P106" s="22"/>
      <c r="Q106" s="96">
        <v>0.98</v>
      </c>
      <c r="R106" s="96">
        <v>65535</v>
      </c>
      <c r="S106" s="23"/>
    </row>
    <row r="107" spans="16:19" s="14" customFormat="1" x14ac:dyDescent="0.35">
      <c r="P107" s="22"/>
      <c r="Q107" s="68">
        <v>0.99</v>
      </c>
      <c r="R107" s="68">
        <v>65535</v>
      </c>
      <c r="S107" s="23"/>
    </row>
    <row r="108" spans="16:19" s="14" customFormat="1" x14ac:dyDescent="0.35">
      <c r="P108" s="24"/>
      <c r="Q108" s="25"/>
      <c r="R108" s="25"/>
      <c r="S108" s="26"/>
    </row>
    <row r="109" spans="16:19" s="14" customFormat="1" x14ac:dyDescent="0.35"/>
    <row r="110" spans="16:19" s="14" customFormat="1" x14ac:dyDescent="0.35"/>
    <row r="111" spans="16:19" s="14" customFormat="1" x14ac:dyDescent="0.35"/>
    <row r="112" spans="16:19" s="14" customFormat="1" x14ac:dyDescent="0.35"/>
    <row r="113" s="14" customFormat="1" x14ac:dyDescent="0.35"/>
    <row r="114" s="14" customFormat="1" x14ac:dyDescent="0.35"/>
    <row r="115" s="14" customFormat="1" x14ac:dyDescent="0.35"/>
    <row r="116" s="14" customFormat="1" x14ac:dyDescent="0.35"/>
    <row r="117" s="14" customFormat="1" x14ac:dyDescent="0.35"/>
    <row r="118" s="14" customFormat="1" x14ac:dyDescent="0.35"/>
    <row r="119" s="14" customFormat="1" x14ac:dyDescent="0.35"/>
    <row r="120" s="14" customFormat="1" x14ac:dyDescent="0.35"/>
    <row r="121" s="14" customFormat="1" x14ac:dyDescent="0.35"/>
    <row r="122" s="14" customFormat="1" x14ac:dyDescent="0.35"/>
    <row r="123" s="14" customFormat="1" x14ac:dyDescent="0.35"/>
    <row r="124" s="14" customFormat="1" x14ac:dyDescent="0.35"/>
    <row r="125" s="14" customFormat="1" x14ac:dyDescent="0.35"/>
    <row r="126" s="14" customFormat="1" x14ac:dyDescent="0.35"/>
    <row r="127" s="14" customFormat="1" x14ac:dyDescent="0.35"/>
    <row r="128" s="14" customFormat="1" x14ac:dyDescent="0.35"/>
    <row r="129" spans="18:18" s="14" customFormat="1" x14ac:dyDescent="0.35"/>
    <row r="130" spans="18:18" s="14" customFormat="1" x14ac:dyDescent="0.35"/>
    <row r="131" spans="18:18" s="14" customFormat="1" x14ac:dyDescent="0.35">
      <c r="R131" s="19"/>
    </row>
    <row r="132" spans="18:18" s="14" customFormat="1" x14ac:dyDescent="0.35"/>
    <row r="133" spans="18:18" s="14" customFormat="1" x14ac:dyDescent="0.35"/>
    <row r="134" spans="18:18" s="14" customFormat="1" x14ac:dyDescent="0.35"/>
    <row r="135" spans="18:18" s="14" customFormat="1" x14ac:dyDescent="0.35"/>
    <row r="136" spans="18:18" s="14" customFormat="1" x14ac:dyDescent="0.35"/>
    <row r="137" spans="18:18" s="14" customFormat="1" x14ac:dyDescent="0.35"/>
    <row r="138" spans="18:18" s="14" customFormat="1" x14ac:dyDescent="0.35"/>
    <row r="139" spans="18:18" s="14" customFormat="1" x14ac:dyDescent="0.35"/>
    <row r="140" spans="18:18" s="14" customFormat="1" x14ac:dyDescent="0.35"/>
    <row r="141" spans="18:18" s="14" customFormat="1" x14ac:dyDescent="0.35"/>
    <row r="142" spans="18:18" s="14" customFormat="1" x14ac:dyDescent="0.35"/>
    <row r="143" spans="18:18" s="14" customFormat="1" x14ac:dyDescent="0.35"/>
    <row r="144" spans="18:18" s="14" customFormat="1" x14ac:dyDescent="0.35"/>
    <row r="145" s="14" customFormat="1" x14ac:dyDescent="0.35"/>
    <row r="146" s="14" customFormat="1" x14ac:dyDescent="0.35"/>
    <row r="147" s="14" customFormat="1" x14ac:dyDescent="0.35"/>
    <row r="148" s="14" customFormat="1" x14ac:dyDescent="0.35"/>
    <row r="149" s="14" customFormat="1" x14ac:dyDescent="0.35"/>
    <row r="150" s="14" customFormat="1" x14ac:dyDescent="0.35"/>
    <row r="151" s="14" customFormat="1" x14ac:dyDescent="0.35"/>
    <row r="152" s="14" customFormat="1" x14ac:dyDescent="0.35"/>
    <row r="153" s="14" customFormat="1" x14ac:dyDescent="0.35"/>
    <row r="154" s="14" customFormat="1" x14ac:dyDescent="0.35"/>
    <row r="155" s="14" customFormat="1" x14ac:dyDescent="0.35"/>
    <row r="156" s="14" customFormat="1" x14ac:dyDescent="0.35"/>
    <row r="157" s="14" customFormat="1" x14ac:dyDescent="0.35"/>
    <row r="158" s="14" customFormat="1" x14ac:dyDescent="0.35"/>
    <row r="159" s="14" customFormat="1" x14ac:dyDescent="0.35"/>
    <row r="160" s="14" customFormat="1" x14ac:dyDescent="0.35"/>
    <row r="161" s="14" customFormat="1" x14ac:dyDescent="0.35"/>
    <row r="162" s="14" customFormat="1" x14ac:dyDescent="0.35"/>
    <row r="163" s="14" customFormat="1" x14ac:dyDescent="0.35"/>
    <row r="164" s="14" customFormat="1" x14ac:dyDescent="0.35"/>
    <row r="165" s="14" customFormat="1" x14ac:dyDescent="0.35"/>
    <row r="166" s="14" customFormat="1" x14ac:dyDescent="0.35"/>
    <row r="167" s="14" customFormat="1" x14ac:dyDescent="0.35"/>
    <row r="168" s="14" customFormat="1" x14ac:dyDescent="0.35"/>
    <row r="169" s="14" customFormat="1" x14ac:dyDescent="0.35"/>
    <row r="170" s="14" customFormat="1" x14ac:dyDescent="0.35"/>
    <row r="171" s="14" customFormat="1" x14ac:dyDescent="0.35"/>
    <row r="172" s="14" customFormat="1" x14ac:dyDescent="0.35"/>
    <row r="173" s="14" customFormat="1" x14ac:dyDescent="0.35"/>
    <row r="174" s="14" customFormat="1" x14ac:dyDescent="0.35"/>
    <row r="175" s="14" customFormat="1" x14ac:dyDescent="0.35"/>
    <row r="176" s="14" customFormat="1" x14ac:dyDescent="0.35"/>
    <row r="177" s="14" customFormat="1" x14ac:dyDescent="0.35"/>
    <row r="178" s="14" customFormat="1" x14ac:dyDescent="0.35"/>
    <row r="179" s="14" customFormat="1" x14ac:dyDescent="0.35"/>
    <row r="180" s="14" customFormat="1" x14ac:dyDescent="0.35"/>
    <row r="181" s="14" customFormat="1" x14ac:dyDescent="0.35"/>
    <row r="182" s="14" customFormat="1" x14ac:dyDescent="0.35"/>
    <row r="183" s="14" customFormat="1" x14ac:dyDescent="0.35"/>
    <row r="184" s="14" customFormat="1" x14ac:dyDescent="0.35"/>
    <row r="185" s="14" customFormat="1" x14ac:dyDescent="0.35"/>
    <row r="186" s="14" customFormat="1" x14ac:dyDescent="0.35"/>
    <row r="187" s="14" customFormat="1" x14ac:dyDescent="0.35"/>
    <row r="188" s="14" customFormat="1" x14ac:dyDescent="0.35"/>
    <row r="189" s="14" customFormat="1" x14ac:dyDescent="0.35"/>
    <row r="190" s="14" customFormat="1" x14ac:dyDescent="0.35"/>
    <row r="191" s="14" customFormat="1" x14ac:dyDescent="0.35"/>
    <row r="192" s="14" customFormat="1" x14ac:dyDescent="0.35"/>
    <row r="193" s="14" customFormat="1" x14ac:dyDescent="0.35"/>
    <row r="194" s="14" customFormat="1" x14ac:dyDescent="0.35"/>
    <row r="195" s="14" customFormat="1" x14ac:dyDescent="0.35"/>
    <row r="196" s="14" customFormat="1" x14ac:dyDescent="0.35"/>
    <row r="197" s="14" customFormat="1" x14ac:dyDescent="0.35"/>
    <row r="198" s="14" customFormat="1" x14ac:dyDescent="0.35"/>
    <row r="199" s="14" customFormat="1" x14ac:dyDescent="0.35"/>
    <row r="200" s="14" customFormat="1" x14ac:dyDescent="0.35"/>
    <row r="201" s="14" customFormat="1" x14ac:dyDescent="0.35"/>
    <row r="202" s="14" customFormat="1" x14ac:dyDescent="0.35"/>
    <row r="203" s="14" customFormat="1" x14ac:dyDescent="0.35"/>
    <row r="204" s="14" customFormat="1" x14ac:dyDescent="0.35"/>
    <row r="205" s="14" customFormat="1" x14ac:dyDescent="0.35"/>
    <row r="206" s="14" customFormat="1" x14ac:dyDescent="0.35"/>
    <row r="207" s="14" customFormat="1" x14ac:dyDescent="0.35"/>
    <row r="208" s="14" customFormat="1" x14ac:dyDescent="0.35"/>
    <row r="209" spans="2:19" s="14" customFormat="1" x14ac:dyDescent="0.35"/>
    <row r="210" spans="2:19" s="14" customFormat="1" x14ac:dyDescent="0.35"/>
    <row r="211" spans="2:19" s="14" customFormat="1" x14ac:dyDescent="0.35"/>
    <row r="212" spans="2:19" s="14" customFormat="1" x14ac:dyDescent="0.35"/>
    <row r="213" spans="2:19" s="14" customFormat="1" x14ac:dyDescent="0.35"/>
    <row r="214" spans="2:19" s="14" customFormat="1" x14ac:dyDescent="0.35"/>
    <row r="215" spans="2:19" s="14" customFormat="1" x14ac:dyDescent="0.35"/>
    <row r="216" spans="2:19" s="14" customFormat="1" x14ac:dyDescent="0.35"/>
    <row r="217" spans="2:19" s="14" customFormat="1" x14ac:dyDescent="0.35"/>
    <row r="218" spans="2:19" s="14" customFormat="1" x14ac:dyDescent="0.35"/>
    <row r="219" spans="2:19" s="14" customFormat="1" x14ac:dyDescent="0.35"/>
    <row r="220" spans="2:19" s="14" customFormat="1" x14ac:dyDescent="0.35"/>
    <row r="221" spans="2:19" s="14" customFormat="1" x14ac:dyDescent="0.35"/>
    <row r="222" spans="2:19" s="14" customFormat="1" x14ac:dyDescent="0.35"/>
    <row r="223" spans="2:19" x14ac:dyDescent="0.3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3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3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3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35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35"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2:19" x14ac:dyDescent="0.35"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</row>
    <row r="230" spans="2:19" x14ac:dyDescent="0.35">
      <c r="G230" s="14"/>
      <c r="H230" s="14"/>
      <c r="O230" s="14"/>
      <c r="P230" s="14"/>
      <c r="Q230" s="14"/>
      <c r="R230" s="14"/>
      <c r="S230" s="14"/>
    </row>
    <row r="231" spans="2:19" x14ac:dyDescent="0.35">
      <c r="G231" s="14"/>
      <c r="H231" s="14"/>
      <c r="O231" s="14"/>
      <c r="P231" s="14"/>
      <c r="Q231" s="14"/>
      <c r="R231" s="14"/>
      <c r="S231" s="14"/>
    </row>
    <row r="232" spans="2:19" x14ac:dyDescent="0.35">
      <c r="G232" s="14"/>
      <c r="O232" s="14"/>
      <c r="P232" s="14"/>
      <c r="Q232" s="14"/>
      <c r="R232" s="14"/>
      <c r="S232" s="14"/>
    </row>
    <row r="233" spans="2:19" x14ac:dyDescent="0.35">
      <c r="G233" s="14"/>
      <c r="O233" s="14"/>
      <c r="P233" s="14"/>
      <c r="Q233" s="14"/>
      <c r="R233" s="14"/>
      <c r="S233" s="14"/>
    </row>
    <row r="234" spans="2:19" x14ac:dyDescent="0.35">
      <c r="G234" s="14"/>
      <c r="O234" s="14"/>
      <c r="P234" s="14"/>
      <c r="Q234" s="14"/>
      <c r="R234" s="14"/>
      <c r="S234" s="14"/>
    </row>
    <row r="235" spans="2:19" x14ac:dyDescent="0.35">
      <c r="P235" s="14"/>
      <c r="Q235" s="14"/>
      <c r="R235" s="14"/>
      <c r="S235" s="14"/>
    </row>
    <row r="236" spans="2:19" x14ac:dyDescent="0.35">
      <c r="P236" s="14"/>
      <c r="Q236" s="14"/>
      <c r="R236" s="14"/>
      <c r="S236" s="14"/>
    </row>
    <row r="237" spans="2:19" x14ac:dyDescent="0.35">
      <c r="P237" s="14"/>
      <c r="Q237" s="14"/>
      <c r="R237" s="14"/>
      <c r="S237" s="14"/>
    </row>
    <row r="238" spans="2:19" x14ac:dyDescent="0.35">
      <c r="P238" s="14"/>
      <c r="Q238" s="14"/>
      <c r="R238" s="14"/>
      <c r="S238" s="14"/>
    </row>
    <row r="239" spans="2:19" x14ac:dyDescent="0.35">
      <c r="P239" s="14"/>
      <c r="Q239" s="14"/>
      <c r="R239" s="14"/>
      <c r="S239" s="14"/>
    </row>
    <row r="240" spans="2:19" x14ac:dyDescent="0.35">
      <c r="P240" s="14"/>
      <c r="Q240" s="14"/>
      <c r="R240" s="14"/>
      <c r="S240" s="14"/>
    </row>
    <row r="241" spans="16:19" x14ac:dyDescent="0.35">
      <c r="P241" s="14"/>
      <c r="Q241" s="14"/>
      <c r="R241" s="14"/>
      <c r="S241" s="14"/>
    </row>
    <row r="242" spans="16:19" x14ac:dyDescent="0.35">
      <c r="P242" s="14"/>
      <c r="Q242" s="14"/>
      <c r="R242" s="14"/>
      <c r="S242" s="14"/>
    </row>
    <row r="243" spans="16:19" x14ac:dyDescent="0.35">
      <c r="P243" s="14"/>
      <c r="Q243" s="14"/>
      <c r="R243" s="14"/>
      <c r="S243" s="14"/>
    </row>
    <row r="244" spans="16:19" x14ac:dyDescent="0.35">
      <c r="P244" s="14"/>
      <c r="Q244" s="14"/>
      <c r="R244" s="14"/>
      <c r="S244" s="14"/>
    </row>
    <row r="245" spans="16:19" x14ac:dyDescent="0.35">
      <c r="P245" s="14"/>
      <c r="Q245" s="14"/>
      <c r="R245" s="14"/>
      <c r="S245" s="14"/>
    </row>
    <row r="246" spans="16:19" x14ac:dyDescent="0.35">
      <c r="P246" s="14"/>
      <c r="Q246" s="14"/>
      <c r="R246" s="14"/>
      <c r="S246" s="14"/>
    </row>
    <row r="247" spans="16:19" x14ac:dyDescent="0.35">
      <c r="P247" s="14"/>
      <c r="Q247" s="14"/>
      <c r="R247" s="14"/>
      <c r="S247" s="14"/>
    </row>
    <row r="248" spans="16:19" x14ac:dyDescent="0.35">
      <c r="P248" s="14"/>
      <c r="Q248" s="14"/>
      <c r="R248" s="14"/>
      <c r="S248" s="14"/>
    </row>
    <row r="249" spans="16:19" x14ac:dyDescent="0.35">
      <c r="P249" s="14"/>
      <c r="Q249" s="14"/>
      <c r="R249" s="14"/>
      <c r="S249" s="14"/>
    </row>
    <row r="250" spans="16:19" x14ac:dyDescent="0.35">
      <c r="P250" s="14"/>
      <c r="Q250" s="14"/>
      <c r="R250" s="14"/>
      <c r="S250" s="14"/>
    </row>
    <row r="251" spans="16:19" x14ac:dyDescent="0.35">
      <c r="P251" s="14"/>
      <c r="Q251" s="14"/>
      <c r="R251" s="14"/>
      <c r="S251" s="14"/>
    </row>
    <row r="252" spans="16:19" x14ac:dyDescent="0.35">
      <c r="P252" s="14"/>
      <c r="Q252" s="14"/>
      <c r="R252" s="14"/>
      <c r="S252" s="14"/>
    </row>
    <row r="253" spans="16:19" x14ac:dyDescent="0.35">
      <c r="P253" s="14"/>
      <c r="Q253" s="14"/>
      <c r="R253" s="14"/>
      <c r="S253" s="14"/>
    </row>
    <row r="254" spans="16:19" x14ac:dyDescent="0.35">
      <c r="P254" s="14"/>
      <c r="Q254" s="14"/>
      <c r="R254" s="14"/>
      <c r="S254" s="14"/>
    </row>
    <row r="255" spans="16:19" x14ac:dyDescent="0.35">
      <c r="P255" s="14"/>
      <c r="Q255" s="14"/>
      <c r="R255" s="14"/>
      <c r="S255" s="14"/>
    </row>
    <row r="256" spans="16:19" x14ac:dyDescent="0.35">
      <c r="P256" s="14"/>
      <c r="Q256" s="14"/>
      <c r="R256" s="14"/>
      <c r="S256" s="14"/>
    </row>
    <row r="257" spans="16:19" x14ac:dyDescent="0.35">
      <c r="P257" s="14"/>
      <c r="Q257" s="14"/>
      <c r="R257" s="14"/>
      <c r="S257" s="14"/>
    </row>
    <row r="258" spans="16:19" x14ac:dyDescent="0.35">
      <c r="P258" s="14"/>
      <c r="Q258" s="14"/>
      <c r="R258" s="14"/>
      <c r="S258" s="14"/>
    </row>
    <row r="259" spans="16:19" x14ac:dyDescent="0.35">
      <c r="P259" s="14"/>
      <c r="Q259" s="14"/>
      <c r="R259" s="14"/>
      <c r="S259" s="14"/>
    </row>
    <row r="260" spans="16:19" x14ac:dyDescent="0.35">
      <c r="P260" s="14"/>
      <c r="Q260" s="14"/>
      <c r="R260" s="14"/>
      <c r="S260" s="14"/>
    </row>
    <row r="261" spans="16:19" x14ac:dyDescent="0.35">
      <c r="P261" s="14"/>
      <c r="Q261" s="14"/>
      <c r="R261" s="14"/>
      <c r="S261" s="14"/>
    </row>
    <row r="262" spans="16:19" x14ac:dyDescent="0.35">
      <c r="P262" s="14"/>
      <c r="Q262" s="14"/>
      <c r="R262" s="14"/>
      <c r="S262" s="14"/>
    </row>
    <row r="263" spans="16:19" x14ac:dyDescent="0.35">
      <c r="P263" s="14"/>
      <c r="Q263" s="14"/>
      <c r="R263" s="14"/>
      <c r="S263" s="14"/>
    </row>
    <row r="264" spans="16:19" x14ac:dyDescent="0.35">
      <c r="P264" s="14"/>
      <c r="Q264" s="14"/>
      <c r="R264" s="14"/>
      <c r="S264" s="14"/>
    </row>
    <row r="265" spans="16:19" x14ac:dyDescent="0.35">
      <c r="P265" s="14"/>
      <c r="Q265" s="14"/>
      <c r="R265" s="14"/>
      <c r="S265" s="14"/>
    </row>
    <row r="266" spans="16:19" x14ac:dyDescent="0.35">
      <c r="P266" s="14"/>
      <c r="Q266" s="14"/>
      <c r="R266" s="14"/>
      <c r="S266" s="14"/>
    </row>
    <row r="267" spans="16:19" x14ac:dyDescent="0.35">
      <c r="P267" s="14"/>
      <c r="Q267" s="14"/>
      <c r="R267" s="14"/>
      <c r="S267" s="14"/>
    </row>
    <row r="268" spans="16:19" x14ac:dyDescent="0.35">
      <c r="P268" s="14"/>
      <c r="Q268" s="14"/>
      <c r="R268" s="14"/>
      <c r="S268" s="14"/>
    </row>
    <row r="269" spans="16:19" x14ac:dyDescent="0.35">
      <c r="P269" s="14"/>
      <c r="Q269" s="14"/>
      <c r="R269" s="14"/>
      <c r="S269" s="14"/>
    </row>
    <row r="270" spans="16:19" x14ac:dyDescent="0.35">
      <c r="P270" s="14"/>
      <c r="Q270" s="14"/>
      <c r="R270" s="14"/>
      <c r="S270" s="14"/>
    </row>
    <row r="271" spans="16:19" x14ac:dyDescent="0.35">
      <c r="P271" s="14"/>
      <c r="Q271" s="14"/>
      <c r="R271" s="14"/>
      <c r="S271" s="14"/>
    </row>
    <row r="272" spans="16:19" x14ac:dyDescent="0.35">
      <c r="P272" s="14"/>
      <c r="Q272" s="14"/>
      <c r="R272" s="14"/>
      <c r="S272" s="14"/>
    </row>
    <row r="273" spans="16:19" x14ac:dyDescent="0.35">
      <c r="P273" s="14"/>
      <c r="Q273" s="14"/>
      <c r="R273" s="14"/>
      <c r="S273" s="14"/>
    </row>
    <row r="274" spans="16:19" x14ac:dyDescent="0.35">
      <c r="P274" s="14"/>
      <c r="Q274" s="14"/>
      <c r="R274" s="14"/>
      <c r="S274" s="14"/>
    </row>
    <row r="275" spans="16:19" x14ac:dyDescent="0.35">
      <c r="P275" s="14"/>
      <c r="Q275" s="14"/>
      <c r="R275" s="14"/>
      <c r="S275" s="14"/>
    </row>
    <row r="276" spans="16:19" x14ac:dyDescent="0.35">
      <c r="P276" s="14"/>
      <c r="Q276" s="14"/>
      <c r="R276" s="14"/>
      <c r="S276" s="14"/>
    </row>
    <row r="277" spans="16:19" x14ac:dyDescent="0.35">
      <c r="P277" s="14"/>
      <c r="Q277" s="14"/>
      <c r="R277" s="14"/>
      <c r="S277" s="14"/>
    </row>
    <row r="278" spans="16:19" x14ac:dyDescent="0.35">
      <c r="P278" s="14"/>
      <c r="Q278" s="14"/>
      <c r="R278" s="14"/>
      <c r="S278" s="14"/>
    </row>
    <row r="279" spans="16:19" x14ac:dyDescent="0.35">
      <c r="P279" s="14"/>
      <c r="Q279" s="14"/>
      <c r="R279" s="14"/>
      <c r="S279" s="14"/>
    </row>
    <row r="280" spans="16:19" x14ac:dyDescent="0.35">
      <c r="P280" s="14"/>
      <c r="Q280" s="14"/>
      <c r="R280" s="14"/>
      <c r="S280" s="14"/>
    </row>
    <row r="281" spans="16:19" x14ac:dyDescent="0.35">
      <c r="P281" s="14"/>
      <c r="Q281" s="14"/>
      <c r="R281" s="14"/>
      <c r="S281" s="14"/>
    </row>
    <row r="282" spans="16:19" x14ac:dyDescent="0.35">
      <c r="P282" s="14"/>
      <c r="Q282" s="14"/>
      <c r="R282" s="14"/>
      <c r="S282" s="14"/>
    </row>
    <row r="283" spans="16:19" x14ac:dyDescent="0.35">
      <c r="P283" s="14"/>
      <c r="Q283" s="14"/>
      <c r="R283" s="14"/>
      <c r="S283" s="14"/>
    </row>
    <row r="284" spans="16:19" x14ac:dyDescent="0.35">
      <c r="P284" s="14"/>
      <c r="Q284" s="14"/>
      <c r="R284" s="14"/>
      <c r="S284" s="14"/>
    </row>
    <row r="285" spans="16:19" x14ac:dyDescent="0.35">
      <c r="P285" s="14"/>
      <c r="Q285" s="14"/>
      <c r="R285" s="14"/>
      <c r="S285" s="14"/>
    </row>
    <row r="286" spans="16:19" x14ac:dyDescent="0.35">
      <c r="P286" s="14"/>
      <c r="Q286" s="14"/>
      <c r="R286" s="14"/>
      <c r="S286" s="14"/>
    </row>
    <row r="287" spans="16:19" x14ac:dyDescent="0.35">
      <c r="P287" s="14"/>
      <c r="Q287" s="14"/>
      <c r="R287" s="14"/>
      <c r="S287" s="14"/>
    </row>
    <row r="288" spans="16:19" x14ac:dyDescent="0.35">
      <c r="P288" s="14"/>
      <c r="Q288" s="14"/>
      <c r="R288" s="14"/>
      <c r="S288" s="14"/>
    </row>
    <row r="289" spans="16:19" x14ac:dyDescent="0.35">
      <c r="P289" s="14"/>
      <c r="Q289" s="14"/>
      <c r="R289" s="14"/>
      <c r="S289" s="14"/>
    </row>
    <row r="290" spans="16:19" x14ac:dyDescent="0.35">
      <c r="P290" s="14"/>
      <c r="Q290" s="14"/>
      <c r="R290" s="14"/>
      <c r="S290" s="14"/>
    </row>
    <row r="291" spans="16:19" x14ac:dyDescent="0.35">
      <c r="P291" s="14"/>
      <c r="Q291" s="14"/>
      <c r="R291" s="14"/>
      <c r="S291" s="14"/>
    </row>
    <row r="292" spans="16:19" x14ac:dyDescent="0.35">
      <c r="P292" s="14"/>
      <c r="Q292" s="14"/>
      <c r="R292" s="14"/>
      <c r="S292" s="14"/>
    </row>
    <row r="293" spans="16:19" x14ac:dyDescent="0.35">
      <c r="P293" s="14"/>
      <c r="Q293" s="14"/>
      <c r="R293" s="14"/>
      <c r="S293" s="14"/>
    </row>
    <row r="294" spans="16:19" x14ac:dyDescent="0.35">
      <c r="P294" s="14"/>
      <c r="Q294" s="14"/>
      <c r="R294" s="14"/>
      <c r="S294" s="14"/>
    </row>
    <row r="295" spans="16:19" x14ac:dyDescent="0.35">
      <c r="P295" s="14"/>
      <c r="Q295" s="14"/>
      <c r="R295" s="14"/>
      <c r="S295" s="14"/>
    </row>
    <row r="296" spans="16:19" x14ac:dyDescent="0.35">
      <c r="P296" s="14"/>
      <c r="Q296" s="14"/>
      <c r="R296" s="14"/>
      <c r="S296" s="14"/>
    </row>
    <row r="297" spans="16:19" x14ac:dyDescent="0.35">
      <c r="P297" s="14"/>
      <c r="Q297" s="14"/>
      <c r="R297" s="14"/>
      <c r="S297" s="14"/>
    </row>
    <row r="298" spans="16:19" x14ac:dyDescent="0.35">
      <c r="P298" s="14"/>
      <c r="Q298" s="14"/>
      <c r="R298" s="14"/>
      <c r="S298" s="14"/>
    </row>
    <row r="299" spans="16:19" x14ac:dyDescent="0.35">
      <c r="P299" s="14"/>
      <c r="Q299" s="14"/>
      <c r="R299" s="14"/>
      <c r="S299" s="14"/>
    </row>
    <row r="300" spans="16:19" x14ac:dyDescent="0.35">
      <c r="P300" s="14"/>
      <c r="Q300" s="14"/>
      <c r="R300" s="14"/>
      <c r="S300" s="14"/>
    </row>
    <row r="301" spans="16:19" x14ac:dyDescent="0.35">
      <c r="P301" s="14"/>
      <c r="Q301" s="14"/>
      <c r="R301" s="14"/>
      <c r="S301" s="14"/>
    </row>
    <row r="302" spans="16:19" x14ac:dyDescent="0.35">
      <c r="P302" s="14"/>
      <c r="Q302" s="14"/>
      <c r="R302" s="14"/>
      <c r="S302" s="14"/>
    </row>
    <row r="303" spans="16:19" x14ac:dyDescent="0.35">
      <c r="P303" s="14"/>
      <c r="Q303" s="14"/>
      <c r="R303" s="14"/>
      <c r="S303" s="14"/>
    </row>
    <row r="304" spans="16:19" x14ac:dyDescent="0.35">
      <c r="P304" s="14"/>
      <c r="Q304" s="14"/>
      <c r="R304" s="14"/>
      <c r="S304" s="14"/>
    </row>
    <row r="305" spans="16:19" x14ac:dyDescent="0.35">
      <c r="P305" s="14"/>
      <c r="Q305" s="14"/>
      <c r="R305" s="14"/>
      <c r="S305" s="14"/>
    </row>
    <row r="306" spans="16:19" x14ac:dyDescent="0.35">
      <c r="P306" s="14"/>
      <c r="Q306" s="14"/>
      <c r="R306" s="14"/>
      <c r="S306" s="14"/>
    </row>
    <row r="307" spans="16:19" x14ac:dyDescent="0.35">
      <c r="P307" s="14"/>
      <c r="Q307" s="14"/>
      <c r="R307" s="14"/>
      <c r="S307" s="14"/>
    </row>
    <row r="308" spans="16:19" x14ac:dyDescent="0.35">
      <c r="P308" s="14"/>
      <c r="Q308" s="14"/>
      <c r="R308" s="14"/>
      <c r="S308" s="14"/>
    </row>
    <row r="309" spans="16:19" x14ac:dyDescent="0.35">
      <c r="P309" s="14"/>
      <c r="Q309" s="14"/>
      <c r="R309" s="14"/>
      <c r="S309" s="14"/>
    </row>
    <row r="310" spans="16:19" x14ac:dyDescent="0.35">
      <c r="P310" s="14"/>
      <c r="Q310" s="14"/>
      <c r="R310" s="14"/>
      <c r="S310" s="14"/>
    </row>
    <row r="311" spans="16:19" x14ac:dyDescent="0.35">
      <c r="P311" s="14"/>
      <c r="Q311" s="14"/>
      <c r="R311" s="14"/>
      <c r="S311" s="14"/>
    </row>
    <row r="312" spans="16:19" x14ac:dyDescent="0.35">
      <c r="P312" s="14"/>
      <c r="Q312" s="14"/>
      <c r="R312" s="14"/>
      <c r="S312" s="14"/>
    </row>
    <row r="313" spans="16:19" x14ac:dyDescent="0.35">
      <c r="P313" s="14"/>
      <c r="Q313" s="14"/>
      <c r="R313" s="14"/>
      <c r="S313" s="14"/>
    </row>
    <row r="314" spans="16:19" x14ac:dyDescent="0.35">
      <c r="P314" s="14"/>
      <c r="Q314" s="14"/>
      <c r="R314" s="14"/>
      <c r="S314" s="14"/>
    </row>
    <row r="315" spans="16:19" x14ac:dyDescent="0.35">
      <c r="P315" s="14"/>
      <c r="Q315" s="14"/>
      <c r="R315" s="14"/>
      <c r="S315" s="14"/>
    </row>
    <row r="316" spans="16:19" x14ac:dyDescent="0.35">
      <c r="P316" s="14"/>
      <c r="Q316" s="14"/>
      <c r="R316" s="14"/>
      <c r="S316" s="14"/>
    </row>
    <row r="317" spans="16:19" x14ac:dyDescent="0.35">
      <c r="P317" s="14"/>
      <c r="Q317" s="14"/>
      <c r="R317" s="14"/>
      <c r="S317" s="14"/>
    </row>
    <row r="318" spans="16:19" x14ac:dyDescent="0.35">
      <c r="Q318" s="14"/>
      <c r="R318" s="14"/>
      <c r="S318" s="14"/>
    </row>
    <row r="319" spans="16:19" x14ac:dyDescent="0.35">
      <c r="Q319" s="14"/>
      <c r="R319" s="14"/>
      <c r="S319" s="14"/>
    </row>
    <row r="320" spans="16:19" x14ac:dyDescent="0.35">
      <c r="Q320" s="14"/>
      <c r="R320" s="14"/>
      <c r="S320" s="14"/>
    </row>
  </sheetData>
  <mergeCells count="17">
    <mergeCell ref="H18:I18"/>
    <mergeCell ref="H27:I27"/>
    <mergeCell ref="H35:I35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85D576FA-0486-4638-B23A-15EF99403AFC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374650</xdr:colOff>
                    <xdr:row>0</xdr:row>
                    <xdr:rowOff>177800</xdr:rowOff>
                  </from>
                  <to>
                    <xdr:col>11</xdr:col>
                    <xdr:colOff>533400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311150</xdr:colOff>
                    <xdr:row>0</xdr:row>
                    <xdr:rowOff>196850</xdr:rowOff>
                  </from>
                  <to>
                    <xdr:col>13</xdr:col>
                    <xdr:colOff>330200</xdr:colOff>
                    <xdr:row>0</xdr:row>
                    <xdr:rowOff>673100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F66DE-A3BF-45A5-9052-C8C91233CB80}">
  <dimension ref="A1:W320"/>
  <sheetViews>
    <sheetView workbookViewId="0"/>
  </sheetViews>
  <sheetFormatPr defaultRowHeight="14.5" x14ac:dyDescent="0.35"/>
  <cols>
    <col min="2" max="2" width="3.90625" customWidth="1"/>
    <col min="3" max="3" width="21.08984375" customWidth="1"/>
    <col min="4" max="4" width="45.90625" customWidth="1"/>
    <col min="5" max="5" width="7.90625" customWidth="1"/>
    <col min="8" max="8" width="18.54296875" customWidth="1"/>
    <col min="9" max="9" width="15.54296875" customWidth="1"/>
    <col min="10" max="10" width="15" customWidth="1"/>
    <col min="11" max="11" width="11.36328125" customWidth="1"/>
    <col min="13" max="13" width="10.36328125" customWidth="1"/>
    <col min="14" max="14" width="8.36328125" customWidth="1"/>
    <col min="16" max="16" width="5.6328125" customWidth="1"/>
    <col min="17" max="18" width="12.453125" customWidth="1"/>
    <col min="19" max="19" width="5.6328125" customWidth="1"/>
  </cols>
  <sheetData>
    <row r="1" spans="2:23" s="1" customFormat="1" ht="69" customHeight="1" x14ac:dyDescent="0.3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55000000000000004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35"/>
    <row r="4" spans="2:23" s="14" customFormat="1" x14ac:dyDescent="0.3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35">
      <c r="G5" s="89" t="s">
        <v>138</v>
      </c>
      <c r="H5" s="89"/>
      <c r="I5" s="89"/>
      <c r="J5" s="89"/>
      <c r="K5" s="89"/>
      <c r="L5" s="89"/>
    </row>
    <row r="6" spans="2:23" s="14" customFormat="1" ht="22.25" customHeight="1" x14ac:dyDescent="0.6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3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" customHeight="1" x14ac:dyDescent="0.3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35">
      <c r="B9" s="22"/>
      <c r="C9" s="11" t="s">
        <v>31</v>
      </c>
      <c r="D9" s="68" t="s">
        <v>202</v>
      </c>
      <c r="E9" s="23"/>
      <c r="G9" s="22"/>
      <c r="H9" s="104" t="s">
        <v>34</v>
      </c>
      <c r="I9" s="105">
        <v>594.55599566698072</v>
      </c>
      <c r="J9" s="21"/>
      <c r="K9" s="21"/>
      <c r="L9" s="21"/>
      <c r="M9" s="21"/>
      <c r="N9" s="23"/>
      <c r="P9" s="22"/>
      <c r="Q9" s="68">
        <v>0.01</v>
      </c>
      <c r="R9" s="68">
        <v>228.64457329605452</v>
      </c>
      <c r="S9" s="23"/>
    </row>
    <row r="10" spans="2:23" s="14" customFormat="1" x14ac:dyDescent="0.3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286.65293779231968</v>
      </c>
      <c r="J10" s="21"/>
      <c r="K10" s="21"/>
      <c r="L10" s="21"/>
      <c r="M10" s="21"/>
      <c r="N10" s="23"/>
      <c r="P10" s="22"/>
      <c r="Q10" s="96">
        <v>0.02</v>
      </c>
      <c r="R10" s="96">
        <v>249.25959370355318</v>
      </c>
      <c r="S10" s="23"/>
    </row>
    <row r="11" spans="2:23" s="14" customFormat="1" ht="14" customHeight="1" x14ac:dyDescent="0.3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1378.0371004844662</v>
      </c>
      <c r="J11" s="21"/>
      <c r="K11" s="21"/>
      <c r="L11" s="21"/>
      <c r="M11" s="21"/>
      <c r="N11" s="23"/>
      <c r="P11" s="22"/>
      <c r="Q11" s="68">
        <v>0.03</v>
      </c>
      <c r="R11" s="68">
        <v>264.00598784874234</v>
      </c>
      <c r="S11" s="23"/>
    </row>
    <row r="12" spans="2:23" s="14" customFormat="1" ht="14.4" customHeight="1" x14ac:dyDescent="0.35">
      <c r="B12" s="94"/>
      <c r="C12" s="99"/>
      <c r="D12" s="100"/>
      <c r="E12" s="94"/>
      <c r="G12" s="22"/>
      <c r="H12" s="102" t="s">
        <v>42</v>
      </c>
      <c r="I12" s="103">
        <v>106.03635610837961</v>
      </c>
      <c r="J12" s="21"/>
      <c r="K12" s="21"/>
      <c r="L12" s="21"/>
      <c r="M12" s="21"/>
      <c r="N12" s="23"/>
      <c r="P12" s="22"/>
      <c r="Q12" s="96">
        <v>0.04</v>
      </c>
      <c r="R12" s="96">
        <v>276.07840858113212</v>
      </c>
      <c r="S12" s="23"/>
    </row>
    <row r="13" spans="2:23" s="14" customFormat="1" x14ac:dyDescent="0.35">
      <c r="B13" s="63"/>
      <c r="C13" s="72" t="s">
        <v>131</v>
      </c>
      <c r="D13" s="56" t="s">
        <v>195</v>
      </c>
      <c r="E13" s="64"/>
      <c r="G13" s="22"/>
      <c r="H13" s="11" t="s">
        <v>108</v>
      </c>
      <c r="I13" s="68">
        <v>0.41453909012159784</v>
      </c>
      <c r="J13" s="21"/>
      <c r="K13" s="21"/>
      <c r="L13" s="21"/>
      <c r="M13" s="21"/>
      <c r="N13" s="23"/>
      <c r="P13" s="22"/>
      <c r="Q13" s="68">
        <v>0.05</v>
      </c>
      <c r="R13" s="68">
        <v>286.65293779231962</v>
      </c>
      <c r="S13" s="23"/>
    </row>
    <row r="14" spans="2:23" s="14" customFormat="1" ht="14.4" customHeight="1" x14ac:dyDescent="0.35">
      <c r="B14" s="22"/>
      <c r="C14" s="44"/>
      <c r="D14" s="39"/>
      <c r="E14" s="23"/>
      <c r="G14" s="22"/>
      <c r="H14" s="95" t="s">
        <v>110</v>
      </c>
      <c r="I14" s="96">
        <v>2</v>
      </c>
      <c r="J14" s="21"/>
      <c r="K14" s="21"/>
      <c r="L14" s="21"/>
      <c r="M14" s="21"/>
      <c r="N14" s="23"/>
      <c r="P14" s="22"/>
      <c r="Q14" s="96">
        <v>0.06</v>
      </c>
      <c r="R14" s="96">
        <v>296.25226042023604</v>
      </c>
      <c r="S14" s="23"/>
    </row>
    <row r="15" spans="2:23" s="14" customFormat="1" ht="14.4" customHeight="1" x14ac:dyDescent="0.35">
      <c r="B15" s="22"/>
      <c r="C15" s="70" t="s">
        <v>57</v>
      </c>
      <c r="D15" s="41"/>
      <c r="E15" s="23"/>
      <c r="G15" s="22"/>
      <c r="H15" s="11" t="s">
        <v>109</v>
      </c>
      <c r="I15" s="68">
        <v>1.7611760043335569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305.16398531922226</v>
      </c>
      <c r="S15" s="23"/>
    </row>
    <row r="16" spans="2:23" s="14" customFormat="1" x14ac:dyDescent="0.35">
      <c r="B16" s="22"/>
      <c r="C16" s="11" t="s">
        <v>32</v>
      </c>
      <c r="D16" s="68" t="s">
        <v>179</v>
      </c>
      <c r="E16" s="23"/>
      <c r="G16" s="22"/>
      <c r="H16" s="95" t="s">
        <v>137</v>
      </c>
      <c r="I16" s="96">
        <v>3.4885391641250192E-4</v>
      </c>
      <c r="J16" s="21"/>
      <c r="K16" s="21"/>
      <c r="L16" s="21"/>
      <c r="M16" s="21"/>
      <c r="N16" s="23"/>
      <c r="P16" s="22"/>
      <c r="Q16" s="96">
        <v>0.08</v>
      </c>
      <c r="R16" s="96">
        <v>313.5544082425078</v>
      </c>
      <c r="S16" s="23"/>
    </row>
    <row r="17" spans="2:19" s="14" customFormat="1" x14ac:dyDescent="0.35">
      <c r="B17" s="22"/>
      <c r="C17" s="95" t="s">
        <v>24</v>
      </c>
      <c r="D17" s="96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321.65768835048641</v>
      </c>
      <c r="S17" s="23"/>
    </row>
    <row r="18" spans="2:19" s="14" customFormat="1" x14ac:dyDescent="0.35">
      <c r="B18" s="22"/>
      <c r="C18" s="11" t="s">
        <v>33</v>
      </c>
      <c r="D18" s="68">
        <v>0.95</v>
      </c>
      <c r="E18" s="23"/>
      <c r="G18" s="22"/>
      <c r="H18" s="78" t="s">
        <v>54</v>
      </c>
      <c r="I18" s="79"/>
      <c r="J18" s="41"/>
      <c r="K18" s="21"/>
      <c r="L18" s="21"/>
      <c r="M18" s="21"/>
      <c r="N18" s="23"/>
      <c r="P18" s="22"/>
      <c r="Q18" s="96">
        <v>0.1</v>
      </c>
      <c r="R18" s="96">
        <v>329.48872312062974</v>
      </c>
      <c r="S18" s="23"/>
    </row>
    <row r="19" spans="2:19" s="14" customFormat="1" x14ac:dyDescent="0.35">
      <c r="B19" s="22"/>
      <c r="C19" s="95" t="s">
        <v>18</v>
      </c>
      <c r="D19" s="96" t="s">
        <v>178</v>
      </c>
      <c r="E19" s="23"/>
      <c r="G19" s="22"/>
      <c r="H19" s="106" t="s">
        <v>52</v>
      </c>
      <c r="I19" s="106">
        <v>4</v>
      </c>
      <c r="J19" s="107"/>
      <c r="K19" s="21"/>
      <c r="L19" s="21"/>
      <c r="M19" s="21"/>
      <c r="N19" s="23"/>
      <c r="P19" s="22"/>
      <c r="Q19" s="68">
        <v>0.11</v>
      </c>
      <c r="R19" s="68">
        <v>337.12059044919658</v>
      </c>
      <c r="S19" s="23"/>
    </row>
    <row r="20" spans="2:19" s="14" customFormat="1" x14ac:dyDescent="0.35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96">
        <v>0.12</v>
      </c>
      <c r="R20" s="96">
        <v>344.62575564949947</v>
      </c>
      <c r="S20" s="23"/>
    </row>
    <row r="21" spans="2:19" s="14" customFormat="1" ht="14.4" customHeight="1" x14ac:dyDescent="0.35">
      <c r="B21" s="22"/>
      <c r="C21" s="70" t="s">
        <v>56</v>
      </c>
      <c r="D21" s="41"/>
      <c r="E21" s="23"/>
      <c r="G21" s="22"/>
      <c r="H21" s="101" t="s">
        <v>186</v>
      </c>
      <c r="I21" s="68">
        <v>4.1959509139554797E-2</v>
      </c>
      <c r="J21" s="21"/>
      <c r="K21" s="21"/>
      <c r="L21" s="21"/>
      <c r="M21" s="21"/>
      <c r="N21" s="23"/>
      <c r="P21" s="22"/>
      <c r="Q21" s="68">
        <v>0.13</v>
      </c>
      <c r="R21" s="68">
        <v>352.08452094550125</v>
      </c>
      <c r="S21" s="23"/>
    </row>
    <row r="22" spans="2:19" s="14" customFormat="1" ht="14.4" customHeight="1" x14ac:dyDescent="0.35">
      <c r="B22" s="22"/>
      <c r="C22" s="11" t="s">
        <v>39</v>
      </c>
      <c r="D22" s="68" t="s">
        <v>41</v>
      </c>
      <c r="E22" s="23"/>
      <c r="F22" s="13"/>
      <c r="G22" s="22"/>
      <c r="H22" s="96" t="s">
        <v>197</v>
      </c>
      <c r="I22" s="96">
        <v>3.02521489194668E-5</v>
      </c>
      <c r="J22" s="21"/>
      <c r="K22" s="21"/>
      <c r="L22" s="21"/>
      <c r="M22" s="21"/>
      <c r="N22" s="23"/>
      <c r="P22" s="22"/>
      <c r="Q22" s="96">
        <v>0.14000000000000001</v>
      </c>
      <c r="R22" s="96">
        <v>359.52581965291489</v>
      </c>
      <c r="S22" s="23"/>
    </row>
    <row r="23" spans="2:19" s="14" customFormat="1" ht="14.4" customHeight="1" x14ac:dyDescent="0.35">
      <c r="B23" s="22"/>
      <c r="C23" s="95" t="s">
        <v>40</v>
      </c>
      <c r="D23" s="96" t="s">
        <v>155</v>
      </c>
      <c r="E23" s="23"/>
      <c r="F23" s="13"/>
      <c r="G23" s="22"/>
      <c r="H23" s="68" t="s">
        <v>198</v>
      </c>
      <c r="I23" s="68">
        <v>2.4717030208672801E-7</v>
      </c>
      <c r="J23" s="21"/>
      <c r="K23" s="21"/>
      <c r="L23" s="21"/>
      <c r="M23" s="21"/>
      <c r="N23" s="23"/>
      <c r="P23" s="22"/>
      <c r="Q23" s="68">
        <v>0.15</v>
      </c>
      <c r="R23" s="68">
        <v>366.99663164670278</v>
      </c>
      <c r="S23" s="23"/>
    </row>
    <row r="24" spans="2:19" s="14" customFormat="1" x14ac:dyDescent="0.35">
      <c r="B24" s="22"/>
      <c r="C24" s="11" t="s">
        <v>51</v>
      </c>
      <c r="D24" s="68">
        <v>5</v>
      </c>
      <c r="E24" s="23"/>
      <c r="F24" s="13"/>
      <c r="G24" s="22"/>
      <c r="H24" s="96" t="s">
        <v>199</v>
      </c>
      <c r="I24" s="96" t="s">
        <v>200</v>
      </c>
      <c r="J24" s="21"/>
      <c r="K24" s="21"/>
      <c r="L24" s="21"/>
      <c r="M24" s="21"/>
      <c r="N24" s="23"/>
      <c r="P24" s="22"/>
      <c r="Q24" s="96">
        <v>0.16</v>
      </c>
      <c r="R24" s="96">
        <v>374.54544239683287</v>
      </c>
      <c r="S24" s="23"/>
    </row>
    <row r="25" spans="2:19" s="14" customFormat="1" x14ac:dyDescent="0.35">
      <c r="B25" s="24"/>
      <c r="C25" s="36"/>
      <c r="D25" s="36"/>
      <c r="E25" s="26"/>
      <c r="F25" s="13"/>
      <c r="G25" s="22"/>
      <c r="H25" s="40"/>
      <c r="I25" s="40"/>
      <c r="J25" s="40"/>
      <c r="K25" s="21"/>
      <c r="L25" s="21"/>
      <c r="M25" s="21"/>
      <c r="N25" s="23"/>
      <c r="P25" s="22"/>
      <c r="Q25" s="68">
        <v>0.17</v>
      </c>
      <c r="R25" s="68">
        <v>382.21820504159854</v>
      </c>
      <c r="S25" s="23"/>
    </row>
    <row r="26" spans="2:19" s="14" customFormat="1" ht="17.399999999999999" customHeight="1" x14ac:dyDescent="0.35">
      <c r="B26" s="45"/>
      <c r="C26" s="47"/>
      <c r="D26" s="47"/>
      <c r="E26" s="47"/>
      <c r="F26" s="13"/>
      <c r="G26" s="22"/>
      <c r="H26" s="83" t="s">
        <v>53</v>
      </c>
      <c r="I26" s="83"/>
      <c r="J26" s="41"/>
      <c r="K26" s="41"/>
      <c r="L26" s="41"/>
      <c r="M26" s="41"/>
      <c r="N26" s="23"/>
      <c r="P26" s="22"/>
      <c r="Q26" s="96">
        <v>0.18</v>
      </c>
      <c r="R26" s="96">
        <v>390.08289328417715</v>
      </c>
      <c r="S26" s="23"/>
    </row>
    <row r="27" spans="2:19" s="14" customFormat="1" ht="29" x14ac:dyDescent="0.35">
      <c r="B27" s="13"/>
      <c r="C27" s="35"/>
      <c r="D27" s="35"/>
      <c r="E27" s="35"/>
      <c r="F27" s="13"/>
      <c r="G27" s="22"/>
      <c r="H27" s="42" t="s">
        <v>41</v>
      </c>
      <c r="I27" s="42" t="s">
        <v>47</v>
      </c>
      <c r="J27" s="43" t="s">
        <v>43</v>
      </c>
      <c r="K27" s="43" t="s">
        <v>44</v>
      </c>
      <c r="L27" s="43" t="s">
        <v>45</v>
      </c>
      <c r="M27" s="43" t="s">
        <v>46</v>
      </c>
      <c r="N27" s="23"/>
      <c r="P27" s="22"/>
      <c r="Q27" s="68">
        <v>0.19</v>
      </c>
      <c r="R27" s="68">
        <v>398.2077307268213</v>
      </c>
      <c r="S27" s="23"/>
    </row>
    <row r="28" spans="2:19" s="14" customFormat="1" ht="14.4" customHeight="1" x14ac:dyDescent="0.35">
      <c r="B28" s="13"/>
      <c r="C28" s="35"/>
      <c r="D28" s="35"/>
      <c r="E28" s="35"/>
      <c r="F28" s="13"/>
      <c r="G28" s="22"/>
      <c r="H28" s="68">
        <v>0</v>
      </c>
      <c r="I28" s="68">
        <v>4.1959509139554763E-2</v>
      </c>
      <c r="J28" s="68">
        <v>1.8021609175438771</v>
      </c>
      <c r="K28" s="68">
        <v>3</v>
      </c>
      <c r="L28" s="68">
        <v>42.95</v>
      </c>
      <c r="M28" s="68">
        <v>0.91161143252722465</v>
      </c>
      <c r="N28" s="34"/>
      <c r="P28" s="22"/>
      <c r="Q28" s="96">
        <v>0.2</v>
      </c>
      <c r="R28" s="96">
        <v>406.78285751700463</v>
      </c>
      <c r="S28" s="23"/>
    </row>
    <row r="29" spans="2:19" s="14" customFormat="1" ht="14.4" customHeight="1" x14ac:dyDescent="0.35">
      <c r="B29" s="13"/>
      <c r="C29" s="35"/>
      <c r="D29" s="35"/>
      <c r="E29" s="35"/>
      <c r="F29" s="13"/>
      <c r="G29" s="22"/>
      <c r="H29" s="96">
        <v>17.899999999999999</v>
      </c>
      <c r="I29" s="96">
        <v>4.255398926530949E-2</v>
      </c>
      <c r="J29" s="96">
        <v>1.7587563763352412</v>
      </c>
      <c r="K29" s="96">
        <v>1</v>
      </c>
      <c r="L29" s="96">
        <v>41.33</v>
      </c>
      <c r="M29" s="96">
        <v>-0.58471248114735563</v>
      </c>
      <c r="N29" s="23"/>
      <c r="P29" s="22"/>
      <c r="Q29" s="68">
        <v>0.21</v>
      </c>
      <c r="R29" s="68">
        <v>415.60434209136383</v>
      </c>
      <c r="S29" s="23"/>
    </row>
    <row r="30" spans="2:19" s="14" customFormat="1" ht="12" customHeight="1" x14ac:dyDescent="0.35">
      <c r="B30" s="13"/>
      <c r="C30" s="35"/>
      <c r="D30" s="35"/>
      <c r="E30" s="35"/>
      <c r="F30" s="13"/>
      <c r="G30" s="22"/>
      <c r="H30" s="68">
        <v>61.7</v>
      </c>
      <c r="I30" s="68">
        <v>4.4645443078142569E-2</v>
      </c>
      <c r="J30" s="68">
        <v>1.9018958751288735</v>
      </c>
      <c r="K30" s="68">
        <v>1</v>
      </c>
      <c r="L30" s="68">
        <v>42.6</v>
      </c>
      <c r="M30" s="68">
        <v>-0.66908415108157349</v>
      </c>
      <c r="N30" s="23"/>
      <c r="P30" s="22"/>
      <c r="Q30" s="96">
        <v>0.22</v>
      </c>
      <c r="R30" s="96">
        <v>424.47414034990527</v>
      </c>
      <c r="S30" s="23"/>
    </row>
    <row r="31" spans="2:19" s="14" customFormat="1" ht="14" customHeight="1" x14ac:dyDescent="0.35">
      <c r="B31" s="13"/>
      <c r="C31" s="35"/>
      <c r="D31" s="35"/>
      <c r="E31" s="35"/>
      <c r="G31" s="22"/>
      <c r="H31" s="96">
        <v>195.6</v>
      </c>
      <c r="I31" s="96">
        <v>5.6575684151744125E-2</v>
      </c>
      <c r="J31" s="96">
        <v>2.4350174458910669</v>
      </c>
      <c r="K31" s="96">
        <v>3</v>
      </c>
      <c r="L31" s="96">
        <v>43.04</v>
      </c>
      <c r="M31" s="96">
        <v>0.37276099839428861</v>
      </c>
      <c r="N31" s="23"/>
      <c r="P31" s="22"/>
      <c r="Q31" s="68">
        <v>0.23</v>
      </c>
      <c r="R31" s="68">
        <v>432.95552440143251</v>
      </c>
      <c r="S31" s="23"/>
    </row>
    <row r="32" spans="2:19" s="14" customFormat="1" x14ac:dyDescent="0.35">
      <c r="B32" s="13"/>
      <c r="C32" s="13"/>
      <c r="D32" s="13"/>
      <c r="E32" s="13"/>
      <c r="G32" s="22"/>
      <c r="H32" s="68">
        <v>772.3</v>
      </c>
      <c r="I32" s="68">
        <v>0.19237143854793542</v>
      </c>
      <c r="J32" s="68">
        <v>7.0965823680333378</v>
      </c>
      <c r="K32" s="68">
        <v>7</v>
      </c>
      <c r="L32" s="68">
        <v>36.89</v>
      </c>
      <c r="M32" s="68">
        <v>-4.0342925740021823E-2</v>
      </c>
      <c r="N32" s="23"/>
      <c r="P32" s="22"/>
      <c r="Q32" s="96">
        <v>0.24</v>
      </c>
      <c r="R32" s="96">
        <v>441.14286414533552</v>
      </c>
      <c r="S32" s="23"/>
    </row>
    <row r="33" spans="1:19" s="14" customFormat="1" x14ac:dyDescent="0.35">
      <c r="A33" s="13"/>
      <c r="B33" s="13"/>
      <c r="C33" s="13"/>
      <c r="D33" s="13"/>
      <c r="E33" s="13"/>
      <c r="F33" s="13"/>
      <c r="G33" s="22"/>
      <c r="H33" s="40"/>
      <c r="I33" s="40"/>
      <c r="J33" s="40"/>
      <c r="K33" s="40"/>
      <c r="L33" s="40"/>
      <c r="M33" s="40"/>
      <c r="N33" s="23"/>
      <c r="P33" s="22"/>
      <c r="Q33" s="68">
        <v>0.25</v>
      </c>
      <c r="R33" s="68">
        <v>449.05887340559872</v>
      </c>
      <c r="S33" s="23"/>
    </row>
    <row r="34" spans="1:19" s="14" customFormat="1" ht="15" customHeight="1" x14ac:dyDescent="0.35">
      <c r="A34" s="13"/>
      <c r="B34" s="13"/>
      <c r="C34" s="13"/>
      <c r="D34" s="13"/>
      <c r="E34" s="13"/>
      <c r="F34" s="13"/>
      <c r="G34" s="22"/>
      <c r="H34" s="83" t="s">
        <v>111</v>
      </c>
      <c r="I34" s="83"/>
      <c r="J34" s="40"/>
      <c r="K34" s="40"/>
      <c r="L34" s="40"/>
      <c r="M34" s="40"/>
      <c r="N34" s="23"/>
      <c r="P34" s="22"/>
      <c r="Q34" s="96">
        <v>0.26</v>
      </c>
      <c r="R34" s="96">
        <v>456.70062475718305</v>
      </c>
      <c r="S34" s="23"/>
    </row>
    <row r="35" spans="1:19" s="14" customFormat="1" ht="23.5" x14ac:dyDescent="0.55000000000000004">
      <c r="A35" s="13"/>
      <c r="C35" s="13"/>
      <c r="D35" s="82"/>
      <c r="E35" s="82"/>
      <c r="F35" s="13"/>
      <c r="G35" s="22"/>
      <c r="H35" s="108" t="s">
        <v>31</v>
      </c>
      <c r="I35" s="108" t="s">
        <v>90</v>
      </c>
      <c r="J35" s="108" t="s">
        <v>52</v>
      </c>
      <c r="K35" s="108" t="s">
        <v>91</v>
      </c>
      <c r="L35" s="108" t="s">
        <v>92</v>
      </c>
      <c r="M35" s="108" t="s">
        <v>93</v>
      </c>
      <c r="N35" s="23"/>
      <c r="P35" s="22"/>
      <c r="Q35" s="68">
        <v>0.27</v>
      </c>
      <c r="R35" s="68">
        <v>464.08675072956675</v>
      </c>
      <c r="S35" s="23"/>
    </row>
    <row r="36" spans="1:19" s="14" customFormat="1" x14ac:dyDescent="0.35">
      <c r="A36" s="13"/>
      <c r="C36" s="13"/>
      <c r="D36" s="13"/>
      <c r="E36" s="27"/>
      <c r="F36" s="13"/>
      <c r="G36" s="22"/>
      <c r="H36" s="68" t="s">
        <v>182</v>
      </c>
      <c r="I36" s="68">
        <v>-49.133432227540411</v>
      </c>
      <c r="J36" s="68">
        <v>5</v>
      </c>
      <c r="K36" s="68" t="s">
        <v>183</v>
      </c>
      <c r="L36" s="68" t="s">
        <v>183</v>
      </c>
      <c r="M36" s="68" t="s">
        <v>183</v>
      </c>
      <c r="N36" s="23"/>
      <c r="P36" s="22"/>
      <c r="Q36" s="96">
        <v>0.28000000000000003</v>
      </c>
      <c r="R36" s="96">
        <v>471.34110472737308</v>
      </c>
      <c r="S36" s="23"/>
    </row>
    <row r="37" spans="1:19" s="14" customFormat="1" x14ac:dyDescent="0.35">
      <c r="A37" s="13"/>
      <c r="B37" s="13"/>
      <c r="C37" s="13"/>
      <c r="D37" s="13"/>
      <c r="E37" s="27"/>
      <c r="F37" s="13"/>
      <c r="G37" s="22"/>
      <c r="H37" s="96" t="s">
        <v>184</v>
      </c>
      <c r="I37" s="96">
        <v>-50.018178054189804</v>
      </c>
      <c r="J37" s="96">
        <v>3</v>
      </c>
      <c r="K37" s="96">
        <v>1.7694916532987861</v>
      </c>
      <c r="L37" s="96">
        <v>2</v>
      </c>
      <c r="M37" s="96">
        <v>0.41281908755595687</v>
      </c>
      <c r="N37" s="23"/>
      <c r="P37" s="22"/>
      <c r="Q37" s="68">
        <v>0.28999999999999998</v>
      </c>
      <c r="R37" s="68">
        <v>478.41081032334557</v>
      </c>
      <c r="S37" s="23"/>
    </row>
    <row r="38" spans="1:19" s="14" customFormat="1" x14ac:dyDescent="0.35">
      <c r="A38" s="13"/>
      <c r="B38" s="13"/>
      <c r="C38" s="13"/>
      <c r="D38" s="13"/>
      <c r="E38" s="27"/>
      <c r="F38" s="13"/>
      <c r="G38" s="22"/>
      <c r="H38" s="68" t="s">
        <v>185</v>
      </c>
      <c r="I38" s="68">
        <v>-53.798626493345495</v>
      </c>
      <c r="J38" s="68">
        <v>1</v>
      </c>
      <c r="K38" s="68">
        <v>9.3303885316101685</v>
      </c>
      <c r="L38" s="68">
        <v>4</v>
      </c>
      <c r="M38" s="68">
        <v>5.3351505644040897E-2</v>
      </c>
      <c r="N38" s="23"/>
      <c r="P38" s="22"/>
      <c r="Q38" s="96">
        <v>0.3</v>
      </c>
      <c r="R38" s="96">
        <v>485.12972972314145</v>
      </c>
      <c r="S38" s="23"/>
    </row>
    <row r="39" spans="1:19" s="14" customFormat="1" x14ac:dyDescent="0.35">
      <c r="A39" s="13"/>
      <c r="B39" s="13"/>
      <c r="C39" s="13"/>
      <c r="D39" s="13"/>
      <c r="E39" s="27"/>
      <c r="F39" s="13"/>
      <c r="G39" s="22"/>
      <c r="H39" s="40"/>
      <c r="I39" s="40"/>
      <c r="J39" s="40"/>
      <c r="K39" s="40"/>
      <c r="L39" s="40"/>
      <c r="M39" s="40"/>
      <c r="N39" s="23"/>
      <c r="P39" s="22"/>
      <c r="Q39" s="68">
        <v>0.31</v>
      </c>
      <c r="R39" s="68">
        <v>491.54876810456688</v>
      </c>
      <c r="S39" s="23"/>
    </row>
    <row r="40" spans="1:19" s="14" customFormat="1" x14ac:dyDescent="0.35">
      <c r="A40" s="13"/>
      <c r="B40" s="13"/>
      <c r="C40" s="13"/>
      <c r="D40" s="13"/>
      <c r="E40" s="13"/>
      <c r="F40" s="13"/>
      <c r="G40" s="45"/>
      <c r="H40" s="46"/>
      <c r="I40" s="45"/>
      <c r="J40" s="45"/>
      <c r="K40" s="45"/>
      <c r="L40" s="45"/>
      <c r="M40" s="45"/>
      <c r="N40" s="45"/>
      <c r="P40" s="22"/>
      <c r="Q40" s="96">
        <v>0.32</v>
      </c>
      <c r="R40" s="96">
        <v>497.8848211398863</v>
      </c>
      <c r="S40" s="23"/>
    </row>
    <row r="41" spans="1:19" s="14" customFormat="1" ht="15" customHeight="1" x14ac:dyDescent="0.55000000000000004">
      <c r="A41" s="13"/>
      <c r="B41" s="13"/>
      <c r="C41" s="13"/>
      <c r="D41" s="13"/>
      <c r="E41" s="13"/>
      <c r="F41" s="13"/>
      <c r="H41" s="29"/>
      <c r="M41" s="13"/>
      <c r="N41" s="13"/>
      <c r="P41" s="22"/>
      <c r="Q41" s="68">
        <v>0.33</v>
      </c>
      <c r="R41" s="68">
        <v>504.14614427458605</v>
      </c>
      <c r="S41" s="23"/>
    </row>
    <row r="42" spans="1:19" s="14" customFormat="1" ht="23.5" x14ac:dyDescent="0.55000000000000004">
      <c r="A42" s="13"/>
      <c r="B42" s="13"/>
      <c r="C42" s="13"/>
      <c r="D42" s="82"/>
      <c r="E42" s="82"/>
      <c r="F42" s="13"/>
      <c r="H42" s="28"/>
      <c r="M42" s="13"/>
      <c r="N42" s="13"/>
      <c r="P42" s="22"/>
      <c r="Q42" s="96">
        <v>0.34</v>
      </c>
      <c r="R42" s="96">
        <v>510.26373264085106</v>
      </c>
      <c r="S42" s="23"/>
    </row>
    <row r="43" spans="1:19" s="14" customFormat="1" x14ac:dyDescent="0.35">
      <c r="A43" s="13"/>
      <c r="B43" s="13"/>
      <c r="C43" s="13"/>
      <c r="D43" s="13"/>
      <c r="E43" s="27"/>
      <c r="F43" s="13"/>
      <c r="H43" s="28"/>
      <c r="I43" s="13"/>
      <c r="J43" s="13"/>
      <c r="K43" s="13"/>
      <c r="L43" s="13"/>
      <c r="M43" s="13"/>
      <c r="N43" s="13"/>
      <c r="P43" s="22"/>
      <c r="Q43" s="68">
        <v>0.35000000000000003</v>
      </c>
      <c r="R43" s="68">
        <v>516.20111242703842</v>
      </c>
      <c r="S43" s="23"/>
    </row>
    <row r="44" spans="1:19" s="14" customFormat="1" x14ac:dyDescent="0.35">
      <c r="A44" s="13"/>
      <c r="B44" s="13"/>
      <c r="C44" s="13"/>
      <c r="D44" s="13"/>
      <c r="E44" s="27"/>
      <c r="F44" s="13"/>
      <c r="H44" s="30"/>
      <c r="I44" s="13"/>
      <c r="J44" s="13"/>
      <c r="K44" s="13"/>
      <c r="L44" s="13"/>
      <c r="M44" s="13"/>
      <c r="N44" s="13"/>
      <c r="P44" s="22"/>
      <c r="Q44" s="96">
        <v>0.36</v>
      </c>
      <c r="R44" s="96">
        <v>521.98356778278981</v>
      </c>
      <c r="S44" s="23"/>
    </row>
    <row r="45" spans="1:19" s="14" customFormat="1" x14ac:dyDescent="0.3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527.6411577895168</v>
      </c>
      <c r="S45" s="23"/>
    </row>
    <row r="46" spans="1:19" s="14" customFormat="1" x14ac:dyDescent="0.3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533.11049941253987</v>
      </c>
      <c r="S46" s="23"/>
    </row>
    <row r="47" spans="1:19" s="14" customFormat="1" x14ac:dyDescent="0.3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538.49723454448349</v>
      </c>
      <c r="S47" s="23"/>
    </row>
    <row r="48" spans="1:19" s="14" customFormat="1" x14ac:dyDescent="0.35">
      <c r="A48" s="13"/>
      <c r="B48" s="13"/>
      <c r="C48" s="13"/>
      <c r="D48" s="13"/>
      <c r="E48" s="13"/>
      <c r="F48" s="13"/>
      <c r="H48" s="28"/>
      <c r="O48" s="13"/>
      <c r="P48" s="22"/>
      <c r="Q48" s="96">
        <v>0.4</v>
      </c>
      <c r="R48" s="96">
        <v>543.98189450628399</v>
      </c>
      <c r="S48" s="23"/>
    </row>
    <row r="49" spans="1:19" s="14" customFormat="1" x14ac:dyDescent="0.35">
      <c r="A49" s="13"/>
      <c r="B49" s="13"/>
      <c r="C49" s="13"/>
      <c r="D49" s="13"/>
      <c r="E49" s="13"/>
      <c r="F49" s="13"/>
      <c r="H49" s="28"/>
      <c r="O49" s="13"/>
      <c r="P49" s="22"/>
      <c r="Q49" s="68">
        <v>0.41000000000000003</v>
      </c>
      <c r="R49" s="68">
        <v>549.66384203163864</v>
      </c>
      <c r="S49" s="23"/>
    </row>
    <row r="50" spans="1:19" s="14" customFormat="1" x14ac:dyDescent="0.35">
      <c r="B50" s="13"/>
      <c r="C50" s="13"/>
      <c r="D50" s="13"/>
      <c r="E50" s="13"/>
      <c r="O50" s="13"/>
      <c r="P50" s="22"/>
      <c r="Q50" s="96">
        <v>0.42</v>
      </c>
      <c r="R50" s="96">
        <v>555.33463928349261</v>
      </c>
      <c r="S50" s="23"/>
    </row>
    <row r="51" spans="1:19" s="14" customFormat="1" x14ac:dyDescent="0.35">
      <c r="B51" s="13"/>
      <c r="C51" s="13"/>
      <c r="D51" s="13"/>
      <c r="E51" s="13"/>
      <c r="P51" s="22"/>
      <c r="Q51" s="68">
        <v>0.43</v>
      </c>
      <c r="R51" s="68">
        <v>560.73278823763053</v>
      </c>
      <c r="S51" s="23"/>
    </row>
    <row r="52" spans="1:19" s="14" customFormat="1" x14ac:dyDescent="0.35">
      <c r="B52" s="13"/>
      <c r="P52" s="22"/>
      <c r="Q52" s="96">
        <v>0.44</v>
      </c>
      <c r="R52" s="96">
        <v>565.7888734830849</v>
      </c>
      <c r="S52" s="23"/>
    </row>
    <row r="53" spans="1:19" s="14" customFormat="1" x14ac:dyDescent="0.35">
      <c r="B53" s="13"/>
      <c r="P53" s="22"/>
      <c r="Q53" s="68">
        <v>0.45</v>
      </c>
      <c r="R53" s="68">
        <v>570.64548388836545</v>
      </c>
      <c r="S53" s="23"/>
    </row>
    <row r="54" spans="1:19" s="14" customFormat="1" x14ac:dyDescent="0.35">
      <c r="P54" s="22"/>
      <c r="Q54" s="96">
        <v>0.46</v>
      </c>
      <c r="R54" s="96">
        <v>575.44714989894101</v>
      </c>
      <c r="S54" s="23"/>
    </row>
    <row r="55" spans="1:19" s="14" customFormat="1" x14ac:dyDescent="0.35">
      <c r="P55" s="22"/>
      <c r="Q55" s="68">
        <v>0.47000000000000003</v>
      </c>
      <c r="R55" s="68">
        <v>580.27371529711797</v>
      </c>
      <c r="S55" s="23"/>
    </row>
    <row r="56" spans="1:19" s="14" customFormat="1" x14ac:dyDescent="0.35">
      <c r="P56" s="22"/>
      <c r="Q56" s="96">
        <v>0.48</v>
      </c>
      <c r="R56" s="96">
        <v>585.04855886405744</v>
      </c>
      <c r="S56" s="23"/>
    </row>
    <row r="57" spans="1:19" s="14" customFormat="1" x14ac:dyDescent="0.35">
      <c r="P57" s="22"/>
      <c r="Q57" s="68">
        <v>0.49</v>
      </c>
      <c r="R57" s="68">
        <v>589.79816883017224</v>
      </c>
      <c r="S57" s="23"/>
    </row>
    <row r="58" spans="1:19" s="14" customFormat="1" x14ac:dyDescent="0.35">
      <c r="P58" s="22"/>
      <c r="Q58" s="96">
        <v>0.5</v>
      </c>
      <c r="R58" s="96">
        <v>594.55599566698083</v>
      </c>
      <c r="S58" s="23"/>
    </row>
    <row r="59" spans="1:19" s="14" customFormat="1" x14ac:dyDescent="0.35">
      <c r="P59" s="22"/>
      <c r="Q59" s="68">
        <v>0.51</v>
      </c>
      <c r="R59" s="68">
        <v>599.31888658934315</v>
      </c>
      <c r="S59" s="23"/>
    </row>
    <row r="60" spans="1:19" s="14" customFormat="1" x14ac:dyDescent="0.35">
      <c r="P60" s="22"/>
      <c r="Q60" s="96">
        <v>0.52</v>
      </c>
      <c r="R60" s="96">
        <v>604.0762876904513</v>
      </c>
      <c r="S60" s="23"/>
    </row>
    <row r="61" spans="1:19" s="14" customFormat="1" x14ac:dyDescent="0.35">
      <c r="P61" s="22"/>
      <c r="Q61" s="68">
        <v>0.53</v>
      </c>
      <c r="R61" s="68">
        <v>608.85054775932133</v>
      </c>
      <c r="S61" s="23"/>
    </row>
    <row r="62" spans="1:19" s="14" customFormat="1" x14ac:dyDescent="0.35">
      <c r="P62" s="22"/>
      <c r="Q62" s="96">
        <v>0.54</v>
      </c>
      <c r="R62" s="96">
        <v>613.66293099379641</v>
      </c>
      <c r="S62" s="23"/>
    </row>
    <row r="63" spans="1:19" s="14" customFormat="1" x14ac:dyDescent="0.35">
      <c r="P63" s="22"/>
      <c r="Q63" s="68">
        <v>0.55000000000000004</v>
      </c>
      <c r="R63" s="68">
        <v>618.50844741084757</v>
      </c>
      <c r="S63" s="23"/>
    </row>
    <row r="64" spans="1:19" s="14" customFormat="1" x14ac:dyDescent="0.35">
      <c r="P64" s="22"/>
      <c r="Q64" s="96">
        <v>0.56000000000000005</v>
      </c>
      <c r="R64" s="96">
        <v>623.38181240498488</v>
      </c>
      <c r="S64" s="23"/>
    </row>
    <row r="65" spans="16:19" s="14" customFormat="1" x14ac:dyDescent="0.35">
      <c r="P65" s="22"/>
      <c r="Q65" s="68">
        <v>0.57000000000000006</v>
      </c>
      <c r="R65" s="68">
        <v>628.28434911844931</v>
      </c>
      <c r="S65" s="23"/>
    </row>
    <row r="66" spans="16:19" s="14" customFormat="1" x14ac:dyDescent="0.35">
      <c r="P66" s="22"/>
      <c r="Q66" s="96">
        <v>0.57999999999999996</v>
      </c>
      <c r="R66" s="96">
        <v>633.20944923450713</v>
      </c>
      <c r="S66" s="23"/>
    </row>
    <row r="67" spans="16:19" s="14" customFormat="1" x14ac:dyDescent="0.35">
      <c r="P67" s="22"/>
      <c r="Q67" s="68">
        <v>0.59</v>
      </c>
      <c r="R67" s="68">
        <v>638.13089467310681</v>
      </c>
      <c r="S67" s="23"/>
    </row>
    <row r="68" spans="16:19" s="14" customFormat="1" x14ac:dyDescent="0.35">
      <c r="P68" s="22"/>
      <c r="Q68" s="96">
        <v>0.6</v>
      </c>
      <c r="R68" s="96">
        <v>643.09504062999008</v>
      </c>
      <c r="S68" s="23"/>
    </row>
    <row r="69" spans="16:19" s="14" customFormat="1" x14ac:dyDescent="0.35">
      <c r="P69" s="22"/>
      <c r="Q69" s="68">
        <v>0.61</v>
      </c>
      <c r="R69" s="68">
        <v>648.15874892962563</v>
      </c>
      <c r="S69" s="23"/>
    </row>
    <row r="70" spans="16:19" s="14" customFormat="1" x14ac:dyDescent="0.35">
      <c r="P70" s="22"/>
      <c r="Q70" s="96">
        <v>0.62</v>
      </c>
      <c r="R70" s="96">
        <v>653.36094526759291</v>
      </c>
      <c r="S70" s="23"/>
    </row>
    <row r="71" spans="16:19" s="14" customFormat="1" x14ac:dyDescent="0.35">
      <c r="P71" s="22"/>
      <c r="Q71" s="68">
        <v>0.63</v>
      </c>
      <c r="R71" s="68">
        <v>658.67331916788498</v>
      </c>
      <c r="S71" s="23"/>
    </row>
    <row r="72" spans="16:19" s="14" customFormat="1" x14ac:dyDescent="0.35">
      <c r="P72" s="22"/>
      <c r="Q72" s="96">
        <v>0.64</v>
      </c>
      <c r="R72" s="96">
        <v>664.08064786699913</v>
      </c>
      <c r="S72" s="23"/>
    </row>
    <row r="73" spans="16:19" s="14" customFormat="1" x14ac:dyDescent="0.35">
      <c r="P73" s="22"/>
      <c r="Q73" s="68">
        <v>0.65</v>
      </c>
      <c r="R73" s="68">
        <v>669.57008791844737</v>
      </c>
      <c r="S73" s="23"/>
    </row>
    <row r="74" spans="16:19" s="14" customFormat="1" x14ac:dyDescent="0.35">
      <c r="P74" s="22"/>
      <c r="Q74" s="96">
        <v>0.66</v>
      </c>
      <c r="R74" s="96">
        <v>675.16859261434968</v>
      </c>
      <c r="S74" s="23"/>
    </row>
    <row r="75" spans="16:19" s="14" customFormat="1" x14ac:dyDescent="0.35">
      <c r="P75" s="22"/>
      <c r="Q75" s="68">
        <v>0.67</v>
      </c>
      <c r="R75" s="68">
        <v>680.85934038587038</v>
      </c>
      <c r="S75" s="23"/>
    </row>
    <row r="76" spans="16:19" s="14" customFormat="1" x14ac:dyDescent="0.35">
      <c r="P76" s="22"/>
      <c r="Q76" s="96">
        <v>0.68</v>
      </c>
      <c r="R76" s="96">
        <v>686.5810182689811</v>
      </c>
      <c r="S76" s="23"/>
    </row>
    <row r="77" spans="16:19" s="14" customFormat="1" x14ac:dyDescent="0.35">
      <c r="P77" s="22"/>
      <c r="Q77" s="68">
        <v>0.69000000000000006</v>
      </c>
      <c r="R77" s="68">
        <v>692.26932909268373</v>
      </c>
      <c r="S77" s="23"/>
    </row>
    <row r="78" spans="16:19" s="14" customFormat="1" x14ac:dyDescent="0.35">
      <c r="P78" s="22"/>
      <c r="Q78" s="96">
        <v>0.70000000000000007</v>
      </c>
      <c r="R78" s="96">
        <v>697.91081496564198</v>
      </c>
      <c r="S78" s="23"/>
    </row>
    <row r="79" spans="16:19" s="14" customFormat="1" x14ac:dyDescent="0.35">
      <c r="P79" s="22"/>
      <c r="Q79" s="68">
        <v>0.71</v>
      </c>
      <c r="R79" s="68">
        <v>703.59869947008372</v>
      </c>
      <c r="S79" s="23"/>
    </row>
    <row r="80" spans="16:19" s="14" customFormat="1" x14ac:dyDescent="0.35">
      <c r="P80" s="22"/>
      <c r="Q80" s="96">
        <v>0.72</v>
      </c>
      <c r="R80" s="96">
        <v>709.43446834026452</v>
      </c>
      <c r="S80" s="23"/>
    </row>
    <row r="81" spans="16:19" s="14" customFormat="1" x14ac:dyDescent="0.35">
      <c r="P81" s="22"/>
      <c r="Q81" s="68">
        <v>0.73</v>
      </c>
      <c r="R81" s="68">
        <v>715.36453160810845</v>
      </c>
      <c r="S81" s="23"/>
    </row>
    <row r="82" spans="16:19" s="14" customFormat="1" x14ac:dyDescent="0.35">
      <c r="P82" s="22"/>
      <c r="Q82" s="96">
        <v>0.74</v>
      </c>
      <c r="R82" s="96">
        <v>721.37277891831832</v>
      </c>
      <c r="S82" s="23"/>
    </row>
    <row r="83" spans="16:19" s="14" customFormat="1" x14ac:dyDescent="0.35">
      <c r="P83" s="22"/>
      <c r="Q83" s="68">
        <v>0.75</v>
      </c>
      <c r="R83" s="68">
        <v>727.71471670464973</v>
      </c>
      <c r="S83" s="23"/>
    </row>
    <row r="84" spans="16:19" s="14" customFormat="1" x14ac:dyDescent="0.35">
      <c r="P84" s="22"/>
      <c r="Q84" s="96">
        <v>0.76</v>
      </c>
      <c r="R84" s="96">
        <v>734.60716646637729</v>
      </c>
      <c r="S84" s="23"/>
    </row>
    <row r="85" spans="16:19" s="14" customFormat="1" x14ac:dyDescent="0.35">
      <c r="P85" s="22"/>
      <c r="Q85" s="68">
        <v>0.77</v>
      </c>
      <c r="R85" s="68">
        <v>741.95797017071982</v>
      </c>
      <c r="S85" s="23"/>
    </row>
    <row r="86" spans="16:19" s="14" customFormat="1" x14ac:dyDescent="0.35">
      <c r="P86" s="22"/>
      <c r="Q86" s="96">
        <v>0.78</v>
      </c>
      <c r="R86" s="96">
        <v>749.74683712271155</v>
      </c>
      <c r="S86" s="23"/>
    </row>
    <row r="87" spans="16:19" s="14" customFormat="1" x14ac:dyDescent="0.35">
      <c r="P87" s="22"/>
      <c r="Q87" s="68">
        <v>0.79</v>
      </c>
      <c r="R87" s="68">
        <v>757.97122973127875</v>
      </c>
      <c r="S87" s="23"/>
    </row>
    <row r="88" spans="16:19" s="14" customFormat="1" x14ac:dyDescent="0.35">
      <c r="P88" s="22"/>
      <c r="Q88" s="96">
        <v>0.8</v>
      </c>
      <c r="R88" s="96">
        <v>766.61573129281408</v>
      </c>
      <c r="S88" s="23"/>
    </row>
    <row r="89" spans="16:19" s="14" customFormat="1" x14ac:dyDescent="0.35">
      <c r="P89" s="22"/>
      <c r="Q89" s="68">
        <v>0.81</v>
      </c>
      <c r="R89" s="68">
        <v>775.80507091857021</v>
      </c>
      <c r="S89" s="23"/>
    </row>
    <row r="90" spans="16:19" s="14" customFormat="1" x14ac:dyDescent="0.35">
      <c r="P90" s="22"/>
      <c r="Q90" s="96">
        <v>0.82000000000000006</v>
      </c>
      <c r="R90" s="96">
        <v>785.28910831977294</v>
      </c>
      <c r="S90" s="23"/>
    </row>
    <row r="91" spans="16:19" s="14" customFormat="1" x14ac:dyDescent="0.35">
      <c r="P91" s="22"/>
      <c r="Q91" s="68">
        <v>0.83000000000000007</v>
      </c>
      <c r="R91" s="68">
        <v>795.6756400827777</v>
      </c>
      <c r="S91" s="23"/>
    </row>
    <row r="92" spans="16:19" s="14" customFormat="1" x14ac:dyDescent="0.35">
      <c r="P92" s="22"/>
      <c r="Q92" s="96">
        <v>0.84</v>
      </c>
      <c r="R92" s="96">
        <v>807.66566275345349</v>
      </c>
      <c r="S92" s="23"/>
    </row>
    <row r="93" spans="16:19" s="14" customFormat="1" x14ac:dyDescent="0.35">
      <c r="P93" s="22"/>
      <c r="Q93" s="68">
        <v>0.85</v>
      </c>
      <c r="R93" s="68">
        <v>821.911021981197</v>
      </c>
      <c r="S93" s="23"/>
    </row>
    <row r="94" spans="16:19" s="14" customFormat="1" x14ac:dyDescent="0.35">
      <c r="P94" s="22"/>
      <c r="Q94" s="96">
        <v>0.86</v>
      </c>
      <c r="R94" s="96">
        <v>840.52822800272418</v>
      </c>
      <c r="S94" s="23"/>
    </row>
    <row r="95" spans="16:19" s="14" customFormat="1" x14ac:dyDescent="0.35">
      <c r="P95" s="22"/>
      <c r="Q95" s="68">
        <v>0.87</v>
      </c>
      <c r="R95" s="68">
        <v>862.93162526038793</v>
      </c>
      <c r="S95" s="23"/>
    </row>
    <row r="96" spans="16:19" s="14" customFormat="1" x14ac:dyDescent="0.35">
      <c r="P96" s="22"/>
      <c r="Q96" s="96">
        <v>0.88</v>
      </c>
      <c r="R96" s="96">
        <v>897.06017020856507</v>
      </c>
      <c r="S96" s="23"/>
    </row>
    <row r="97" spans="16:19" s="14" customFormat="1" x14ac:dyDescent="0.35">
      <c r="P97" s="22"/>
      <c r="Q97" s="68">
        <v>0.89</v>
      </c>
      <c r="R97" s="68">
        <v>946.5651407080552</v>
      </c>
      <c r="S97" s="23"/>
    </row>
    <row r="98" spans="16:19" s="14" customFormat="1" x14ac:dyDescent="0.35">
      <c r="P98" s="22"/>
      <c r="Q98" s="96">
        <v>0.9</v>
      </c>
      <c r="R98" s="96">
        <v>989.76813437775934</v>
      </c>
      <c r="S98" s="23"/>
    </row>
    <row r="99" spans="16:19" s="14" customFormat="1" x14ac:dyDescent="0.35">
      <c r="P99" s="22"/>
      <c r="Q99" s="68">
        <v>0.91</v>
      </c>
      <c r="R99" s="68">
        <v>1040.2540325214354</v>
      </c>
      <c r="S99" s="23"/>
    </row>
    <row r="100" spans="16:19" s="14" customFormat="1" x14ac:dyDescent="0.35">
      <c r="P100" s="22"/>
      <c r="Q100" s="96">
        <v>0.92</v>
      </c>
      <c r="R100" s="96">
        <v>1099.5843923177101</v>
      </c>
      <c r="S100" s="23"/>
    </row>
    <row r="101" spans="16:19" s="14" customFormat="1" x14ac:dyDescent="0.35">
      <c r="P101" s="22"/>
      <c r="Q101" s="68">
        <v>0.93</v>
      </c>
      <c r="R101" s="68">
        <v>1171.3628260899372</v>
      </c>
      <c r="S101" s="23"/>
    </row>
    <row r="102" spans="16:19" s="14" customFormat="1" x14ac:dyDescent="0.35">
      <c r="P102" s="22"/>
      <c r="Q102" s="96">
        <v>0.94000000000000006</v>
      </c>
      <c r="R102" s="96">
        <v>1260.9304917878492</v>
      </c>
      <c r="S102" s="23"/>
    </row>
    <row r="103" spans="16:19" s="14" customFormat="1" x14ac:dyDescent="0.35">
      <c r="P103" s="22"/>
      <c r="Q103" s="68">
        <v>0.95000000000000007</v>
      </c>
      <c r="R103" s="68">
        <v>1378.0371004844753</v>
      </c>
      <c r="S103" s="23"/>
    </row>
    <row r="104" spans="16:19" s="14" customFormat="1" x14ac:dyDescent="0.35">
      <c r="P104" s="22"/>
      <c r="Q104" s="96">
        <v>0.96</v>
      </c>
      <c r="R104" s="96">
        <v>1541.6670691598181</v>
      </c>
      <c r="S104" s="23"/>
    </row>
    <row r="105" spans="16:19" s="14" customFormat="1" x14ac:dyDescent="0.35">
      <c r="P105" s="22"/>
      <c r="Q105" s="68">
        <v>0.97</v>
      </c>
      <c r="R105" s="68">
        <v>1795.89023507257</v>
      </c>
      <c r="S105" s="23"/>
    </row>
    <row r="106" spans="16:19" s="14" customFormat="1" x14ac:dyDescent="0.35">
      <c r="P106" s="22"/>
      <c r="Q106" s="96">
        <v>0.98</v>
      </c>
      <c r="R106" s="96">
        <v>65535</v>
      </c>
      <c r="S106" s="23"/>
    </row>
    <row r="107" spans="16:19" s="14" customFormat="1" x14ac:dyDescent="0.35">
      <c r="P107" s="22"/>
      <c r="Q107" s="68">
        <v>0.99</v>
      </c>
      <c r="R107" s="68">
        <v>65535</v>
      </c>
      <c r="S107" s="23"/>
    </row>
    <row r="108" spans="16:19" s="14" customFormat="1" x14ac:dyDescent="0.35">
      <c r="P108" s="24"/>
      <c r="Q108" s="25"/>
      <c r="R108" s="25"/>
      <c r="S108" s="26"/>
    </row>
    <row r="109" spans="16:19" s="14" customFormat="1" x14ac:dyDescent="0.35"/>
    <row r="110" spans="16:19" s="14" customFormat="1" x14ac:dyDescent="0.35"/>
    <row r="111" spans="16:19" s="14" customFormat="1" x14ac:dyDescent="0.35"/>
    <row r="112" spans="16:19" s="14" customFormat="1" x14ac:dyDescent="0.35"/>
    <row r="113" s="14" customFormat="1" x14ac:dyDescent="0.35"/>
    <row r="114" s="14" customFormat="1" x14ac:dyDescent="0.35"/>
    <row r="115" s="14" customFormat="1" x14ac:dyDescent="0.35"/>
    <row r="116" s="14" customFormat="1" x14ac:dyDescent="0.35"/>
    <row r="117" s="14" customFormat="1" x14ac:dyDescent="0.35"/>
    <row r="118" s="14" customFormat="1" x14ac:dyDescent="0.35"/>
    <row r="119" s="14" customFormat="1" x14ac:dyDescent="0.35"/>
    <row r="120" s="14" customFormat="1" x14ac:dyDescent="0.35"/>
    <row r="121" s="14" customFormat="1" x14ac:dyDescent="0.35"/>
    <row r="122" s="14" customFormat="1" x14ac:dyDescent="0.35"/>
    <row r="123" s="14" customFormat="1" x14ac:dyDescent="0.35"/>
    <row r="124" s="14" customFormat="1" x14ac:dyDescent="0.35"/>
    <row r="125" s="14" customFormat="1" x14ac:dyDescent="0.35"/>
    <row r="126" s="14" customFormat="1" x14ac:dyDescent="0.35"/>
    <row r="127" s="14" customFormat="1" x14ac:dyDescent="0.35"/>
    <row r="128" s="14" customFormat="1" x14ac:dyDescent="0.35"/>
    <row r="129" spans="18:18" s="14" customFormat="1" x14ac:dyDescent="0.35"/>
    <row r="130" spans="18:18" s="14" customFormat="1" x14ac:dyDescent="0.35"/>
    <row r="131" spans="18:18" s="14" customFormat="1" x14ac:dyDescent="0.35">
      <c r="R131" s="19"/>
    </row>
    <row r="132" spans="18:18" s="14" customFormat="1" x14ac:dyDescent="0.35"/>
    <row r="133" spans="18:18" s="14" customFormat="1" x14ac:dyDescent="0.35"/>
    <row r="134" spans="18:18" s="14" customFormat="1" x14ac:dyDescent="0.35"/>
    <row r="135" spans="18:18" s="14" customFormat="1" x14ac:dyDescent="0.35"/>
    <row r="136" spans="18:18" s="14" customFormat="1" x14ac:dyDescent="0.35"/>
    <row r="137" spans="18:18" s="14" customFormat="1" x14ac:dyDescent="0.35"/>
    <row r="138" spans="18:18" s="14" customFormat="1" x14ac:dyDescent="0.35"/>
    <row r="139" spans="18:18" s="14" customFormat="1" x14ac:dyDescent="0.35"/>
    <row r="140" spans="18:18" s="14" customFormat="1" x14ac:dyDescent="0.35"/>
    <row r="141" spans="18:18" s="14" customFormat="1" x14ac:dyDescent="0.35"/>
    <row r="142" spans="18:18" s="14" customFormat="1" x14ac:dyDescent="0.35"/>
    <row r="143" spans="18:18" s="14" customFormat="1" x14ac:dyDescent="0.35"/>
    <row r="144" spans="18:18" s="14" customFormat="1" x14ac:dyDescent="0.35"/>
    <row r="145" s="14" customFormat="1" x14ac:dyDescent="0.35"/>
    <row r="146" s="14" customFormat="1" x14ac:dyDescent="0.35"/>
    <row r="147" s="14" customFormat="1" x14ac:dyDescent="0.35"/>
    <row r="148" s="14" customFormat="1" x14ac:dyDescent="0.35"/>
    <row r="149" s="14" customFormat="1" x14ac:dyDescent="0.35"/>
    <row r="150" s="14" customFormat="1" x14ac:dyDescent="0.35"/>
    <row r="151" s="14" customFormat="1" x14ac:dyDescent="0.35"/>
    <row r="152" s="14" customFormat="1" x14ac:dyDescent="0.35"/>
    <row r="153" s="14" customFormat="1" x14ac:dyDescent="0.35"/>
    <row r="154" s="14" customFormat="1" x14ac:dyDescent="0.35"/>
    <row r="155" s="14" customFormat="1" x14ac:dyDescent="0.35"/>
    <row r="156" s="14" customFormat="1" x14ac:dyDescent="0.35"/>
    <row r="157" s="14" customFormat="1" x14ac:dyDescent="0.35"/>
    <row r="158" s="14" customFormat="1" x14ac:dyDescent="0.35"/>
    <row r="159" s="14" customFormat="1" x14ac:dyDescent="0.35"/>
    <row r="160" s="14" customFormat="1" x14ac:dyDescent="0.35"/>
    <row r="161" s="14" customFormat="1" x14ac:dyDescent="0.35"/>
    <row r="162" s="14" customFormat="1" x14ac:dyDescent="0.35"/>
    <row r="163" s="14" customFormat="1" x14ac:dyDescent="0.35"/>
    <row r="164" s="14" customFormat="1" x14ac:dyDescent="0.35"/>
    <row r="165" s="14" customFormat="1" x14ac:dyDescent="0.35"/>
    <row r="166" s="14" customFormat="1" x14ac:dyDescent="0.35"/>
    <row r="167" s="14" customFormat="1" x14ac:dyDescent="0.35"/>
    <row r="168" s="14" customFormat="1" x14ac:dyDescent="0.35"/>
    <row r="169" s="14" customFormat="1" x14ac:dyDescent="0.35"/>
    <row r="170" s="14" customFormat="1" x14ac:dyDescent="0.35"/>
    <row r="171" s="14" customFormat="1" x14ac:dyDescent="0.35"/>
    <row r="172" s="14" customFormat="1" x14ac:dyDescent="0.35"/>
    <row r="173" s="14" customFormat="1" x14ac:dyDescent="0.35"/>
    <row r="174" s="14" customFormat="1" x14ac:dyDescent="0.35"/>
    <row r="175" s="14" customFormat="1" x14ac:dyDescent="0.35"/>
    <row r="176" s="14" customFormat="1" x14ac:dyDescent="0.35"/>
    <row r="177" s="14" customFormat="1" x14ac:dyDescent="0.35"/>
    <row r="178" s="14" customFormat="1" x14ac:dyDescent="0.35"/>
    <row r="179" s="14" customFormat="1" x14ac:dyDescent="0.35"/>
    <row r="180" s="14" customFormat="1" x14ac:dyDescent="0.35"/>
    <row r="181" s="14" customFormat="1" x14ac:dyDescent="0.35"/>
    <row r="182" s="14" customFormat="1" x14ac:dyDescent="0.35"/>
    <row r="183" s="14" customFormat="1" x14ac:dyDescent="0.35"/>
    <row r="184" s="14" customFormat="1" x14ac:dyDescent="0.35"/>
    <row r="185" s="14" customFormat="1" x14ac:dyDescent="0.35"/>
    <row r="186" s="14" customFormat="1" x14ac:dyDescent="0.35"/>
    <row r="187" s="14" customFormat="1" x14ac:dyDescent="0.35"/>
    <row r="188" s="14" customFormat="1" x14ac:dyDescent="0.35"/>
    <row r="189" s="14" customFormat="1" x14ac:dyDescent="0.35"/>
    <row r="190" s="14" customFormat="1" x14ac:dyDescent="0.35"/>
    <row r="191" s="14" customFormat="1" x14ac:dyDescent="0.35"/>
    <row r="192" s="14" customFormat="1" x14ac:dyDescent="0.35"/>
    <row r="193" s="14" customFormat="1" x14ac:dyDescent="0.35"/>
    <row r="194" s="14" customFormat="1" x14ac:dyDescent="0.35"/>
    <row r="195" s="14" customFormat="1" x14ac:dyDescent="0.35"/>
    <row r="196" s="14" customFormat="1" x14ac:dyDescent="0.35"/>
    <row r="197" s="14" customFormat="1" x14ac:dyDescent="0.35"/>
    <row r="198" s="14" customFormat="1" x14ac:dyDescent="0.35"/>
    <row r="199" s="14" customFormat="1" x14ac:dyDescent="0.35"/>
    <row r="200" s="14" customFormat="1" x14ac:dyDescent="0.35"/>
    <row r="201" s="14" customFormat="1" x14ac:dyDescent="0.35"/>
    <row r="202" s="14" customFormat="1" x14ac:dyDescent="0.35"/>
    <row r="203" s="14" customFormat="1" x14ac:dyDescent="0.35"/>
    <row r="204" s="14" customFormat="1" x14ac:dyDescent="0.35"/>
    <row r="205" s="14" customFormat="1" x14ac:dyDescent="0.35"/>
    <row r="206" s="14" customFormat="1" x14ac:dyDescent="0.35"/>
    <row r="207" s="14" customFormat="1" x14ac:dyDescent="0.35"/>
    <row r="208" s="14" customFormat="1" x14ac:dyDescent="0.35"/>
    <row r="209" spans="2:19" s="14" customFormat="1" x14ac:dyDescent="0.35"/>
    <row r="210" spans="2:19" s="14" customFormat="1" x14ac:dyDescent="0.35"/>
    <row r="211" spans="2:19" s="14" customFormat="1" x14ac:dyDescent="0.35"/>
    <row r="212" spans="2:19" s="14" customFormat="1" x14ac:dyDescent="0.35"/>
    <row r="213" spans="2:19" s="14" customFormat="1" x14ac:dyDescent="0.35"/>
    <row r="214" spans="2:19" s="14" customFormat="1" x14ac:dyDescent="0.35"/>
    <row r="215" spans="2:19" s="14" customFormat="1" x14ac:dyDescent="0.35"/>
    <row r="216" spans="2:19" s="14" customFormat="1" x14ac:dyDescent="0.35"/>
    <row r="217" spans="2:19" s="14" customFormat="1" x14ac:dyDescent="0.35"/>
    <row r="218" spans="2:19" s="14" customFormat="1" x14ac:dyDescent="0.35"/>
    <row r="219" spans="2:19" s="14" customFormat="1" x14ac:dyDescent="0.35"/>
    <row r="220" spans="2:19" s="14" customFormat="1" x14ac:dyDescent="0.35"/>
    <row r="221" spans="2:19" s="14" customFormat="1" x14ac:dyDescent="0.35"/>
    <row r="222" spans="2:19" s="14" customFormat="1" x14ac:dyDescent="0.35"/>
    <row r="223" spans="2:19" x14ac:dyDescent="0.3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3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3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3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35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35"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2:19" x14ac:dyDescent="0.35">
      <c r="G229" s="14"/>
      <c r="H229" s="14"/>
      <c r="O229" s="14"/>
      <c r="P229" s="14"/>
      <c r="Q229" s="14"/>
      <c r="R229" s="14"/>
      <c r="S229" s="14"/>
    </row>
    <row r="230" spans="2:19" x14ac:dyDescent="0.35">
      <c r="G230" s="14"/>
      <c r="H230" s="14"/>
      <c r="O230" s="14"/>
      <c r="P230" s="14"/>
      <c r="Q230" s="14"/>
      <c r="R230" s="14"/>
      <c r="S230" s="14"/>
    </row>
    <row r="231" spans="2:19" x14ac:dyDescent="0.35">
      <c r="G231" s="14"/>
      <c r="O231" s="14"/>
      <c r="P231" s="14"/>
      <c r="Q231" s="14"/>
      <c r="R231" s="14"/>
      <c r="S231" s="14"/>
    </row>
    <row r="232" spans="2:19" x14ac:dyDescent="0.35">
      <c r="G232" s="14"/>
      <c r="O232" s="14"/>
      <c r="P232" s="14"/>
      <c r="Q232" s="14"/>
      <c r="R232" s="14"/>
      <c r="S232" s="14"/>
    </row>
    <row r="233" spans="2:19" x14ac:dyDescent="0.35">
      <c r="G233" s="14"/>
      <c r="O233" s="14"/>
      <c r="P233" s="14"/>
      <c r="Q233" s="14"/>
      <c r="R233" s="14"/>
      <c r="S233" s="14"/>
    </row>
    <row r="234" spans="2:19" x14ac:dyDescent="0.35">
      <c r="O234" s="14"/>
      <c r="P234" s="14"/>
      <c r="Q234" s="14"/>
      <c r="R234" s="14"/>
      <c r="S234" s="14"/>
    </row>
    <row r="235" spans="2:19" x14ac:dyDescent="0.35">
      <c r="P235" s="14"/>
      <c r="Q235" s="14"/>
      <c r="R235" s="14"/>
      <c r="S235" s="14"/>
    </row>
    <row r="236" spans="2:19" x14ac:dyDescent="0.35">
      <c r="P236" s="14"/>
      <c r="Q236" s="14"/>
      <c r="R236" s="14"/>
      <c r="S236" s="14"/>
    </row>
    <row r="237" spans="2:19" x14ac:dyDescent="0.35">
      <c r="P237" s="14"/>
      <c r="Q237" s="14"/>
      <c r="R237" s="14"/>
      <c r="S237" s="14"/>
    </row>
    <row r="238" spans="2:19" x14ac:dyDescent="0.35">
      <c r="P238" s="14"/>
      <c r="Q238" s="14"/>
      <c r="R238" s="14"/>
      <c r="S238" s="14"/>
    </row>
    <row r="239" spans="2:19" x14ac:dyDescent="0.35">
      <c r="P239" s="14"/>
      <c r="Q239" s="14"/>
      <c r="R239" s="14"/>
      <c r="S239" s="14"/>
    </row>
    <row r="240" spans="2:19" x14ac:dyDescent="0.35">
      <c r="P240" s="14"/>
      <c r="Q240" s="14"/>
      <c r="R240" s="14"/>
      <c r="S240" s="14"/>
    </row>
    <row r="241" spans="16:19" x14ac:dyDescent="0.35">
      <c r="P241" s="14"/>
      <c r="Q241" s="14"/>
      <c r="R241" s="14"/>
      <c r="S241" s="14"/>
    </row>
    <row r="242" spans="16:19" x14ac:dyDescent="0.35">
      <c r="P242" s="14"/>
      <c r="Q242" s="14"/>
      <c r="R242" s="14"/>
      <c r="S242" s="14"/>
    </row>
    <row r="243" spans="16:19" x14ac:dyDescent="0.35">
      <c r="P243" s="14"/>
      <c r="Q243" s="14"/>
      <c r="R243" s="14"/>
      <c r="S243" s="14"/>
    </row>
    <row r="244" spans="16:19" x14ac:dyDescent="0.35">
      <c r="P244" s="14"/>
      <c r="Q244" s="14"/>
      <c r="R244" s="14"/>
      <c r="S244" s="14"/>
    </row>
    <row r="245" spans="16:19" x14ac:dyDescent="0.35">
      <c r="P245" s="14"/>
      <c r="Q245" s="14"/>
      <c r="R245" s="14"/>
      <c r="S245" s="14"/>
    </row>
    <row r="246" spans="16:19" x14ac:dyDescent="0.35">
      <c r="P246" s="14"/>
      <c r="Q246" s="14"/>
      <c r="R246" s="14"/>
      <c r="S246" s="14"/>
    </row>
    <row r="247" spans="16:19" x14ac:dyDescent="0.35">
      <c r="P247" s="14"/>
      <c r="Q247" s="14"/>
      <c r="R247" s="14"/>
      <c r="S247" s="14"/>
    </row>
    <row r="248" spans="16:19" x14ac:dyDescent="0.35">
      <c r="P248" s="14"/>
      <c r="Q248" s="14"/>
      <c r="R248" s="14"/>
      <c r="S248" s="14"/>
    </row>
    <row r="249" spans="16:19" x14ac:dyDescent="0.35">
      <c r="P249" s="14"/>
      <c r="Q249" s="14"/>
      <c r="R249" s="14"/>
      <c r="S249" s="14"/>
    </row>
    <row r="250" spans="16:19" x14ac:dyDescent="0.35">
      <c r="P250" s="14"/>
      <c r="Q250" s="14"/>
      <c r="R250" s="14"/>
      <c r="S250" s="14"/>
    </row>
    <row r="251" spans="16:19" x14ac:dyDescent="0.35">
      <c r="P251" s="14"/>
      <c r="Q251" s="14"/>
      <c r="R251" s="14"/>
      <c r="S251" s="14"/>
    </row>
    <row r="252" spans="16:19" x14ac:dyDescent="0.35">
      <c r="P252" s="14"/>
      <c r="Q252" s="14"/>
      <c r="R252" s="14"/>
      <c r="S252" s="14"/>
    </row>
    <row r="253" spans="16:19" x14ac:dyDescent="0.35">
      <c r="P253" s="14"/>
      <c r="Q253" s="14"/>
      <c r="R253" s="14"/>
      <c r="S253" s="14"/>
    </row>
    <row r="254" spans="16:19" x14ac:dyDescent="0.35">
      <c r="P254" s="14"/>
      <c r="Q254" s="14"/>
      <c r="R254" s="14"/>
      <c r="S254" s="14"/>
    </row>
    <row r="255" spans="16:19" x14ac:dyDescent="0.35">
      <c r="P255" s="14"/>
      <c r="Q255" s="14"/>
      <c r="R255" s="14"/>
      <c r="S255" s="14"/>
    </row>
    <row r="256" spans="16:19" x14ac:dyDescent="0.35">
      <c r="P256" s="14"/>
      <c r="Q256" s="14"/>
      <c r="R256" s="14"/>
      <c r="S256" s="14"/>
    </row>
    <row r="257" spans="16:19" x14ac:dyDescent="0.35">
      <c r="P257" s="14"/>
      <c r="Q257" s="14"/>
      <c r="R257" s="14"/>
      <c r="S257" s="14"/>
    </row>
    <row r="258" spans="16:19" x14ac:dyDescent="0.35">
      <c r="P258" s="14"/>
      <c r="Q258" s="14"/>
      <c r="R258" s="14"/>
      <c r="S258" s="14"/>
    </row>
    <row r="259" spans="16:19" x14ac:dyDescent="0.35">
      <c r="P259" s="14"/>
      <c r="Q259" s="14"/>
      <c r="R259" s="14"/>
      <c r="S259" s="14"/>
    </row>
    <row r="260" spans="16:19" x14ac:dyDescent="0.35">
      <c r="P260" s="14"/>
      <c r="Q260" s="14"/>
      <c r="R260" s="14"/>
      <c r="S260" s="14"/>
    </row>
    <row r="261" spans="16:19" x14ac:dyDescent="0.35">
      <c r="P261" s="14"/>
      <c r="Q261" s="14"/>
      <c r="R261" s="14"/>
      <c r="S261" s="14"/>
    </row>
    <row r="262" spans="16:19" x14ac:dyDescent="0.35">
      <c r="P262" s="14"/>
      <c r="Q262" s="14"/>
      <c r="R262" s="14"/>
      <c r="S262" s="14"/>
    </row>
    <row r="263" spans="16:19" x14ac:dyDescent="0.35">
      <c r="P263" s="14"/>
      <c r="Q263" s="14"/>
      <c r="R263" s="14"/>
      <c r="S263" s="14"/>
    </row>
    <row r="264" spans="16:19" x14ac:dyDescent="0.35">
      <c r="P264" s="14"/>
      <c r="Q264" s="14"/>
      <c r="R264" s="14"/>
      <c r="S264" s="14"/>
    </row>
    <row r="265" spans="16:19" x14ac:dyDescent="0.35">
      <c r="P265" s="14"/>
      <c r="Q265" s="14"/>
      <c r="R265" s="14"/>
      <c r="S265" s="14"/>
    </row>
    <row r="266" spans="16:19" x14ac:dyDescent="0.35">
      <c r="P266" s="14"/>
      <c r="Q266" s="14"/>
      <c r="R266" s="14"/>
      <c r="S266" s="14"/>
    </row>
    <row r="267" spans="16:19" x14ac:dyDescent="0.35">
      <c r="P267" s="14"/>
      <c r="Q267" s="14"/>
      <c r="R267" s="14"/>
      <c r="S267" s="14"/>
    </row>
    <row r="268" spans="16:19" x14ac:dyDescent="0.35">
      <c r="P268" s="14"/>
      <c r="Q268" s="14"/>
      <c r="R268" s="14"/>
      <c r="S268" s="14"/>
    </row>
    <row r="269" spans="16:19" x14ac:dyDescent="0.35">
      <c r="P269" s="14"/>
      <c r="Q269" s="14"/>
      <c r="R269" s="14"/>
      <c r="S269" s="14"/>
    </row>
    <row r="270" spans="16:19" x14ac:dyDescent="0.35">
      <c r="P270" s="14"/>
      <c r="Q270" s="14"/>
      <c r="R270" s="14"/>
      <c r="S270" s="14"/>
    </row>
    <row r="271" spans="16:19" x14ac:dyDescent="0.35">
      <c r="P271" s="14"/>
      <c r="Q271" s="14"/>
      <c r="R271" s="14"/>
      <c r="S271" s="14"/>
    </row>
    <row r="272" spans="16:19" x14ac:dyDescent="0.35">
      <c r="P272" s="14"/>
      <c r="Q272" s="14"/>
      <c r="R272" s="14"/>
      <c r="S272" s="14"/>
    </row>
    <row r="273" spans="16:19" x14ac:dyDescent="0.35">
      <c r="P273" s="14"/>
      <c r="Q273" s="14"/>
      <c r="R273" s="14"/>
      <c r="S273" s="14"/>
    </row>
    <row r="274" spans="16:19" x14ac:dyDescent="0.35">
      <c r="P274" s="14"/>
      <c r="Q274" s="14"/>
      <c r="R274" s="14"/>
      <c r="S274" s="14"/>
    </row>
    <row r="275" spans="16:19" x14ac:dyDescent="0.35">
      <c r="P275" s="14"/>
      <c r="Q275" s="14"/>
      <c r="R275" s="14"/>
      <c r="S275" s="14"/>
    </row>
    <row r="276" spans="16:19" x14ac:dyDescent="0.35">
      <c r="P276" s="14"/>
      <c r="Q276" s="14"/>
      <c r="R276" s="14"/>
      <c r="S276" s="14"/>
    </row>
    <row r="277" spans="16:19" x14ac:dyDescent="0.35">
      <c r="P277" s="14"/>
      <c r="Q277" s="14"/>
      <c r="R277" s="14"/>
      <c r="S277" s="14"/>
    </row>
    <row r="278" spans="16:19" x14ac:dyDescent="0.35">
      <c r="P278" s="14"/>
      <c r="Q278" s="14"/>
      <c r="R278" s="14"/>
      <c r="S278" s="14"/>
    </row>
    <row r="279" spans="16:19" x14ac:dyDescent="0.35">
      <c r="P279" s="14"/>
      <c r="Q279" s="14"/>
      <c r="R279" s="14"/>
      <c r="S279" s="14"/>
    </row>
    <row r="280" spans="16:19" x14ac:dyDescent="0.35">
      <c r="P280" s="14"/>
      <c r="Q280" s="14"/>
      <c r="R280" s="14"/>
      <c r="S280" s="14"/>
    </row>
    <row r="281" spans="16:19" x14ac:dyDescent="0.35">
      <c r="P281" s="14"/>
      <c r="Q281" s="14"/>
      <c r="R281" s="14"/>
      <c r="S281" s="14"/>
    </row>
    <row r="282" spans="16:19" x14ac:dyDescent="0.35">
      <c r="P282" s="14"/>
      <c r="Q282" s="14"/>
      <c r="R282" s="14"/>
      <c r="S282" s="14"/>
    </row>
    <row r="283" spans="16:19" x14ac:dyDescent="0.35">
      <c r="P283" s="14"/>
      <c r="Q283" s="14"/>
      <c r="R283" s="14"/>
      <c r="S283" s="14"/>
    </row>
    <row r="284" spans="16:19" x14ac:dyDescent="0.35">
      <c r="P284" s="14"/>
      <c r="Q284" s="14"/>
      <c r="R284" s="14"/>
      <c r="S284" s="14"/>
    </row>
    <row r="285" spans="16:19" x14ac:dyDescent="0.35">
      <c r="P285" s="14"/>
      <c r="Q285" s="14"/>
      <c r="R285" s="14"/>
      <c r="S285" s="14"/>
    </row>
    <row r="286" spans="16:19" x14ac:dyDescent="0.35">
      <c r="P286" s="14"/>
      <c r="Q286" s="14"/>
      <c r="R286" s="14"/>
      <c r="S286" s="14"/>
    </row>
    <row r="287" spans="16:19" x14ac:dyDescent="0.35">
      <c r="P287" s="14"/>
      <c r="Q287" s="14"/>
      <c r="R287" s="14"/>
      <c r="S287" s="14"/>
    </row>
    <row r="288" spans="16:19" x14ac:dyDescent="0.35">
      <c r="P288" s="14"/>
      <c r="Q288" s="14"/>
      <c r="R288" s="14"/>
      <c r="S288" s="14"/>
    </row>
    <row r="289" spans="16:19" x14ac:dyDescent="0.35">
      <c r="P289" s="14"/>
      <c r="Q289" s="14"/>
      <c r="R289" s="14"/>
      <c r="S289" s="14"/>
    </row>
    <row r="290" spans="16:19" x14ac:dyDescent="0.35">
      <c r="P290" s="14"/>
      <c r="Q290" s="14"/>
      <c r="R290" s="14"/>
      <c r="S290" s="14"/>
    </row>
    <row r="291" spans="16:19" x14ac:dyDescent="0.35">
      <c r="P291" s="14"/>
      <c r="Q291" s="14"/>
      <c r="R291" s="14"/>
      <c r="S291" s="14"/>
    </row>
    <row r="292" spans="16:19" x14ac:dyDescent="0.35">
      <c r="P292" s="14"/>
      <c r="Q292" s="14"/>
      <c r="R292" s="14"/>
      <c r="S292" s="14"/>
    </row>
    <row r="293" spans="16:19" x14ac:dyDescent="0.35">
      <c r="P293" s="14"/>
      <c r="Q293" s="14"/>
      <c r="R293" s="14"/>
      <c r="S293" s="14"/>
    </row>
    <row r="294" spans="16:19" x14ac:dyDescent="0.35">
      <c r="P294" s="14"/>
      <c r="Q294" s="14"/>
      <c r="R294" s="14"/>
      <c r="S294" s="14"/>
    </row>
    <row r="295" spans="16:19" x14ac:dyDescent="0.35">
      <c r="P295" s="14"/>
      <c r="Q295" s="14"/>
      <c r="R295" s="14"/>
      <c r="S295" s="14"/>
    </row>
    <row r="296" spans="16:19" x14ac:dyDescent="0.35">
      <c r="P296" s="14"/>
      <c r="Q296" s="14"/>
      <c r="R296" s="14"/>
      <c r="S296" s="14"/>
    </row>
    <row r="297" spans="16:19" x14ac:dyDescent="0.35">
      <c r="P297" s="14"/>
      <c r="Q297" s="14"/>
      <c r="R297" s="14"/>
      <c r="S297" s="14"/>
    </row>
    <row r="298" spans="16:19" x14ac:dyDescent="0.35">
      <c r="P298" s="14"/>
      <c r="Q298" s="14"/>
      <c r="R298" s="14"/>
      <c r="S298" s="14"/>
    </row>
    <row r="299" spans="16:19" x14ac:dyDescent="0.35">
      <c r="P299" s="14"/>
      <c r="Q299" s="14"/>
      <c r="R299" s="14"/>
      <c r="S299" s="14"/>
    </row>
    <row r="300" spans="16:19" x14ac:dyDescent="0.35">
      <c r="P300" s="14"/>
      <c r="Q300" s="14"/>
      <c r="R300" s="14"/>
      <c r="S300" s="14"/>
    </row>
    <row r="301" spans="16:19" x14ac:dyDescent="0.35">
      <c r="P301" s="14"/>
      <c r="Q301" s="14"/>
      <c r="R301" s="14"/>
      <c r="S301" s="14"/>
    </row>
    <row r="302" spans="16:19" x14ac:dyDescent="0.35">
      <c r="P302" s="14"/>
      <c r="Q302" s="14"/>
      <c r="R302" s="14"/>
      <c r="S302" s="14"/>
    </row>
    <row r="303" spans="16:19" x14ac:dyDescent="0.35">
      <c r="P303" s="14"/>
      <c r="Q303" s="14"/>
      <c r="R303" s="14"/>
      <c r="S303" s="14"/>
    </row>
    <row r="304" spans="16:19" x14ac:dyDescent="0.35">
      <c r="P304" s="14"/>
      <c r="Q304" s="14"/>
      <c r="R304" s="14"/>
      <c r="S304" s="14"/>
    </row>
    <row r="305" spans="16:19" x14ac:dyDescent="0.35">
      <c r="P305" s="14"/>
      <c r="Q305" s="14"/>
      <c r="R305" s="14"/>
      <c r="S305" s="14"/>
    </row>
    <row r="306" spans="16:19" x14ac:dyDescent="0.35">
      <c r="P306" s="14"/>
      <c r="Q306" s="14"/>
      <c r="R306" s="14"/>
      <c r="S306" s="14"/>
    </row>
    <row r="307" spans="16:19" x14ac:dyDescent="0.35">
      <c r="P307" s="14"/>
      <c r="Q307" s="14"/>
      <c r="R307" s="14"/>
      <c r="S307" s="14"/>
    </row>
    <row r="308" spans="16:19" x14ac:dyDescent="0.35">
      <c r="P308" s="14"/>
      <c r="Q308" s="14"/>
      <c r="R308" s="14"/>
      <c r="S308" s="14"/>
    </row>
    <row r="309" spans="16:19" x14ac:dyDescent="0.35">
      <c r="P309" s="14"/>
      <c r="Q309" s="14"/>
      <c r="R309" s="14"/>
      <c r="S309" s="14"/>
    </row>
    <row r="310" spans="16:19" x14ac:dyDescent="0.35">
      <c r="P310" s="14"/>
      <c r="Q310" s="14"/>
      <c r="R310" s="14"/>
      <c r="S310" s="14"/>
    </row>
    <row r="311" spans="16:19" x14ac:dyDescent="0.35">
      <c r="P311" s="14"/>
      <c r="Q311" s="14"/>
      <c r="R311" s="14"/>
      <c r="S311" s="14"/>
    </row>
    <row r="312" spans="16:19" x14ac:dyDescent="0.35">
      <c r="P312" s="14"/>
      <c r="Q312" s="14"/>
      <c r="R312" s="14"/>
      <c r="S312" s="14"/>
    </row>
    <row r="313" spans="16:19" x14ac:dyDescent="0.35">
      <c r="P313" s="14"/>
      <c r="Q313" s="14"/>
      <c r="R313" s="14"/>
      <c r="S313" s="14"/>
    </row>
    <row r="314" spans="16:19" x14ac:dyDescent="0.35">
      <c r="P314" s="14"/>
      <c r="Q314" s="14"/>
      <c r="R314" s="14"/>
      <c r="S314" s="14"/>
    </row>
    <row r="315" spans="16:19" x14ac:dyDescent="0.35">
      <c r="P315" s="14"/>
      <c r="Q315" s="14"/>
      <c r="R315" s="14"/>
      <c r="S315" s="14"/>
    </row>
    <row r="316" spans="16:19" x14ac:dyDescent="0.35">
      <c r="P316" s="14"/>
      <c r="Q316" s="14"/>
      <c r="R316" s="14"/>
      <c r="S316" s="14"/>
    </row>
    <row r="317" spans="16:19" x14ac:dyDescent="0.35">
      <c r="P317" s="14"/>
      <c r="Q317" s="14"/>
      <c r="R317" s="14"/>
      <c r="S317" s="14"/>
    </row>
    <row r="318" spans="16:19" x14ac:dyDescent="0.35">
      <c r="Q318" s="14"/>
      <c r="R318" s="14"/>
      <c r="S318" s="14"/>
    </row>
    <row r="319" spans="16:19" x14ac:dyDescent="0.35">
      <c r="Q319" s="14"/>
      <c r="R319" s="14"/>
      <c r="S319" s="14"/>
    </row>
    <row r="320" spans="16:19" x14ac:dyDescent="0.35">
      <c r="Q320" s="14"/>
      <c r="R320" s="14"/>
      <c r="S320" s="14"/>
    </row>
  </sheetData>
  <mergeCells count="17">
    <mergeCell ref="H18:I18"/>
    <mergeCell ref="H26:I26"/>
    <mergeCell ref="H34:I34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23E24044-3417-45A1-9FD0-B4D30FD49A6E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374650</xdr:colOff>
                    <xdr:row>0</xdr:row>
                    <xdr:rowOff>177800</xdr:rowOff>
                  </from>
                  <to>
                    <xdr:col>11</xdr:col>
                    <xdr:colOff>533400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311150</xdr:colOff>
                    <xdr:row>0</xdr:row>
                    <xdr:rowOff>196850</xdr:rowOff>
                  </from>
                  <to>
                    <xdr:col>13</xdr:col>
                    <xdr:colOff>330200</xdr:colOff>
                    <xdr:row>0</xdr:row>
                    <xdr:rowOff>673100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16382-9C93-4853-8603-B59F47AD1AC9}">
  <dimension ref="A1:W320"/>
  <sheetViews>
    <sheetView workbookViewId="0"/>
  </sheetViews>
  <sheetFormatPr defaultRowHeight="14.5" x14ac:dyDescent="0.35"/>
  <cols>
    <col min="2" max="2" width="3.90625" customWidth="1"/>
    <col min="3" max="3" width="21.08984375" customWidth="1"/>
    <col min="4" max="4" width="45.90625" customWidth="1"/>
    <col min="5" max="5" width="7.90625" customWidth="1"/>
    <col min="8" max="8" width="18.54296875" customWidth="1"/>
    <col min="9" max="9" width="15.54296875" customWidth="1"/>
    <col min="10" max="10" width="15" customWidth="1"/>
    <col min="11" max="11" width="11.36328125" customWidth="1"/>
    <col min="13" max="13" width="10.36328125" customWidth="1"/>
    <col min="14" max="14" width="8.36328125" customWidth="1"/>
    <col min="16" max="16" width="5.6328125" customWidth="1"/>
    <col min="17" max="18" width="12.453125" customWidth="1"/>
    <col min="19" max="19" width="5.6328125" customWidth="1"/>
  </cols>
  <sheetData>
    <row r="1" spans="2:23" s="1" customFormat="1" ht="69" customHeight="1" x14ac:dyDescent="0.3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55000000000000004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35"/>
    <row r="4" spans="2:23" s="14" customFormat="1" x14ac:dyDescent="0.3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35">
      <c r="G5" s="89" t="s">
        <v>138</v>
      </c>
      <c r="H5" s="89"/>
      <c r="I5" s="89"/>
      <c r="J5" s="89"/>
      <c r="K5" s="89"/>
      <c r="L5" s="89"/>
    </row>
    <row r="6" spans="2:23" s="14" customFormat="1" ht="22.25" customHeight="1" x14ac:dyDescent="0.6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3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" customHeight="1" x14ac:dyDescent="0.3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35">
      <c r="B9" s="22"/>
      <c r="C9" s="11" t="s">
        <v>31</v>
      </c>
      <c r="D9" s="68" t="s">
        <v>203</v>
      </c>
      <c r="E9" s="23"/>
      <c r="G9" s="22"/>
      <c r="H9" s="104" t="s">
        <v>34</v>
      </c>
      <c r="I9" s="105">
        <v>594.55608773231506</v>
      </c>
      <c r="J9" s="21"/>
      <c r="K9" s="21"/>
      <c r="L9" s="21"/>
      <c r="M9" s="21"/>
      <c r="N9" s="23"/>
      <c r="P9" s="22"/>
      <c r="Q9" s="68">
        <v>0.01</v>
      </c>
      <c r="R9" s="68">
        <v>228.64590213461878</v>
      </c>
      <c r="S9" s="23"/>
    </row>
    <row r="10" spans="2:23" s="14" customFormat="1" x14ac:dyDescent="0.3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286.65257025954185</v>
      </c>
      <c r="J10" s="21"/>
      <c r="K10" s="21"/>
      <c r="L10" s="21"/>
      <c r="M10" s="21"/>
      <c r="N10" s="23"/>
      <c r="P10" s="22"/>
      <c r="Q10" s="96">
        <v>0.02</v>
      </c>
      <c r="R10" s="96">
        <v>249.25563738835177</v>
      </c>
      <c r="S10" s="23"/>
    </row>
    <row r="11" spans="2:23" s="14" customFormat="1" ht="14" customHeight="1" x14ac:dyDescent="0.3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1377.9849579773809</v>
      </c>
      <c r="J11" s="21"/>
      <c r="K11" s="21"/>
      <c r="L11" s="21"/>
      <c r="M11" s="21"/>
      <c r="N11" s="23"/>
      <c r="P11" s="22"/>
      <c r="Q11" s="68">
        <v>0.03</v>
      </c>
      <c r="R11" s="68">
        <v>263.98161179080046</v>
      </c>
      <c r="S11" s="23"/>
    </row>
    <row r="12" spans="2:23" s="14" customFormat="1" ht="14.4" customHeight="1" x14ac:dyDescent="0.35">
      <c r="B12" s="94"/>
      <c r="C12" s="99"/>
      <c r="D12" s="100"/>
      <c r="E12" s="94"/>
      <c r="G12" s="22"/>
      <c r="H12" s="102" t="s">
        <v>42</v>
      </c>
      <c r="I12" s="103">
        <v>106.03635610838893</v>
      </c>
      <c r="J12" s="21"/>
      <c r="K12" s="21"/>
      <c r="L12" s="21"/>
      <c r="M12" s="21"/>
      <c r="N12" s="23"/>
      <c r="P12" s="22"/>
      <c r="Q12" s="96">
        <v>0.04</v>
      </c>
      <c r="R12" s="96">
        <v>276.09328061371491</v>
      </c>
      <c r="S12" s="23"/>
    </row>
    <row r="13" spans="2:23" s="14" customFormat="1" x14ac:dyDescent="0.35">
      <c r="B13" s="63"/>
      <c r="C13" s="72" t="s">
        <v>131</v>
      </c>
      <c r="D13" s="56" t="s">
        <v>195</v>
      </c>
      <c r="E13" s="64"/>
      <c r="G13" s="22"/>
      <c r="H13" s="11" t="s">
        <v>108</v>
      </c>
      <c r="I13" s="68">
        <v>0.41453956681814552</v>
      </c>
      <c r="J13" s="21"/>
      <c r="K13" s="21"/>
      <c r="L13" s="21"/>
      <c r="M13" s="21"/>
      <c r="N13" s="23"/>
      <c r="P13" s="22"/>
      <c r="Q13" s="68">
        <v>0.05</v>
      </c>
      <c r="R13" s="68">
        <v>286.65257025954179</v>
      </c>
      <c r="S13" s="23"/>
    </row>
    <row r="14" spans="2:23" s="14" customFormat="1" ht="14.4" customHeight="1" x14ac:dyDescent="0.35">
      <c r="B14" s="22"/>
      <c r="C14" s="44"/>
      <c r="D14" s="39"/>
      <c r="E14" s="23"/>
      <c r="G14" s="22"/>
      <c r="H14" s="95" t="s">
        <v>110</v>
      </c>
      <c r="I14" s="96">
        <v>2</v>
      </c>
      <c r="J14" s="21"/>
      <c r="K14" s="21"/>
      <c r="L14" s="21"/>
      <c r="M14" s="21"/>
      <c r="N14" s="23"/>
      <c r="P14" s="22"/>
      <c r="Q14" s="96">
        <v>0.06</v>
      </c>
      <c r="R14" s="96">
        <v>296.25225606418348</v>
      </c>
      <c r="S14" s="23"/>
    </row>
    <row r="15" spans="2:23" s="14" customFormat="1" ht="14.4" customHeight="1" x14ac:dyDescent="0.35">
      <c r="B15" s="22"/>
      <c r="C15" s="70" t="s">
        <v>57</v>
      </c>
      <c r="D15" s="41"/>
      <c r="E15" s="23"/>
      <c r="G15" s="22"/>
      <c r="H15" s="11" t="s">
        <v>109</v>
      </c>
      <c r="I15" s="68">
        <v>1.7611737044478033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305.16455310781834</v>
      </c>
      <c r="S15" s="23"/>
    </row>
    <row r="16" spans="2:23" s="14" customFormat="1" x14ac:dyDescent="0.35">
      <c r="B16" s="22"/>
      <c r="C16" s="11" t="s">
        <v>32</v>
      </c>
      <c r="D16" s="68" t="s">
        <v>179</v>
      </c>
      <c r="E16" s="23"/>
      <c r="G16" s="22"/>
      <c r="H16" s="95" t="s">
        <v>137</v>
      </c>
      <c r="I16" s="96">
        <v>3.4885436369699283E-4</v>
      </c>
      <c r="J16" s="21"/>
      <c r="K16" s="21"/>
      <c r="L16" s="21"/>
      <c r="M16" s="21"/>
      <c r="N16" s="23"/>
      <c r="P16" s="22"/>
      <c r="Q16" s="96">
        <v>0.08</v>
      </c>
      <c r="R16" s="96">
        <v>313.5631656962172</v>
      </c>
      <c r="S16" s="23"/>
    </row>
    <row r="17" spans="2:19" s="14" customFormat="1" x14ac:dyDescent="0.35">
      <c r="B17" s="22"/>
      <c r="C17" s="95" t="s">
        <v>24</v>
      </c>
      <c r="D17" s="96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321.66807746786463</v>
      </c>
      <c r="S17" s="23"/>
    </row>
    <row r="18" spans="2:19" s="14" customFormat="1" x14ac:dyDescent="0.35">
      <c r="B18" s="22"/>
      <c r="C18" s="11" t="s">
        <v>33</v>
      </c>
      <c r="D18" s="68">
        <v>0.95</v>
      </c>
      <c r="E18" s="23"/>
      <c r="G18" s="22"/>
      <c r="H18" s="78" t="s">
        <v>54</v>
      </c>
      <c r="I18" s="79"/>
      <c r="J18" s="41"/>
      <c r="K18" s="21"/>
      <c r="L18" s="21"/>
      <c r="M18" s="21"/>
      <c r="N18" s="23"/>
      <c r="P18" s="22"/>
      <c r="Q18" s="96">
        <v>0.1</v>
      </c>
      <c r="R18" s="96">
        <v>329.49155328332125</v>
      </c>
      <c r="S18" s="23"/>
    </row>
    <row r="19" spans="2:19" s="14" customFormat="1" x14ac:dyDescent="0.35">
      <c r="B19" s="22"/>
      <c r="C19" s="95" t="s">
        <v>18</v>
      </c>
      <c r="D19" s="96" t="s">
        <v>178</v>
      </c>
      <c r="E19" s="23"/>
      <c r="G19" s="22"/>
      <c r="H19" s="106" t="s">
        <v>52</v>
      </c>
      <c r="I19" s="106">
        <v>3</v>
      </c>
      <c r="J19" s="107"/>
      <c r="K19" s="21"/>
      <c r="L19" s="21"/>
      <c r="M19" s="21"/>
      <c r="N19" s="23"/>
      <c r="P19" s="22"/>
      <c r="Q19" s="68">
        <v>0.11</v>
      </c>
      <c r="R19" s="68">
        <v>337.12453004045341</v>
      </c>
      <c r="S19" s="23"/>
    </row>
    <row r="20" spans="2:19" s="14" customFormat="1" x14ac:dyDescent="0.35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96">
        <v>0.12</v>
      </c>
      <c r="R20" s="96">
        <v>344.63817152704428</v>
      </c>
      <c r="S20" s="23"/>
    </row>
    <row r="21" spans="2:19" s="14" customFormat="1" ht="14.4" customHeight="1" x14ac:dyDescent="0.35">
      <c r="B21" s="22"/>
      <c r="C21" s="70" t="s">
        <v>56</v>
      </c>
      <c r="D21" s="41"/>
      <c r="E21" s="23"/>
      <c r="G21" s="22"/>
      <c r="H21" s="101" t="s">
        <v>186</v>
      </c>
      <c r="I21" s="68">
        <v>4.1959580394363399E-2</v>
      </c>
      <c r="J21" s="21"/>
      <c r="K21" s="21"/>
      <c r="L21" s="21"/>
      <c r="M21" s="21"/>
      <c r="N21" s="23"/>
      <c r="P21" s="22"/>
      <c r="Q21" s="68">
        <v>0.13</v>
      </c>
      <c r="R21" s="68">
        <v>352.08677104234874</v>
      </c>
      <c r="S21" s="23"/>
    </row>
    <row r="22" spans="2:19" s="14" customFormat="1" ht="14.4" customHeight="1" x14ac:dyDescent="0.35">
      <c r="B22" s="22"/>
      <c r="C22" s="11" t="s">
        <v>39</v>
      </c>
      <c r="D22" s="68" t="s">
        <v>41</v>
      </c>
      <c r="E22" s="23"/>
      <c r="F22" s="13"/>
      <c r="G22" s="22"/>
      <c r="H22" s="96" t="s">
        <v>197</v>
      </c>
      <c r="I22" s="96">
        <v>3.02516867333759E-5</v>
      </c>
      <c r="J22" s="21"/>
      <c r="K22" s="21"/>
      <c r="L22" s="21"/>
      <c r="M22" s="21"/>
      <c r="N22" s="23"/>
      <c r="P22" s="22"/>
      <c r="Q22" s="96">
        <v>0.14000000000000001</v>
      </c>
      <c r="R22" s="96">
        <v>359.52724975936167</v>
      </c>
      <c r="S22" s="23"/>
    </row>
    <row r="23" spans="2:19" s="14" customFormat="1" ht="14.4" customHeight="1" x14ac:dyDescent="0.35">
      <c r="B23" s="22"/>
      <c r="C23" s="95" t="s">
        <v>40</v>
      </c>
      <c r="D23" s="96" t="s">
        <v>155</v>
      </c>
      <c r="E23" s="23"/>
      <c r="F23" s="13"/>
      <c r="G23" s="22"/>
      <c r="H23" s="68" t="s">
        <v>198</v>
      </c>
      <c r="I23" s="68">
        <v>2.4717096719482999E-7</v>
      </c>
      <c r="J23" s="21"/>
      <c r="K23" s="21"/>
      <c r="L23" s="21"/>
      <c r="M23" s="21"/>
      <c r="N23" s="23"/>
      <c r="P23" s="22"/>
      <c r="Q23" s="68">
        <v>0.15</v>
      </c>
      <c r="R23" s="68">
        <v>366.99174909474004</v>
      </c>
      <c r="S23" s="23"/>
    </row>
    <row r="24" spans="2:19" s="14" customFormat="1" x14ac:dyDescent="0.35">
      <c r="B24" s="22"/>
      <c r="C24" s="11" t="s">
        <v>51</v>
      </c>
      <c r="D24" s="68">
        <v>5</v>
      </c>
      <c r="E24" s="23"/>
      <c r="F24" s="13"/>
      <c r="G24" s="22"/>
      <c r="H24" s="40"/>
      <c r="I24" s="40"/>
      <c r="J24" s="40"/>
      <c r="K24" s="21"/>
      <c r="L24" s="21"/>
      <c r="M24" s="21"/>
      <c r="N24" s="23"/>
      <c r="P24" s="22"/>
      <c r="Q24" s="96">
        <v>0.16</v>
      </c>
      <c r="R24" s="96">
        <v>374.50854736740428</v>
      </c>
      <c r="S24" s="23"/>
    </row>
    <row r="25" spans="2:19" s="14" customFormat="1" x14ac:dyDescent="0.35">
      <c r="B25" s="24"/>
      <c r="C25" s="36"/>
      <c r="D25" s="36"/>
      <c r="E25" s="26"/>
      <c r="F25" s="13"/>
      <c r="G25" s="22"/>
      <c r="H25" s="83" t="s">
        <v>53</v>
      </c>
      <c r="I25" s="83"/>
      <c r="J25" s="41"/>
      <c r="K25" s="41"/>
      <c r="L25" s="41"/>
      <c r="M25" s="41"/>
      <c r="N25" s="23"/>
      <c r="P25" s="22"/>
      <c r="Q25" s="68">
        <v>0.17</v>
      </c>
      <c r="R25" s="68">
        <v>382.20900144432767</v>
      </c>
      <c r="S25" s="23"/>
    </row>
    <row r="26" spans="2:19" s="14" customFormat="1" ht="29" x14ac:dyDescent="0.35">
      <c r="B26" s="45"/>
      <c r="C26" s="47"/>
      <c r="D26" s="47"/>
      <c r="E26" s="47"/>
      <c r="F26" s="13"/>
      <c r="G26" s="22"/>
      <c r="H26" s="42" t="s">
        <v>41</v>
      </c>
      <c r="I26" s="42" t="s">
        <v>47</v>
      </c>
      <c r="J26" s="43" t="s">
        <v>43</v>
      </c>
      <c r="K26" s="43" t="s">
        <v>44</v>
      </c>
      <c r="L26" s="43" t="s">
        <v>45</v>
      </c>
      <c r="M26" s="43" t="s">
        <v>46</v>
      </c>
      <c r="N26" s="23"/>
      <c r="P26" s="22"/>
      <c r="Q26" s="96">
        <v>0.18</v>
      </c>
      <c r="R26" s="96">
        <v>390.10559358863583</v>
      </c>
      <c r="S26" s="23"/>
    </row>
    <row r="27" spans="2:19" s="14" customFormat="1" ht="13.5" customHeight="1" x14ac:dyDescent="0.35">
      <c r="B27" s="13"/>
      <c r="C27" s="35"/>
      <c r="D27" s="35"/>
      <c r="E27" s="35"/>
      <c r="F27" s="13"/>
      <c r="G27" s="22"/>
      <c r="H27" s="68">
        <v>0</v>
      </c>
      <c r="I27" s="68">
        <v>4.195958039436342E-2</v>
      </c>
      <c r="J27" s="68">
        <v>1.8021639779379091</v>
      </c>
      <c r="K27" s="68">
        <v>3</v>
      </c>
      <c r="L27" s="68">
        <v>42.95</v>
      </c>
      <c r="M27" s="68">
        <v>0.91160836328797612</v>
      </c>
      <c r="N27" s="34"/>
      <c r="P27" s="22"/>
      <c r="Q27" s="68">
        <v>0.19</v>
      </c>
      <c r="R27" s="68">
        <v>398.20898800170016</v>
      </c>
      <c r="S27" s="23"/>
    </row>
    <row r="28" spans="2:19" s="14" customFormat="1" ht="14.4" customHeight="1" x14ac:dyDescent="0.35">
      <c r="B28" s="13"/>
      <c r="C28" s="35"/>
      <c r="D28" s="35"/>
      <c r="E28" s="35"/>
      <c r="F28" s="13"/>
      <c r="G28" s="22"/>
      <c r="H28" s="96">
        <v>17.899999999999999</v>
      </c>
      <c r="I28" s="96">
        <v>4.2554052758866284E-2</v>
      </c>
      <c r="J28" s="96">
        <v>1.7587590005239435</v>
      </c>
      <c r="K28" s="96">
        <v>1</v>
      </c>
      <c r="L28" s="96">
        <v>41.33</v>
      </c>
      <c r="M28" s="96">
        <v>-0.58471408656905921</v>
      </c>
      <c r="N28" s="23"/>
      <c r="P28" s="22"/>
      <c r="Q28" s="96">
        <v>0.2</v>
      </c>
      <c r="R28" s="96">
        <v>406.80313909765079</v>
      </c>
      <c r="S28" s="23"/>
    </row>
    <row r="29" spans="2:19" s="14" customFormat="1" ht="14.4" customHeight="1" x14ac:dyDescent="0.35">
      <c r="B29" s="13"/>
      <c r="C29" s="35"/>
      <c r="D29" s="35"/>
      <c r="E29" s="35"/>
      <c r="F29" s="13"/>
      <c r="G29" s="22"/>
      <c r="H29" s="68">
        <v>61.7</v>
      </c>
      <c r="I29" s="68">
        <v>4.4645489308403216E-2</v>
      </c>
      <c r="J29" s="68">
        <v>1.9018978445379771</v>
      </c>
      <c r="K29" s="68">
        <v>1</v>
      </c>
      <c r="L29" s="68">
        <v>42.6</v>
      </c>
      <c r="M29" s="68">
        <v>-0.66908528188609828</v>
      </c>
      <c r="N29" s="23"/>
      <c r="P29" s="22"/>
      <c r="Q29" s="68">
        <v>0.21</v>
      </c>
      <c r="R29" s="68">
        <v>415.62435423160554</v>
      </c>
      <c r="S29" s="23"/>
    </row>
    <row r="30" spans="2:19" s="14" customFormat="1" ht="12" customHeight="1" x14ac:dyDescent="0.35">
      <c r="B30" s="13"/>
      <c r="C30" s="35"/>
      <c r="D30" s="35"/>
      <c r="E30" s="35"/>
      <c r="F30" s="13"/>
      <c r="G30" s="22"/>
      <c r="H30" s="96">
        <v>195.6</v>
      </c>
      <c r="I30" s="96">
        <v>5.6575693037465971E-2</v>
      </c>
      <c r="J30" s="96">
        <v>2.4350178283325352</v>
      </c>
      <c r="K30" s="96">
        <v>3</v>
      </c>
      <c r="L30" s="96">
        <v>43.04</v>
      </c>
      <c r="M30" s="96">
        <v>0.3727607185519396</v>
      </c>
      <c r="N30" s="23"/>
      <c r="P30" s="22"/>
      <c r="Q30" s="96">
        <v>0.22</v>
      </c>
      <c r="R30" s="96">
        <v>424.44269093719754</v>
      </c>
      <c r="S30" s="23"/>
    </row>
    <row r="31" spans="2:19" s="14" customFormat="1" ht="14" customHeight="1" x14ac:dyDescent="0.35">
      <c r="B31" s="13"/>
      <c r="C31" s="35"/>
      <c r="D31" s="35"/>
      <c r="E31" s="35"/>
      <c r="G31" s="22"/>
      <c r="H31" s="68">
        <v>772.3</v>
      </c>
      <c r="I31" s="68">
        <v>0.19237153072353183</v>
      </c>
      <c r="J31" s="68">
        <v>7.0965857683910896</v>
      </c>
      <c r="K31" s="68">
        <v>7</v>
      </c>
      <c r="L31" s="68">
        <v>36.89</v>
      </c>
      <c r="M31" s="68">
        <v>-4.0344338722717581E-2</v>
      </c>
      <c r="N31" s="23"/>
      <c r="P31" s="22"/>
      <c r="Q31" s="68">
        <v>0.23</v>
      </c>
      <c r="R31" s="68">
        <v>432.9381439893636</v>
      </c>
      <c r="S31" s="23"/>
    </row>
    <row r="32" spans="2:19" s="14" customFormat="1" x14ac:dyDescent="0.35">
      <c r="B32" s="13"/>
      <c r="C32" s="13"/>
      <c r="D32" s="13"/>
      <c r="E32" s="13"/>
      <c r="G32" s="22"/>
      <c r="H32" s="40"/>
      <c r="I32" s="40"/>
      <c r="J32" s="40"/>
      <c r="K32" s="40"/>
      <c r="L32" s="40"/>
      <c r="M32" s="40"/>
      <c r="N32" s="23"/>
      <c r="P32" s="22"/>
      <c r="Q32" s="96">
        <v>0.24</v>
      </c>
      <c r="R32" s="96">
        <v>441.14531879863512</v>
      </c>
      <c r="S32" s="23"/>
    </row>
    <row r="33" spans="1:19" s="14" customFormat="1" x14ac:dyDescent="0.35">
      <c r="A33" s="13"/>
      <c r="B33" s="13"/>
      <c r="C33" s="13"/>
      <c r="D33" s="13"/>
      <c r="E33" s="13"/>
      <c r="F33" s="13"/>
      <c r="G33" s="22"/>
      <c r="H33" s="83" t="s">
        <v>111</v>
      </c>
      <c r="I33" s="83"/>
      <c r="J33" s="40"/>
      <c r="K33" s="40"/>
      <c r="L33" s="40"/>
      <c r="M33" s="40"/>
      <c r="N33" s="23"/>
      <c r="P33" s="22"/>
      <c r="Q33" s="68">
        <v>0.25</v>
      </c>
      <c r="R33" s="68">
        <v>449.05966690418171</v>
      </c>
      <c r="S33" s="23"/>
    </row>
    <row r="34" spans="1:19" s="14" customFormat="1" x14ac:dyDescent="0.35">
      <c r="A34" s="13"/>
      <c r="B34" s="13"/>
      <c r="C34" s="13"/>
      <c r="D34" s="13"/>
      <c r="E34" s="13"/>
      <c r="F34" s="13"/>
      <c r="G34" s="22"/>
      <c r="H34" s="108" t="s">
        <v>31</v>
      </c>
      <c r="I34" s="108" t="s">
        <v>90</v>
      </c>
      <c r="J34" s="108" t="s">
        <v>52</v>
      </c>
      <c r="K34" s="108" t="s">
        <v>91</v>
      </c>
      <c r="L34" s="108" t="s">
        <v>92</v>
      </c>
      <c r="M34" s="108" t="s">
        <v>93</v>
      </c>
      <c r="N34" s="23"/>
      <c r="P34" s="22"/>
      <c r="Q34" s="96">
        <v>0.26</v>
      </c>
      <c r="R34" s="96">
        <v>456.7021085717551</v>
      </c>
      <c r="S34" s="23"/>
    </row>
    <row r="35" spans="1:19" s="14" customFormat="1" ht="15" customHeight="1" x14ac:dyDescent="0.55000000000000004">
      <c r="A35" s="13"/>
      <c r="C35" s="13"/>
      <c r="D35" s="82"/>
      <c r="E35" s="82"/>
      <c r="F35" s="13"/>
      <c r="G35" s="22"/>
      <c r="H35" s="68" t="s">
        <v>182</v>
      </c>
      <c r="I35" s="68">
        <v>-49.133432227540411</v>
      </c>
      <c r="J35" s="68">
        <v>5</v>
      </c>
      <c r="K35" s="68" t="s">
        <v>183</v>
      </c>
      <c r="L35" s="68" t="s">
        <v>183</v>
      </c>
      <c r="M35" s="68" t="s">
        <v>183</v>
      </c>
      <c r="N35" s="23"/>
      <c r="P35" s="22"/>
      <c r="Q35" s="68">
        <v>0.27</v>
      </c>
      <c r="R35" s="68">
        <v>464.0888122420331</v>
      </c>
      <c r="S35" s="23"/>
    </row>
    <row r="36" spans="1:19" s="14" customFormat="1" x14ac:dyDescent="0.35">
      <c r="A36" s="13"/>
      <c r="C36" s="13"/>
      <c r="D36" s="13"/>
      <c r="E36" s="27"/>
      <c r="F36" s="13"/>
      <c r="G36" s="22"/>
      <c r="H36" s="96" t="s">
        <v>184</v>
      </c>
      <c r="I36" s="96">
        <v>-50.018178054194465</v>
      </c>
      <c r="J36" s="96">
        <v>3</v>
      </c>
      <c r="K36" s="96">
        <v>1.7694916533081084</v>
      </c>
      <c r="L36" s="96">
        <v>2</v>
      </c>
      <c r="M36" s="96">
        <v>0.41281908755403252</v>
      </c>
      <c r="N36" s="23"/>
      <c r="P36" s="22"/>
      <c r="Q36" s="96">
        <v>0.28000000000000003</v>
      </c>
      <c r="R36" s="96">
        <v>471.32543686113507</v>
      </c>
      <c r="S36" s="23"/>
    </row>
    <row r="37" spans="1:19" s="14" customFormat="1" x14ac:dyDescent="0.35">
      <c r="A37" s="13"/>
      <c r="B37" s="13"/>
      <c r="C37" s="13"/>
      <c r="D37" s="13"/>
      <c r="E37" s="27"/>
      <c r="F37" s="13"/>
      <c r="G37" s="22"/>
      <c r="H37" s="68" t="s">
        <v>185</v>
      </c>
      <c r="I37" s="68">
        <v>-53.798626493345495</v>
      </c>
      <c r="J37" s="68">
        <v>1</v>
      </c>
      <c r="K37" s="68">
        <v>9.3303885316101685</v>
      </c>
      <c r="L37" s="68">
        <v>4</v>
      </c>
      <c r="M37" s="68">
        <v>5.3351505644040897E-2</v>
      </c>
      <c r="N37" s="23"/>
      <c r="P37" s="22"/>
      <c r="Q37" s="68">
        <v>0.28999999999999998</v>
      </c>
      <c r="R37" s="68">
        <v>478.37033104344471</v>
      </c>
      <c r="S37" s="23"/>
    </row>
    <row r="38" spans="1:19" s="14" customFormat="1" x14ac:dyDescent="0.35">
      <c r="A38" s="13"/>
      <c r="B38" s="13"/>
      <c r="C38" s="13"/>
      <c r="D38" s="13"/>
      <c r="E38" s="27"/>
      <c r="F38" s="13"/>
      <c r="G38" s="22"/>
      <c r="H38" s="40"/>
      <c r="I38" s="40"/>
      <c r="J38" s="40"/>
      <c r="K38" s="40"/>
      <c r="L38" s="40"/>
      <c r="M38" s="40"/>
      <c r="N38" s="23"/>
      <c r="P38" s="22"/>
      <c r="Q38" s="96">
        <v>0.3</v>
      </c>
      <c r="R38" s="96">
        <v>485.09474245378681</v>
      </c>
      <c r="S38" s="23"/>
    </row>
    <row r="39" spans="1:19" s="14" customFormat="1" x14ac:dyDescent="0.35">
      <c r="A39" s="13"/>
      <c r="B39" s="13"/>
      <c r="C39" s="13"/>
      <c r="D39" s="13"/>
      <c r="E39" s="27"/>
      <c r="F39" s="13"/>
      <c r="G39" s="45"/>
      <c r="H39" s="46"/>
      <c r="I39" s="45"/>
      <c r="J39" s="45"/>
      <c r="K39" s="45"/>
      <c r="L39" s="45"/>
      <c r="M39" s="45"/>
      <c r="N39" s="45"/>
      <c r="P39" s="22"/>
      <c r="Q39" s="68">
        <v>0.31</v>
      </c>
      <c r="R39" s="68">
        <v>491.53869831052714</v>
      </c>
      <c r="S39" s="23"/>
    </row>
    <row r="40" spans="1:19" s="14" customFormat="1" ht="23.5" x14ac:dyDescent="0.55000000000000004">
      <c r="A40" s="13"/>
      <c r="B40" s="13"/>
      <c r="C40" s="13"/>
      <c r="D40" s="13"/>
      <c r="E40" s="13"/>
      <c r="F40" s="13"/>
      <c r="H40" s="29"/>
      <c r="M40" s="13"/>
      <c r="N40" s="13"/>
      <c r="P40" s="22"/>
      <c r="Q40" s="96">
        <v>0.32</v>
      </c>
      <c r="R40" s="96">
        <v>497.88761380280141</v>
      </c>
      <c r="S40" s="23"/>
    </row>
    <row r="41" spans="1:19" s="14" customFormat="1" ht="15" customHeight="1" x14ac:dyDescent="0.35">
      <c r="A41" s="13"/>
      <c r="B41" s="13"/>
      <c r="C41" s="13"/>
      <c r="D41" s="13"/>
      <c r="E41" s="13"/>
      <c r="F41" s="13"/>
      <c r="H41" s="28"/>
      <c r="M41" s="13"/>
      <c r="N41" s="13"/>
      <c r="P41" s="22"/>
      <c r="Q41" s="68">
        <v>0.33</v>
      </c>
      <c r="R41" s="68">
        <v>504.14864590405568</v>
      </c>
      <c r="S41" s="23"/>
    </row>
    <row r="42" spans="1:19" s="14" customFormat="1" ht="23.5" x14ac:dyDescent="0.55000000000000004">
      <c r="A42" s="13"/>
      <c r="B42" s="13"/>
      <c r="C42" s="13"/>
      <c r="D42" s="82"/>
      <c r="E42" s="82"/>
      <c r="F42" s="13"/>
      <c r="H42" s="28"/>
      <c r="I42" s="13"/>
      <c r="J42" s="13"/>
      <c r="K42" s="13"/>
      <c r="L42" s="13"/>
      <c r="M42" s="13"/>
      <c r="N42" s="13"/>
      <c r="P42" s="22"/>
      <c r="Q42" s="96">
        <v>0.34</v>
      </c>
      <c r="R42" s="96">
        <v>510.2638210664274</v>
      </c>
      <c r="S42" s="23"/>
    </row>
    <row r="43" spans="1:19" s="14" customFormat="1" x14ac:dyDescent="0.35">
      <c r="A43" s="13"/>
      <c r="B43" s="13"/>
      <c r="C43" s="13"/>
      <c r="D43" s="13"/>
      <c r="E43" s="27"/>
      <c r="F43" s="13"/>
      <c r="H43" s="30"/>
      <c r="I43" s="13"/>
      <c r="J43" s="13"/>
      <c r="K43" s="13"/>
      <c r="L43" s="13"/>
      <c r="M43" s="13"/>
      <c r="N43" s="13"/>
      <c r="P43" s="22"/>
      <c r="Q43" s="68">
        <v>0.35000000000000003</v>
      </c>
      <c r="R43" s="68">
        <v>516.1984803982109</v>
      </c>
      <c r="S43" s="23"/>
    </row>
    <row r="44" spans="1:19" s="14" customFormat="1" x14ac:dyDescent="0.3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521.97867506060186</v>
      </c>
      <c r="S44" s="23"/>
    </row>
    <row r="45" spans="1:19" s="14" customFormat="1" x14ac:dyDescent="0.3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527.6450364653989</v>
      </c>
      <c r="S45" s="23"/>
    </row>
    <row r="46" spans="1:19" s="14" customFormat="1" x14ac:dyDescent="0.3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533.14551830129665</v>
      </c>
      <c r="S46" s="23"/>
    </row>
    <row r="47" spans="1:19" s="14" customFormat="1" x14ac:dyDescent="0.3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538.56708314029538</v>
      </c>
      <c r="S47" s="23"/>
    </row>
    <row r="48" spans="1:19" s="14" customFormat="1" x14ac:dyDescent="0.35">
      <c r="A48" s="13"/>
      <c r="B48" s="13"/>
      <c r="C48" s="13"/>
      <c r="D48" s="13"/>
      <c r="E48" s="13"/>
      <c r="F48" s="13"/>
      <c r="H48" s="28"/>
      <c r="O48" s="13"/>
      <c r="P48" s="22"/>
      <c r="Q48" s="96">
        <v>0.4</v>
      </c>
      <c r="R48" s="96">
        <v>544.06357485023489</v>
      </c>
      <c r="S48" s="23"/>
    </row>
    <row r="49" spans="1:19" s="14" customFormat="1" x14ac:dyDescent="0.3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549.72159066975826</v>
      </c>
      <c r="S49" s="23"/>
    </row>
    <row r="50" spans="1:19" s="14" customFormat="1" x14ac:dyDescent="0.35">
      <c r="B50" s="13"/>
      <c r="C50" s="13"/>
      <c r="D50" s="13"/>
      <c r="E50" s="13"/>
      <c r="O50" s="13"/>
      <c r="P50" s="22"/>
      <c r="Q50" s="96">
        <v>0.42</v>
      </c>
      <c r="R50" s="96">
        <v>555.35474288342289</v>
      </c>
      <c r="S50" s="23"/>
    </row>
    <row r="51" spans="1:19" s="14" customFormat="1" x14ac:dyDescent="0.35">
      <c r="B51" s="13"/>
      <c r="C51" s="13"/>
      <c r="D51" s="13"/>
      <c r="E51" s="13"/>
      <c r="P51" s="22"/>
      <c r="Q51" s="68">
        <v>0.43</v>
      </c>
      <c r="R51" s="68">
        <v>560.7294663632174</v>
      </c>
      <c r="S51" s="23"/>
    </row>
    <row r="52" spans="1:19" s="14" customFormat="1" x14ac:dyDescent="0.35">
      <c r="B52" s="13"/>
      <c r="P52" s="22"/>
      <c r="Q52" s="96">
        <v>0.44</v>
      </c>
      <c r="R52" s="96">
        <v>565.78077766045226</v>
      </c>
      <c r="S52" s="23"/>
    </row>
    <row r="53" spans="1:19" s="14" customFormat="1" x14ac:dyDescent="0.35">
      <c r="B53" s="13"/>
      <c r="P53" s="22"/>
      <c r="Q53" s="68">
        <v>0.45</v>
      </c>
      <c r="R53" s="68">
        <v>570.64098468831719</v>
      </c>
      <c r="S53" s="23"/>
    </row>
    <row r="54" spans="1:19" s="14" customFormat="1" x14ac:dyDescent="0.35">
      <c r="P54" s="22"/>
      <c r="Q54" s="96">
        <v>0.46</v>
      </c>
      <c r="R54" s="96">
        <v>575.44695156922751</v>
      </c>
      <c r="S54" s="23"/>
    </row>
    <row r="55" spans="1:19" s="14" customFormat="1" x14ac:dyDescent="0.35">
      <c r="P55" s="22"/>
      <c r="Q55" s="68">
        <v>0.47000000000000003</v>
      </c>
      <c r="R55" s="68">
        <v>580.273805150881</v>
      </c>
      <c r="S55" s="23"/>
    </row>
    <row r="56" spans="1:19" s="14" customFormat="1" x14ac:dyDescent="0.35">
      <c r="P56" s="22"/>
      <c r="Q56" s="96">
        <v>0.48</v>
      </c>
      <c r="R56" s="96">
        <v>585.0486494571918</v>
      </c>
      <c r="S56" s="23"/>
    </row>
    <row r="57" spans="1:19" s="14" customFormat="1" x14ac:dyDescent="0.35">
      <c r="P57" s="22"/>
      <c r="Q57" s="68">
        <v>0.49</v>
      </c>
      <c r="R57" s="68">
        <v>589.7982601587704</v>
      </c>
      <c r="S57" s="23"/>
    </row>
    <row r="58" spans="1:19" s="14" customFormat="1" x14ac:dyDescent="0.35">
      <c r="P58" s="22"/>
      <c r="Q58" s="96">
        <v>0.5</v>
      </c>
      <c r="R58" s="96">
        <v>594.55608773231506</v>
      </c>
      <c r="S58" s="23"/>
    </row>
    <row r="59" spans="1:19" s="14" customFormat="1" x14ac:dyDescent="0.35">
      <c r="P59" s="22"/>
      <c r="Q59" s="68">
        <v>0.51</v>
      </c>
      <c r="R59" s="68">
        <v>599.31897939219789</v>
      </c>
      <c r="S59" s="23"/>
    </row>
    <row r="60" spans="1:19" s="14" customFormat="1" x14ac:dyDescent="0.35">
      <c r="P60" s="22"/>
      <c r="Q60" s="96">
        <v>0.52</v>
      </c>
      <c r="R60" s="96">
        <v>604.07638122997628</v>
      </c>
      <c r="S60" s="23"/>
    </row>
    <row r="61" spans="1:19" s="14" customFormat="1" x14ac:dyDescent="0.35">
      <c r="P61" s="22"/>
      <c r="Q61" s="68">
        <v>0.53</v>
      </c>
      <c r="R61" s="68">
        <v>608.85064203812715</v>
      </c>
      <c r="S61" s="23"/>
    </row>
    <row r="62" spans="1:19" s="14" customFormat="1" x14ac:dyDescent="0.35">
      <c r="P62" s="22"/>
      <c r="Q62" s="96">
        <v>0.54</v>
      </c>
      <c r="R62" s="96">
        <v>613.66390122698544</v>
      </c>
      <c r="S62" s="23"/>
    </row>
    <row r="63" spans="1:19" s="14" customFormat="1" x14ac:dyDescent="0.35">
      <c r="P63" s="22"/>
      <c r="Q63" s="68">
        <v>0.55000000000000004</v>
      </c>
      <c r="R63" s="68">
        <v>618.52295996659234</v>
      </c>
      <c r="S63" s="23"/>
    </row>
    <row r="64" spans="1:19" s="14" customFormat="1" x14ac:dyDescent="0.35">
      <c r="P64" s="22"/>
      <c r="Q64" s="96">
        <v>0.56000000000000005</v>
      </c>
      <c r="R64" s="96">
        <v>623.40970414837477</v>
      </c>
      <c r="S64" s="23"/>
    </row>
    <row r="65" spans="16:19" s="14" customFormat="1" x14ac:dyDescent="0.35">
      <c r="P65" s="22"/>
      <c r="Q65" s="68">
        <v>0.57000000000000006</v>
      </c>
      <c r="R65" s="68">
        <v>628.30379940616126</v>
      </c>
      <c r="S65" s="23"/>
    </row>
    <row r="66" spans="16:19" s="14" customFormat="1" x14ac:dyDescent="0.35">
      <c r="P66" s="22"/>
      <c r="Q66" s="96">
        <v>0.57999999999999996</v>
      </c>
      <c r="R66" s="96">
        <v>633.18378349227703</v>
      </c>
      <c r="S66" s="23"/>
    </row>
    <row r="67" spans="16:19" s="14" customFormat="1" x14ac:dyDescent="0.35">
      <c r="P67" s="22"/>
      <c r="Q67" s="68">
        <v>0.59</v>
      </c>
      <c r="R67" s="68">
        <v>638.04266573443249</v>
      </c>
      <c r="S67" s="23"/>
    </row>
    <row r="68" spans="16:19" s="14" customFormat="1" x14ac:dyDescent="0.35">
      <c r="P68" s="22"/>
      <c r="Q68" s="96">
        <v>0.6</v>
      </c>
      <c r="R68" s="96">
        <v>642.91080655239716</v>
      </c>
      <c r="S68" s="23"/>
    </row>
    <row r="69" spans="16:19" s="14" customFormat="1" x14ac:dyDescent="0.35">
      <c r="P69" s="22"/>
      <c r="Q69" s="68">
        <v>0.61</v>
      </c>
      <c r="R69" s="68">
        <v>647.82201475315594</v>
      </c>
      <c r="S69" s="23"/>
    </row>
    <row r="70" spans="16:19" s="14" customFormat="1" x14ac:dyDescent="0.35">
      <c r="P70" s="22"/>
      <c r="Q70" s="96">
        <v>0.62</v>
      </c>
      <c r="R70" s="96">
        <v>652.79355111048221</v>
      </c>
      <c r="S70" s="23"/>
    </row>
    <row r="71" spans="16:19" s="14" customFormat="1" x14ac:dyDescent="0.35">
      <c r="P71" s="22"/>
      <c r="Q71" s="68">
        <v>0.63</v>
      </c>
      <c r="R71" s="68">
        <v>657.79593884681628</v>
      </c>
      <c r="S71" s="23"/>
    </row>
    <row r="72" spans="16:19" s="14" customFormat="1" x14ac:dyDescent="0.35">
      <c r="P72" s="22"/>
      <c r="Q72" s="96">
        <v>0.64</v>
      </c>
      <c r="R72" s="96">
        <v>662.85517297787783</v>
      </c>
      <c r="S72" s="23"/>
    </row>
    <row r="73" spans="16:19" s="14" customFormat="1" x14ac:dyDescent="0.35">
      <c r="P73" s="22"/>
      <c r="Q73" s="68">
        <v>0.65</v>
      </c>
      <c r="R73" s="68">
        <v>668.00322159897632</v>
      </c>
      <c r="S73" s="23"/>
    </row>
    <row r="74" spans="16:19" s="14" customFormat="1" x14ac:dyDescent="0.35">
      <c r="P74" s="22"/>
      <c r="Q74" s="96">
        <v>0.66</v>
      </c>
      <c r="R74" s="96">
        <v>673.23791570153753</v>
      </c>
      <c r="S74" s="23"/>
    </row>
    <row r="75" spans="16:19" s="14" customFormat="1" x14ac:dyDescent="0.35">
      <c r="P75" s="22"/>
      <c r="Q75" s="68">
        <v>0.67</v>
      </c>
      <c r="R75" s="68">
        <v>678.53217075572002</v>
      </c>
      <c r="S75" s="23"/>
    </row>
    <row r="76" spans="16:19" s="14" customFormat="1" x14ac:dyDescent="0.35">
      <c r="P76" s="22"/>
      <c r="Q76" s="96">
        <v>0.68</v>
      </c>
      <c r="R76" s="96">
        <v>683.94842260276482</v>
      </c>
      <c r="S76" s="23"/>
    </row>
    <row r="77" spans="16:19" s="14" customFormat="1" x14ac:dyDescent="0.35">
      <c r="P77" s="22"/>
      <c r="Q77" s="68">
        <v>0.69000000000000006</v>
      </c>
      <c r="R77" s="68">
        <v>689.55209084578792</v>
      </c>
      <c r="S77" s="23"/>
    </row>
    <row r="78" spans="16:19" s="14" customFormat="1" x14ac:dyDescent="0.35">
      <c r="P78" s="22"/>
      <c r="Q78" s="96">
        <v>0.70000000000000007</v>
      </c>
      <c r="R78" s="96">
        <v>695.33103200853168</v>
      </c>
      <c r="S78" s="23"/>
    </row>
    <row r="79" spans="16:19" s="14" customFormat="1" x14ac:dyDescent="0.35">
      <c r="P79" s="22"/>
      <c r="Q79" s="68">
        <v>0.71</v>
      </c>
      <c r="R79" s="68">
        <v>701.27384432123267</v>
      </c>
      <c r="S79" s="23"/>
    </row>
    <row r="80" spans="16:19" s="14" customFormat="1" x14ac:dyDescent="0.35">
      <c r="P80" s="22"/>
      <c r="Q80" s="96">
        <v>0.72</v>
      </c>
      <c r="R80" s="96">
        <v>707.42686555582475</v>
      </c>
      <c r="S80" s="23"/>
    </row>
    <row r="81" spans="16:19" s="14" customFormat="1" x14ac:dyDescent="0.35">
      <c r="P81" s="22"/>
      <c r="Q81" s="68">
        <v>0.73</v>
      </c>
      <c r="R81" s="68">
        <v>713.81122552230727</v>
      </c>
      <c r="S81" s="23"/>
    </row>
    <row r="82" spans="16:19" s="14" customFormat="1" x14ac:dyDescent="0.35">
      <c r="P82" s="22"/>
      <c r="Q82" s="96">
        <v>0.74</v>
      </c>
      <c r="R82" s="96">
        <v>720.38923867398444</v>
      </c>
      <c r="S82" s="23"/>
    </row>
    <row r="83" spans="16:19" s="14" customFormat="1" x14ac:dyDescent="0.35">
      <c r="P83" s="22"/>
      <c r="Q83" s="68">
        <v>0.75</v>
      </c>
      <c r="R83" s="68">
        <v>727.23748881190397</v>
      </c>
      <c r="S83" s="23"/>
    </row>
    <row r="84" spans="16:19" s="14" customFormat="1" x14ac:dyDescent="0.35">
      <c r="P84" s="22"/>
      <c r="Q84" s="96">
        <v>0.76</v>
      </c>
      <c r="R84" s="96">
        <v>734.42724471268809</v>
      </c>
      <c r="S84" s="23"/>
    </row>
    <row r="85" spans="16:19" s="14" customFormat="1" x14ac:dyDescent="0.35">
      <c r="P85" s="22"/>
      <c r="Q85" s="68">
        <v>0.77</v>
      </c>
      <c r="R85" s="68">
        <v>741.91408301172999</v>
      </c>
      <c r="S85" s="23"/>
    </row>
    <row r="86" spans="16:19" s="14" customFormat="1" x14ac:dyDescent="0.35">
      <c r="P86" s="22"/>
      <c r="Q86" s="96">
        <v>0.78</v>
      </c>
      <c r="R86" s="96">
        <v>749.75966085610969</v>
      </c>
      <c r="S86" s="23"/>
    </row>
    <row r="87" spans="16:19" s="14" customFormat="1" x14ac:dyDescent="0.35">
      <c r="P87" s="22"/>
      <c r="Q87" s="68">
        <v>0.79</v>
      </c>
      <c r="R87" s="68">
        <v>758.01431261051823</v>
      </c>
      <c r="S87" s="23"/>
    </row>
    <row r="88" spans="16:19" s="14" customFormat="1" x14ac:dyDescent="0.35">
      <c r="P88" s="22"/>
      <c r="Q88" s="96">
        <v>0.8</v>
      </c>
      <c r="R88" s="96">
        <v>766.63875717786163</v>
      </c>
      <c r="S88" s="23"/>
    </row>
    <row r="89" spans="16:19" s="14" customFormat="1" x14ac:dyDescent="0.35">
      <c r="P89" s="22"/>
      <c r="Q89" s="68">
        <v>0.81</v>
      </c>
      <c r="R89" s="68">
        <v>775.8051723068761</v>
      </c>
      <c r="S89" s="23"/>
    </row>
    <row r="90" spans="16:19" s="14" customFormat="1" x14ac:dyDescent="0.35">
      <c r="P90" s="22"/>
      <c r="Q90" s="96">
        <v>0.82000000000000006</v>
      </c>
      <c r="R90" s="96">
        <v>785.46253181469172</v>
      </c>
      <c r="S90" s="23"/>
    </row>
    <row r="91" spans="16:19" s="14" customFormat="1" x14ac:dyDescent="0.35">
      <c r="P91" s="22"/>
      <c r="Q91" s="68">
        <v>0.83000000000000007</v>
      </c>
      <c r="R91" s="68">
        <v>795.83141833443938</v>
      </c>
      <c r="S91" s="23"/>
    </row>
    <row r="92" spans="16:19" s="14" customFormat="1" x14ac:dyDescent="0.35">
      <c r="P92" s="22"/>
      <c r="Q92" s="96">
        <v>0.84</v>
      </c>
      <c r="R92" s="96">
        <v>806.52818278404425</v>
      </c>
      <c r="S92" s="23"/>
    </row>
    <row r="93" spans="16:19" s="14" customFormat="1" x14ac:dyDescent="0.35">
      <c r="P93" s="22"/>
      <c r="Q93" s="68">
        <v>0.85</v>
      </c>
      <c r="R93" s="68">
        <v>819.01198952734796</v>
      </c>
      <c r="S93" s="23"/>
    </row>
    <row r="94" spans="16:19" s="14" customFormat="1" x14ac:dyDescent="0.35">
      <c r="P94" s="22"/>
      <c r="Q94" s="96">
        <v>0.86</v>
      </c>
      <c r="R94" s="96">
        <v>838.87354231293239</v>
      </c>
      <c r="S94" s="23"/>
    </row>
    <row r="95" spans="16:19" s="14" customFormat="1" x14ac:dyDescent="0.35">
      <c r="P95" s="22"/>
      <c r="Q95" s="68">
        <v>0.87</v>
      </c>
      <c r="R95" s="68">
        <v>864.76310620160996</v>
      </c>
      <c r="S95" s="23"/>
    </row>
    <row r="96" spans="16:19" s="14" customFormat="1" x14ac:dyDescent="0.35">
      <c r="P96" s="22"/>
      <c r="Q96" s="96">
        <v>0.88</v>
      </c>
      <c r="R96" s="96">
        <v>896.94190028929006</v>
      </c>
      <c r="S96" s="23"/>
    </row>
    <row r="97" spans="16:19" s="14" customFormat="1" x14ac:dyDescent="0.35">
      <c r="P97" s="22"/>
      <c r="Q97" s="68">
        <v>0.89</v>
      </c>
      <c r="R97" s="68">
        <v>946.54564752708166</v>
      </c>
      <c r="S97" s="23"/>
    </row>
    <row r="98" spans="16:19" s="14" customFormat="1" x14ac:dyDescent="0.35">
      <c r="P98" s="22"/>
      <c r="Q98" s="96">
        <v>0.9</v>
      </c>
      <c r="R98" s="96">
        <v>989.79920466174678</v>
      </c>
      <c r="S98" s="23"/>
    </row>
    <row r="99" spans="16:19" s="14" customFormat="1" x14ac:dyDescent="0.35">
      <c r="P99" s="22"/>
      <c r="Q99" s="68">
        <v>0.91</v>
      </c>
      <c r="R99" s="68">
        <v>1040.1825909414554</v>
      </c>
      <c r="S99" s="23"/>
    </row>
    <row r="100" spans="16:19" s="14" customFormat="1" x14ac:dyDescent="0.35">
      <c r="P100" s="22"/>
      <c r="Q100" s="96">
        <v>0.92</v>
      </c>
      <c r="R100" s="96">
        <v>1099.8464940852971</v>
      </c>
      <c r="S100" s="23"/>
    </row>
    <row r="101" spans="16:19" s="14" customFormat="1" x14ac:dyDescent="0.35">
      <c r="P101" s="22"/>
      <c r="Q101" s="68">
        <v>0.93</v>
      </c>
      <c r="R101" s="68">
        <v>1171.2879484158545</v>
      </c>
      <c r="S101" s="23"/>
    </row>
    <row r="102" spans="16:19" s="14" customFormat="1" x14ac:dyDescent="0.35">
      <c r="P102" s="22"/>
      <c r="Q102" s="96">
        <v>0.94000000000000006</v>
      </c>
      <c r="R102" s="96">
        <v>1260.9694815660537</v>
      </c>
      <c r="S102" s="23"/>
    </row>
    <row r="103" spans="16:19" s="14" customFormat="1" x14ac:dyDescent="0.35">
      <c r="P103" s="22"/>
      <c r="Q103" s="68">
        <v>0.95000000000000007</v>
      </c>
      <c r="R103" s="68">
        <v>1377.98495797739</v>
      </c>
      <c r="S103" s="23"/>
    </row>
    <row r="104" spans="16:19" s="14" customFormat="1" x14ac:dyDescent="0.35">
      <c r="P104" s="22"/>
      <c r="Q104" s="96">
        <v>0.96</v>
      </c>
      <c r="R104" s="96">
        <v>1541.6362925475921</v>
      </c>
      <c r="S104" s="23"/>
    </row>
    <row r="105" spans="16:19" s="14" customFormat="1" x14ac:dyDescent="0.35">
      <c r="P105" s="22"/>
      <c r="Q105" s="68">
        <v>0.97</v>
      </c>
      <c r="R105" s="68">
        <v>1795.9447791851489</v>
      </c>
      <c r="S105" s="23"/>
    </row>
    <row r="106" spans="16:19" s="14" customFormat="1" x14ac:dyDescent="0.35">
      <c r="P106" s="22"/>
      <c r="Q106" s="96">
        <v>0.98</v>
      </c>
      <c r="R106" s="96">
        <v>65535</v>
      </c>
      <c r="S106" s="23"/>
    </row>
    <row r="107" spans="16:19" s="14" customFormat="1" x14ac:dyDescent="0.35">
      <c r="P107" s="22"/>
      <c r="Q107" s="68">
        <v>0.99</v>
      </c>
      <c r="R107" s="68">
        <v>65535</v>
      </c>
      <c r="S107" s="23"/>
    </row>
    <row r="108" spans="16:19" s="14" customFormat="1" x14ac:dyDescent="0.35">
      <c r="P108" s="24"/>
      <c r="Q108" s="25"/>
      <c r="R108" s="25"/>
      <c r="S108" s="26"/>
    </row>
    <row r="109" spans="16:19" s="14" customFormat="1" x14ac:dyDescent="0.35"/>
    <row r="110" spans="16:19" s="14" customFormat="1" x14ac:dyDescent="0.35"/>
    <row r="111" spans="16:19" s="14" customFormat="1" x14ac:dyDescent="0.35"/>
    <row r="112" spans="16:19" s="14" customFormat="1" x14ac:dyDescent="0.35"/>
    <row r="113" s="14" customFormat="1" x14ac:dyDescent="0.35"/>
    <row r="114" s="14" customFormat="1" x14ac:dyDescent="0.35"/>
    <row r="115" s="14" customFormat="1" x14ac:dyDescent="0.35"/>
    <row r="116" s="14" customFormat="1" x14ac:dyDescent="0.35"/>
    <row r="117" s="14" customFormat="1" x14ac:dyDescent="0.35"/>
    <row r="118" s="14" customFormat="1" x14ac:dyDescent="0.35"/>
    <row r="119" s="14" customFormat="1" x14ac:dyDescent="0.35"/>
    <row r="120" s="14" customFormat="1" x14ac:dyDescent="0.35"/>
    <row r="121" s="14" customFormat="1" x14ac:dyDescent="0.35"/>
    <row r="122" s="14" customFormat="1" x14ac:dyDescent="0.35"/>
    <row r="123" s="14" customFormat="1" x14ac:dyDescent="0.35"/>
    <row r="124" s="14" customFormat="1" x14ac:dyDescent="0.35"/>
    <row r="125" s="14" customFormat="1" x14ac:dyDescent="0.35"/>
    <row r="126" s="14" customFormat="1" x14ac:dyDescent="0.35"/>
    <row r="127" s="14" customFormat="1" x14ac:dyDescent="0.35"/>
    <row r="128" s="14" customFormat="1" x14ac:dyDescent="0.35"/>
    <row r="129" spans="18:18" s="14" customFormat="1" x14ac:dyDescent="0.35"/>
    <row r="130" spans="18:18" s="14" customFormat="1" x14ac:dyDescent="0.35"/>
    <row r="131" spans="18:18" s="14" customFormat="1" x14ac:dyDescent="0.35">
      <c r="R131" s="19"/>
    </row>
    <row r="132" spans="18:18" s="14" customFormat="1" x14ac:dyDescent="0.35"/>
    <row r="133" spans="18:18" s="14" customFormat="1" x14ac:dyDescent="0.35"/>
    <row r="134" spans="18:18" s="14" customFormat="1" x14ac:dyDescent="0.35"/>
    <row r="135" spans="18:18" s="14" customFormat="1" x14ac:dyDescent="0.35"/>
    <row r="136" spans="18:18" s="14" customFormat="1" x14ac:dyDescent="0.35"/>
    <row r="137" spans="18:18" s="14" customFormat="1" x14ac:dyDescent="0.35"/>
    <row r="138" spans="18:18" s="14" customFormat="1" x14ac:dyDescent="0.35"/>
    <row r="139" spans="18:18" s="14" customFormat="1" x14ac:dyDescent="0.35"/>
    <row r="140" spans="18:18" s="14" customFormat="1" x14ac:dyDescent="0.35"/>
    <row r="141" spans="18:18" s="14" customFormat="1" x14ac:dyDescent="0.35"/>
    <row r="142" spans="18:18" s="14" customFormat="1" x14ac:dyDescent="0.35"/>
    <row r="143" spans="18:18" s="14" customFormat="1" x14ac:dyDescent="0.35"/>
    <row r="144" spans="18:18" s="14" customFormat="1" x14ac:dyDescent="0.35"/>
    <row r="145" s="14" customFormat="1" x14ac:dyDescent="0.35"/>
    <row r="146" s="14" customFormat="1" x14ac:dyDescent="0.35"/>
    <row r="147" s="14" customFormat="1" x14ac:dyDescent="0.35"/>
    <row r="148" s="14" customFormat="1" x14ac:dyDescent="0.35"/>
    <row r="149" s="14" customFormat="1" x14ac:dyDescent="0.35"/>
    <row r="150" s="14" customFormat="1" x14ac:dyDescent="0.35"/>
    <row r="151" s="14" customFormat="1" x14ac:dyDescent="0.35"/>
    <row r="152" s="14" customFormat="1" x14ac:dyDescent="0.35"/>
    <row r="153" s="14" customFormat="1" x14ac:dyDescent="0.35"/>
    <row r="154" s="14" customFormat="1" x14ac:dyDescent="0.35"/>
    <row r="155" s="14" customFormat="1" x14ac:dyDescent="0.35"/>
    <row r="156" s="14" customFormat="1" x14ac:dyDescent="0.35"/>
    <row r="157" s="14" customFormat="1" x14ac:dyDescent="0.35"/>
    <row r="158" s="14" customFormat="1" x14ac:dyDescent="0.35"/>
    <row r="159" s="14" customFormat="1" x14ac:dyDescent="0.35"/>
    <row r="160" s="14" customFormat="1" x14ac:dyDescent="0.35"/>
    <row r="161" s="14" customFormat="1" x14ac:dyDescent="0.35"/>
    <row r="162" s="14" customFormat="1" x14ac:dyDescent="0.35"/>
    <row r="163" s="14" customFormat="1" x14ac:dyDescent="0.35"/>
    <row r="164" s="14" customFormat="1" x14ac:dyDescent="0.35"/>
    <row r="165" s="14" customFormat="1" x14ac:dyDescent="0.35"/>
    <row r="166" s="14" customFormat="1" x14ac:dyDescent="0.35"/>
    <row r="167" s="14" customFormat="1" x14ac:dyDescent="0.35"/>
    <row r="168" s="14" customFormat="1" x14ac:dyDescent="0.35"/>
    <row r="169" s="14" customFormat="1" x14ac:dyDescent="0.35"/>
    <row r="170" s="14" customFormat="1" x14ac:dyDescent="0.35"/>
    <row r="171" s="14" customFormat="1" x14ac:dyDescent="0.35"/>
    <row r="172" s="14" customFormat="1" x14ac:dyDescent="0.35"/>
    <row r="173" s="14" customFormat="1" x14ac:dyDescent="0.35"/>
    <row r="174" s="14" customFormat="1" x14ac:dyDescent="0.35"/>
    <row r="175" s="14" customFormat="1" x14ac:dyDescent="0.35"/>
    <row r="176" s="14" customFormat="1" x14ac:dyDescent="0.35"/>
    <row r="177" s="14" customFormat="1" x14ac:dyDescent="0.35"/>
    <row r="178" s="14" customFormat="1" x14ac:dyDescent="0.35"/>
    <row r="179" s="14" customFormat="1" x14ac:dyDescent="0.35"/>
    <row r="180" s="14" customFormat="1" x14ac:dyDescent="0.35"/>
    <row r="181" s="14" customFormat="1" x14ac:dyDescent="0.35"/>
    <row r="182" s="14" customFormat="1" x14ac:dyDescent="0.35"/>
    <row r="183" s="14" customFormat="1" x14ac:dyDescent="0.35"/>
    <row r="184" s="14" customFormat="1" x14ac:dyDescent="0.35"/>
    <row r="185" s="14" customFormat="1" x14ac:dyDescent="0.35"/>
    <row r="186" s="14" customFormat="1" x14ac:dyDescent="0.35"/>
    <row r="187" s="14" customFormat="1" x14ac:dyDescent="0.35"/>
    <row r="188" s="14" customFormat="1" x14ac:dyDescent="0.35"/>
    <row r="189" s="14" customFormat="1" x14ac:dyDescent="0.35"/>
    <row r="190" s="14" customFormat="1" x14ac:dyDescent="0.35"/>
    <row r="191" s="14" customFormat="1" x14ac:dyDescent="0.35"/>
    <row r="192" s="14" customFormat="1" x14ac:dyDescent="0.35"/>
    <row r="193" s="14" customFormat="1" x14ac:dyDescent="0.35"/>
    <row r="194" s="14" customFormat="1" x14ac:dyDescent="0.35"/>
    <row r="195" s="14" customFormat="1" x14ac:dyDescent="0.35"/>
    <row r="196" s="14" customFormat="1" x14ac:dyDescent="0.35"/>
    <row r="197" s="14" customFormat="1" x14ac:dyDescent="0.35"/>
    <row r="198" s="14" customFormat="1" x14ac:dyDescent="0.35"/>
    <row r="199" s="14" customFormat="1" x14ac:dyDescent="0.35"/>
    <row r="200" s="14" customFormat="1" x14ac:dyDescent="0.35"/>
    <row r="201" s="14" customFormat="1" x14ac:dyDescent="0.35"/>
    <row r="202" s="14" customFormat="1" x14ac:dyDescent="0.35"/>
    <row r="203" s="14" customFormat="1" x14ac:dyDescent="0.35"/>
    <row r="204" s="14" customFormat="1" x14ac:dyDescent="0.35"/>
    <row r="205" s="14" customFormat="1" x14ac:dyDescent="0.35"/>
    <row r="206" s="14" customFormat="1" x14ac:dyDescent="0.35"/>
    <row r="207" s="14" customFormat="1" x14ac:dyDescent="0.35"/>
    <row r="208" s="14" customFormat="1" x14ac:dyDescent="0.35"/>
    <row r="209" spans="2:19" s="14" customFormat="1" x14ac:dyDescent="0.35"/>
    <row r="210" spans="2:19" s="14" customFormat="1" x14ac:dyDescent="0.35"/>
    <row r="211" spans="2:19" s="14" customFormat="1" x14ac:dyDescent="0.35"/>
    <row r="212" spans="2:19" s="14" customFormat="1" x14ac:dyDescent="0.35"/>
    <row r="213" spans="2:19" s="14" customFormat="1" x14ac:dyDescent="0.35"/>
    <row r="214" spans="2:19" s="14" customFormat="1" x14ac:dyDescent="0.35"/>
    <row r="215" spans="2:19" s="14" customFormat="1" x14ac:dyDescent="0.35"/>
    <row r="216" spans="2:19" s="14" customFormat="1" x14ac:dyDescent="0.35"/>
    <row r="217" spans="2:19" s="14" customFormat="1" x14ac:dyDescent="0.35"/>
    <row r="218" spans="2:19" s="14" customFormat="1" x14ac:dyDescent="0.35"/>
    <row r="219" spans="2:19" s="14" customFormat="1" x14ac:dyDescent="0.35"/>
    <row r="220" spans="2:19" s="14" customFormat="1" x14ac:dyDescent="0.35"/>
    <row r="221" spans="2:19" s="14" customFormat="1" x14ac:dyDescent="0.35"/>
    <row r="222" spans="2:19" s="14" customFormat="1" x14ac:dyDescent="0.35"/>
    <row r="223" spans="2:19" x14ac:dyDescent="0.3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3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3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3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35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35">
      <c r="G228" s="14"/>
      <c r="H228" s="14"/>
      <c r="O228" s="14"/>
      <c r="P228" s="14"/>
      <c r="Q228" s="14"/>
      <c r="R228" s="14"/>
      <c r="S228" s="14"/>
    </row>
    <row r="229" spans="2:19" x14ac:dyDescent="0.35">
      <c r="G229" s="14"/>
      <c r="H229" s="14"/>
      <c r="O229" s="14"/>
      <c r="P229" s="14"/>
      <c r="Q229" s="14"/>
      <c r="R229" s="14"/>
      <c r="S229" s="14"/>
    </row>
    <row r="230" spans="2:19" x14ac:dyDescent="0.35">
      <c r="G230" s="14"/>
      <c r="O230" s="14"/>
      <c r="P230" s="14"/>
      <c r="Q230" s="14"/>
      <c r="R230" s="14"/>
      <c r="S230" s="14"/>
    </row>
    <row r="231" spans="2:19" x14ac:dyDescent="0.35">
      <c r="G231" s="14"/>
      <c r="O231" s="14"/>
      <c r="P231" s="14"/>
      <c r="Q231" s="14"/>
      <c r="R231" s="14"/>
      <c r="S231" s="14"/>
    </row>
    <row r="232" spans="2:19" x14ac:dyDescent="0.35">
      <c r="G232" s="14"/>
      <c r="O232" s="14"/>
      <c r="P232" s="14"/>
      <c r="Q232" s="14"/>
      <c r="R232" s="14"/>
      <c r="S232" s="14"/>
    </row>
    <row r="233" spans="2:19" x14ac:dyDescent="0.35">
      <c r="O233" s="14"/>
      <c r="P233" s="14"/>
      <c r="Q233" s="14"/>
      <c r="R233" s="14"/>
      <c r="S233" s="14"/>
    </row>
    <row r="234" spans="2:19" x14ac:dyDescent="0.35">
      <c r="O234" s="14"/>
      <c r="P234" s="14"/>
      <c r="Q234" s="14"/>
      <c r="R234" s="14"/>
      <c r="S234" s="14"/>
    </row>
    <row r="235" spans="2:19" x14ac:dyDescent="0.35">
      <c r="P235" s="14"/>
      <c r="Q235" s="14"/>
      <c r="R235" s="14"/>
      <c r="S235" s="14"/>
    </row>
    <row r="236" spans="2:19" x14ac:dyDescent="0.35">
      <c r="P236" s="14"/>
      <c r="Q236" s="14"/>
      <c r="R236" s="14"/>
      <c r="S236" s="14"/>
    </row>
    <row r="237" spans="2:19" x14ac:dyDescent="0.35">
      <c r="P237" s="14"/>
      <c r="Q237" s="14"/>
      <c r="R237" s="14"/>
      <c r="S237" s="14"/>
    </row>
    <row r="238" spans="2:19" x14ac:dyDescent="0.35">
      <c r="P238" s="14"/>
      <c r="Q238" s="14"/>
      <c r="R238" s="14"/>
      <c r="S238" s="14"/>
    </row>
    <row r="239" spans="2:19" x14ac:dyDescent="0.35">
      <c r="P239" s="14"/>
      <c r="Q239" s="14"/>
      <c r="R239" s="14"/>
      <c r="S239" s="14"/>
    </row>
    <row r="240" spans="2:19" x14ac:dyDescent="0.35">
      <c r="P240" s="14"/>
      <c r="Q240" s="14"/>
      <c r="R240" s="14"/>
      <c r="S240" s="14"/>
    </row>
    <row r="241" spans="16:19" x14ac:dyDescent="0.35">
      <c r="P241" s="14"/>
      <c r="Q241" s="14"/>
      <c r="R241" s="14"/>
      <c r="S241" s="14"/>
    </row>
    <row r="242" spans="16:19" x14ac:dyDescent="0.35">
      <c r="P242" s="14"/>
      <c r="Q242" s="14"/>
      <c r="R242" s="14"/>
      <c r="S242" s="14"/>
    </row>
    <row r="243" spans="16:19" x14ac:dyDescent="0.35">
      <c r="P243" s="14"/>
      <c r="Q243" s="14"/>
      <c r="R243" s="14"/>
      <c r="S243" s="14"/>
    </row>
    <row r="244" spans="16:19" x14ac:dyDescent="0.35">
      <c r="P244" s="14"/>
      <c r="Q244" s="14"/>
      <c r="R244" s="14"/>
      <c r="S244" s="14"/>
    </row>
    <row r="245" spans="16:19" x14ac:dyDescent="0.35">
      <c r="P245" s="14"/>
      <c r="Q245" s="14"/>
      <c r="R245" s="14"/>
      <c r="S245" s="14"/>
    </row>
    <row r="246" spans="16:19" x14ac:dyDescent="0.35">
      <c r="P246" s="14"/>
      <c r="Q246" s="14"/>
      <c r="R246" s="14"/>
      <c r="S246" s="14"/>
    </row>
    <row r="247" spans="16:19" x14ac:dyDescent="0.35">
      <c r="P247" s="14"/>
      <c r="Q247" s="14"/>
      <c r="R247" s="14"/>
      <c r="S247" s="14"/>
    </row>
    <row r="248" spans="16:19" x14ac:dyDescent="0.35">
      <c r="P248" s="14"/>
      <c r="Q248" s="14"/>
      <c r="R248" s="14"/>
      <c r="S248" s="14"/>
    </row>
    <row r="249" spans="16:19" x14ac:dyDescent="0.35">
      <c r="P249" s="14"/>
      <c r="Q249" s="14"/>
      <c r="R249" s="14"/>
      <c r="S249" s="14"/>
    </row>
    <row r="250" spans="16:19" x14ac:dyDescent="0.35">
      <c r="P250" s="14"/>
      <c r="Q250" s="14"/>
      <c r="R250" s="14"/>
      <c r="S250" s="14"/>
    </row>
    <row r="251" spans="16:19" x14ac:dyDescent="0.35">
      <c r="P251" s="14"/>
      <c r="Q251" s="14"/>
      <c r="R251" s="14"/>
      <c r="S251" s="14"/>
    </row>
    <row r="252" spans="16:19" x14ac:dyDescent="0.35">
      <c r="P252" s="14"/>
      <c r="Q252" s="14"/>
      <c r="R252" s="14"/>
      <c r="S252" s="14"/>
    </row>
    <row r="253" spans="16:19" x14ac:dyDescent="0.35">
      <c r="P253" s="14"/>
      <c r="Q253" s="14"/>
      <c r="R253" s="14"/>
      <c r="S253" s="14"/>
    </row>
    <row r="254" spans="16:19" x14ac:dyDescent="0.35">
      <c r="P254" s="14"/>
      <c r="Q254" s="14"/>
      <c r="R254" s="14"/>
      <c r="S254" s="14"/>
    </row>
    <row r="255" spans="16:19" x14ac:dyDescent="0.35">
      <c r="P255" s="14"/>
      <c r="Q255" s="14"/>
      <c r="R255" s="14"/>
      <c r="S255" s="14"/>
    </row>
    <row r="256" spans="16:19" x14ac:dyDescent="0.35">
      <c r="P256" s="14"/>
      <c r="Q256" s="14"/>
      <c r="R256" s="14"/>
      <c r="S256" s="14"/>
    </row>
    <row r="257" spans="16:19" x14ac:dyDescent="0.35">
      <c r="P257" s="14"/>
      <c r="Q257" s="14"/>
      <c r="R257" s="14"/>
      <c r="S257" s="14"/>
    </row>
    <row r="258" spans="16:19" x14ac:dyDescent="0.35">
      <c r="P258" s="14"/>
      <c r="Q258" s="14"/>
      <c r="R258" s="14"/>
      <c r="S258" s="14"/>
    </row>
    <row r="259" spans="16:19" x14ac:dyDescent="0.35">
      <c r="P259" s="14"/>
      <c r="Q259" s="14"/>
      <c r="R259" s="14"/>
      <c r="S259" s="14"/>
    </row>
    <row r="260" spans="16:19" x14ac:dyDescent="0.35">
      <c r="P260" s="14"/>
      <c r="Q260" s="14"/>
      <c r="R260" s="14"/>
      <c r="S260" s="14"/>
    </row>
    <row r="261" spans="16:19" x14ac:dyDescent="0.35">
      <c r="P261" s="14"/>
      <c r="Q261" s="14"/>
      <c r="R261" s="14"/>
      <c r="S261" s="14"/>
    </row>
    <row r="262" spans="16:19" x14ac:dyDescent="0.35">
      <c r="P262" s="14"/>
      <c r="Q262" s="14"/>
      <c r="R262" s="14"/>
      <c r="S262" s="14"/>
    </row>
    <row r="263" spans="16:19" x14ac:dyDescent="0.35">
      <c r="P263" s="14"/>
      <c r="Q263" s="14"/>
      <c r="R263" s="14"/>
      <c r="S263" s="14"/>
    </row>
    <row r="264" spans="16:19" x14ac:dyDescent="0.35">
      <c r="P264" s="14"/>
      <c r="Q264" s="14"/>
      <c r="R264" s="14"/>
      <c r="S264" s="14"/>
    </row>
    <row r="265" spans="16:19" x14ac:dyDescent="0.35">
      <c r="P265" s="14"/>
      <c r="Q265" s="14"/>
      <c r="R265" s="14"/>
      <c r="S265" s="14"/>
    </row>
    <row r="266" spans="16:19" x14ac:dyDescent="0.35">
      <c r="P266" s="14"/>
      <c r="Q266" s="14"/>
      <c r="R266" s="14"/>
      <c r="S266" s="14"/>
    </row>
    <row r="267" spans="16:19" x14ac:dyDescent="0.35">
      <c r="P267" s="14"/>
      <c r="Q267" s="14"/>
      <c r="R267" s="14"/>
      <c r="S267" s="14"/>
    </row>
    <row r="268" spans="16:19" x14ac:dyDescent="0.35">
      <c r="P268" s="14"/>
      <c r="Q268" s="14"/>
      <c r="R268" s="14"/>
      <c r="S268" s="14"/>
    </row>
    <row r="269" spans="16:19" x14ac:dyDescent="0.35">
      <c r="P269" s="14"/>
      <c r="Q269" s="14"/>
      <c r="R269" s="14"/>
      <c r="S269" s="14"/>
    </row>
    <row r="270" spans="16:19" x14ac:dyDescent="0.35">
      <c r="P270" s="14"/>
      <c r="Q270" s="14"/>
      <c r="R270" s="14"/>
      <c r="S270" s="14"/>
    </row>
    <row r="271" spans="16:19" x14ac:dyDescent="0.35">
      <c r="P271" s="14"/>
      <c r="Q271" s="14"/>
      <c r="R271" s="14"/>
      <c r="S271" s="14"/>
    </row>
    <row r="272" spans="16:19" x14ac:dyDescent="0.35">
      <c r="P272" s="14"/>
      <c r="Q272" s="14"/>
      <c r="R272" s="14"/>
      <c r="S272" s="14"/>
    </row>
    <row r="273" spans="16:19" x14ac:dyDescent="0.35">
      <c r="P273" s="14"/>
      <c r="Q273" s="14"/>
      <c r="R273" s="14"/>
      <c r="S273" s="14"/>
    </row>
    <row r="274" spans="16:19" x14ac:dyDescent="0.35">
      <c r="P274" s="14"/>
      <c r="Q274" s="14"/>
      <c r="R274" s="14"/>
      <c r="S274" s="14"/>
    </row>
    <row r="275" spans="16:19" x14ac:dyDescent="0.35">
      <c r="P275" s="14"/>
      <c r="Q275" s="14"/>
      <c r="R275" s="14"/>
      <c r="S275" s="14"/>
    </row>
    <row r="276" spans="16:19" x14ac:dyDescent="0.35">
      <c r="P276" s="14"/>
      <c r="Q276" s="14"/>
      <c r="R276" s="14"/>
      <c r="S276" s="14"/>
    </row>
    <row r="277" spans="16:19" x14ac:dyDescent="0.35">
      <c r="P277" s="14"/>
      <c r="Q277" s="14"/>
      <c r="R277" s="14"/>
      <c r="S277" s="14"/>
    </row>
    <row r="278" spans="16:19" x14ac:dyDescent="0.35">
      <c r="P278" s="14"/>
      <c r="Q278" s="14"/>
      <c r="R278" s="14"/>
      <c r="S278" s="14"/>
    </row>
    <row r="279" spans="16:19" x14ac:dyDescent="0.35">
      <c r="P279" s="14"/>
      <c r="Q279" s="14"/>
      <c r="R279" s="14"/>
      <c r="S279" s="14"/>
    </row>
    <row r="280" spans="16:19" x14ac:dyDescent="0.35">
      <c r="P280" s="14"/>
      <c r="Q280" s="14"/>
      <c r="R280" s="14"/>
      <c r="S280" s="14"/>
    </row>
    <row r="281" spans="16:19" x14ac:dyDescent="0.35">
      <c r="P281" s="14"/>
      <c r="Q281" s="14"/>
      <c r="R281" s="14"/>
      <c r="S281" s="14"/>
    </row>
    <row r="282" spans="16:19" x14ac:dyDescent="0.35">
      <c r="P282" s="14"/>
      <c r="Q282" s="14"/>
      <c r="R282" s="14"/>
      <c r="S282" s="14"/>
    </row>
    <row r="283" spans="16:19" x14ac:dyDescent="0.35">
      <c r="P283" s="14"/>
      <c r="Q283" s="14"/>
      <c r="R283" s="14"/>
      <c r="S283" s="14"/>
    </row>
    <row r="284" spans="16:19" x14ac:dyDescent="0.35">
      <c r="P284" s="14"/>
      <c r="Q284" s="14"/>
      <c r="R284" s="14"/>
      <c r="S284" s="14"/>
    </row>
    <row r="285" spans="16:19" x14ac:dyDescent="0.35">
      <c r="P285" s="14"/>
      <c r="Q285" s="14"/>
      <c r="R285" s="14"/>
      <c r="S285" s="14"/>
    </row>
    <row r="286" spans="16:19" x14ac:dyDescent="0.35">
      <c r="P286" s="14"/>
      <c r="Q286" s="14"/>
      <c r="R286" s="14"/>
      <c r="S286" s="14"/>
    </row>
    <row r="287" spans="16:19" x14ac:dyDescent="0.35">
      <c r="P287" s="14"/>
      <c r="Q287" s="14"/>
      <c r="R287" s="14"/>
      <c r="S287" s="14"/>
    </row>
    <row r="288" spans="16:19" x14ac:dyDescent="0.35">
      <c r="P288" s="14"/>
      <c r="Q288" s="14"/>
      <c r="R288" s="14"/>
      <c r="S288" s="14"/>
    </row>
    <row r="289" spans="16:19" x14ac:dyDescent="0.35">
      <c r="P289" s="14"/>
      <c r="Q289" s="14"/>
      <c r="R289" s="14"/>
      <c r="S289" s="14"/>
    </row>
    <row r="290" spans="16:19" x14ac:dyDescent="0.35">
      <c r="P290" s="14"/>
      <c r="Q290" s="14"/>
      <c r="R290" s="14"/>
      <c r="S290" s="14"/>
    </row>
    <row r="291" spans="16:19" x14ac:dyDescent="0.35">
      <c r="P291" s="14"/>
      <c r="Q291" s="14"/>
      <c r="R291" s="14"/>
      <c r="S291" s="14"/>
    </row>
    <row r="292" spans="16:19" x14ac:dyDescent="0.35">
      <c r="P292" s="14"/>
      <c r="Q292" s="14"/>
      <c r="R292" s="14"/>
      <c r="S292" s="14"/>
    </row>
    <row r="293" spans="16:19" x14ac:dyDescent="0.35">
      <c r="P293" s="14"/>
      <c r="Q293" s="14"/>
      <c r="R293" s="14"/>
      <c r="S293" s="14"/>
    </row>
    <row r="294" spans="16:19" x14ac:dyDescent="0.35">
      <c r="P294" s="14"/>
      <c r="Q294" s="14"/>
      <c r="R294" s="14"/>
      <c r="S294" s="14"/>
    </row>
    <row r="295" spans="16:19" x14ac:dyDescent="0.35">
      <c r="P295" s="14"/>
      <c r="Q295" s="14"/>
      <c r="R295" s="14"/>
      <c r="S295" s="14"/>
    </row>
    <row r="296" spans="16:19" x14ac:dyDescent="0.35">
      <c r="P296" s="14"/>
      <c r="Q296" s="14"/>
      <c r="R296" s="14"/>
      <c r="S296" s="14"/>
    </row>
    <row r="297" spans="16:19" x14ac:dyDescent="0.35">
      <c r="P297" s="14"/>
      <c r="Q297" s="14"/>
      <c r="R297" s="14"/>
      <c r="S297" s="14"/>
    </row>
    <row r="298" spans="16:19" x14ac:dyDescent="0.35">
      <c r="P298" s="14"/>
      <c r="Q298" s="14"/>
      <c r="R298" s="14"/>
      <c r="S298" s="14"/>
    </row>
    <row r="299" spans="16:19" x14ac:dyDescent="0.35">
      <c r="P299" s="14"/>
      <c r="Q299" s="14"/>
      <c r="R299" s="14"/>
      <c r="S299" s="14"/>
    </row>
    <row r="300" spans="16:19" x14ac:dyDescent="0.35">
      <c r="P300" s="14"/>
      <c r="Q300" s="14"/>
      <c r="R300" s="14"/>
      <c r="S300" s="14"/>
    </row>
    <row r="301" spans="16:19" x14ac:dyDescent="0.35">
      <c r="P301" s="14"/>
      <c r="Q301" s="14"/>
      <c r="R301" s="14"/>
      <c r="S301" s="14"/>
    </row>
    <row r="302" spans="16:19" x14ac:dyDescent="0.35">
      <c r="P302" s="14"/>
      <c r="Q302" s="14"/>
      <c r="R302" s="14"/>
      <c r="S302" s="14"/>
    </row>
    <row r="303" spans="16:19" x14ac:dyDescent="0.35">
      <c r="P303" s="14"/>
      <c r="Q303" s="14"/>
      <c r="R303" s="14"/>
      <c r="S303" s="14"/>
    </row>
    <row r="304" spans="16:19" x14ac:dyDescent="0.35">
      <c r="P304" s="14"/>
      <c r="Q304" s="14"/>
      <c r="R304" s="14"/>
      <c r="S304" s="14"/>
    </row>
    <row r="305" spans="16:19" x14ac:dyDescent="0.35">
      <c r="P305" s="14"/>
      <c r="Q305" s="14"/>
      <c r="R305" s="14"/>
      <c r="S305" s="14"/>
    </row>
    <row r="306" spans="16:19" x14ac:dyDescent="0.35">
      <c r="P306" s="14"/>
      <c r="Q306" s="14"/>
      <c r="R306" s="14"/>
      <c r="S306" s="14"/>
    </row>
    <row r="307" spans="16:19" x14ac:dyDescent="0.35">
      <c r="P307" s="14"/>
      <c r="Q307" s="14"/>
      <c r="R307" s="14"/>
      <c r="S307" s="14"/>
    </row>
    <row r="308" spans="16:19" x14ac:dyDescent="0.35">
      <c r="P308" s="14"/>
      <c r="Q308" s="14"/>
      <c r="R308" s="14"/>
      <c r="S308" s="14"/>
    </row>
    <row r="309" spans="16:19" x14ac:dyDescent="0.35">
      <c r="P309" s="14"/>
      <c r="Q309" s="14"/>
      <c r="R309" s="14"/>
      <c r="S309" s="14"/>
    </row>
    <row r="310" spans="16:19" x14ac:dyDescent="0.35">
      <c r="P310" s="14"/>
      <c r="Q310" s="14"/>
      <c r="R310" s="14"/>
      <c r="S310" s="14"/>
    </row>
    <row r="311" spans="16:19" x14ac:dyDescent="0.35">
      <c r="P311" s="14"/>
      <c r="Q311" s="14"/>
      <c r="R311" s="14"/>
      <c r="S311" s="14"/>
    </row>
    <row r="312" spans="16:19" x14ac:dyDescent="0.35">
      <c r="P312" s="14"/>
      <c r="Q312" s="14"/>
      <c r="R312" s="14"/>
      <c r="S312" s="14"/>
    </row>
    <row r="313" spans="16:19" x14ac:dyDescent="0.35">
      <c r="P313" s="14"/>
      <c r="Q313" s="14"/>
      <c r="R313" s="14"/>
      <c r="S313" s="14"/>
    </row>
    <row r="314" spans="16:19" x14ac:dyDescent="0.35">
      <c r="P314" s="14"/>
      <c r="Q314" s="14"/>
      <c r="R314" s="14"/>
      <c r="S314" s="14"/>
    </row>
    <row r="315" spans="16:19" x14ac:dyDescent="0.35">
      <c r="P315" s="14"/>
      <c r="Q315" s="14"/>
      <c r="R315" s="14"/>
      <c r="S315" s="14"/>
    </row>
    <row r="316" spans="16:19" x14ac:dyDescent="0.35">
      <c r="P316" s="14"/>
      <c r="Q316" s="14"/>
      <c r="R316" s="14"/>
      <c r="S316" s="14"/>
    </row>
    <row r="317" spans="16:19" x14ac:dyDescent="0.35">
      <c r="P317" s="14"/>
      <c r="Q317" s="14"/>
      <c r="R317" s="14"/>
      <c r="S317" s="14"/>
    </row>
    <row r="318" spans="16:19" x14ac:dyDescent="0.35">
      <c r="Q318" s="14"/>
      <c r="R318" s="14"/>
      <c r="S318" s="14"/>
    </row>
    <row r="319" spans="16:19" x14ac:dyDescent="0.35">
      <c r="Q319" s="14"/>
      <c r="R319" s="14"/>
      <c r="S319" s="14"/>
    </row>
    <row r="320" spans="16:19" x14ac:dyDescent="0.35">
      <c r="Q320" s="14"/>
      <c r="R320" s="14"/>
      <c r="S320" s="14"/>
    </row>
  </sheetData>
  <mergeCells count="17">
    <mergeCell ref="H18:I18"/>
    <mergeCell ref="H25:I25"/>
    <mergeCell ref="H33:I33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E9602609-546C-4ED3-9583-376C14C6CA6F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374650</xdr:colOff>
                    <xdr:row>0</xdr:row>
                    <xdr:rowOff>177800</xdr:rowOff>
                  </from>
                  <to>
                    <xdr:col>11</xdr:col>
                    <xdr:colOff>533400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311150</xdr:colOff>
                    <xdr:row>0</xdr:row>
                    <xdr:rowOff>196850</xdr:rowOff>
                  </from>
                  <to>
                    <xdr:col>13</xdr:col>
                    <xdr:colOff>330200</xdr:colOff>
                    <xdr:row>0</xdr:row>
                    <xdr:rowOff>673100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Abbreviations</vt:lpstr>
      <vt:lpstr>freq-dhl-rest-opt1</vt:lpstr>
      <vt:lpstr>freq-gam-rest-opt1</vt:lpstr>
      <vt:lpstr>freq-lnl-rest-opt1</vt:lpstr>
      <vt:lpstr>freq-mst4-rest-opt1</vt:lpstr>
      <vt:lpstr>freq-mst3-rest-opt1</vt:lpstr>
      <vt:lpstr>freq-mst2-rest-opt1</vt:lpstr>
      <vt:lpstr>freq-mst1-rest-opt1</vt:lpstr>
      <vt:lpstr>freq-wei-rest-opt1</vt:lpstr>
      <vt:lpstr>freq-log-unrest-opt1</vt:lpstr>
      <vt:lpstr>freq-lnp-unrest-opt1</vt:lpstr>
      <vt:lpstr>freq-pro-unrest-opt1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Parham, Fred (NIH/NIEHS) [E]</dc:creator>
  <cp:lastModifiedBy>Parham, Fred (NIH/NIEHS) [E]</cp:lastModifiedBy>
  <dcterms:created xsi:type="dcterms:W3CDTF">2018-04-02T12:39:10Z</dcterms:created>
  <dcterms:modified xsi:type="dcterms:W3CDTF">2020-04-03T18:50:08Z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00f8861b-f1b8-48aa-b95b-1578f40a8604</vt:lpwstr>
  </property>
</Properties>
</file>