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omments8.xml" ContentType="application/vnd.openxmlformats-officedocument.spreadsheetml.comment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omments9.xml" ContentType="application/vnd.openxmlformats-officedocument.spreadsheetml.comment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omments10.xml" ContentType="application/vnd.openxmlformats-officedocument.spreadsheetml.comment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omments11.xml" ContentType="application/vnd.openxmlformats-officedocument.spreadsheetml.comment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omments12.xml" ContentType="application/vnd.openxmlformats-officedocument.spreadsheetml.comment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rham\Desktop\BMDS312\"/>
    </mc:Choice>
  </mc:AlternateContent>
  <xr:revisionPtr revIDLastSave="0" documentId="8_{31F5D914-698E-4411-86F5-A145DA990C0E}" xr6:coauthVersionLast="41" xr6:coauthVersionMax="41" xr10:uidLastSave="{00000000-0000-0000-0000-000000000000}"/>
  <bookViews>
    <workbookView xWindow="11865" yWindow="1545" windowWidth="14400" windowHeight="15270" firstSheet="1" activeTab="1" xr2:uid="{00000000-000D-0000-FFFF-FFFF00000000}"/>
  </bookViews>
  <sheets>
    <sheet name="Hidden" sheetId="1" state="veryHidden" r:id="rId1"/>
    <sheet name="Summary" sheetId="2" r:id="rId2"/>
    <sheet name="Abbreviations" sheetId="8" r:id="rId3"/>
    <sheet name="freq-dhl-rest-opt1" sheetId="11" r:id="rId4"/>
    <sheet name="freq-gam-rest-opt1" sheetId="12" r:id="rId5"/>
    <sheet name="freq-lnl-rest-opt1" sheetId="13" r:id="rId6"/>
    <sheet name="freq-mst4-rest-opt1" sheetId="14" r:id="rId7"/>
    <sheet name="freq-mst3-rest-opt1" sheetId="15" r:id="rId8"/>
    <sheet name="freq-mst2-rest-opt1" sheetId="16" r:id="rId9"/>
    <sheet name="freq-mst1-rest-opt1" sheetId="17" r:id="rId10"/>
    <sheet name="freq-wei-rest-opt1" sheetId="18" r:id="rId11"/>
    <sheet name="freq-log-unrest-opt1" sheetId="19" r:id="rId12"/>
    <sheet name="freq-lnp-unrest-opt1" sheetId="20" r:id="rId13"/>
    <sheet name="freq-pro-unrest-opt1" sheetId="21" r:id="rId14"/>
  </sheets>
  <definedNames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21" l="1"/>
  <c r="F2" i="20"/>
  <c r="F2" i="19"/>
  <c r="F2" i="18"/>
  <c r="F2" i="17"/>
  <c r="F2" i="16"/>
  <c r="F2" i="15"/>
  <c r="F2" i="14"/>
  <c r="F2" i="13"/>
  <c r="F2" i="12"/>
  <c r="F2" i="11"/>
  <c r="S65" i="1"/>
  <c r="S64" i="1"/>
  <c r="S63" i="1"/>
  <c r="S62" i="1"/>
  <c r="S61" i="1"/>
  <c r="S60" i="1"/>
  <c r="S59" i="1"/>
  <c r="S58" i="1"/>
  <c r="S56" i="1"/>
  <c r="S55" i="1"/>
  <c r="S54" i="1"/>
  <c r="S53" i="1"/>
  <c r="S52" i="1"/>
  <c r="S51" i="1"/>
  <c r="S50" i="1"/>
  <c r="F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Parham, Fred (NIH/NIEHS) [E]</author>
  </authors>
  <commentList>
    <comment ref="B6" authorId="0" shapeId="0" xr:uid="{F26F9811-F524-41B6-B248-CA699CC1AA97}">
      <text>
        <r>
          <rPr>
            <sz val="9"/>
            <color indexed="81"/>
            <rFont val="Tahoma"/>
            <family val="2"/>
          </rPr>
          <t>Cells in dark gray are not editable.  Custom column names can be entered in the blue cells below.</t>
        </r>
      </text>
    </comment>
    <comment ref="B15" authorId="0" shapeId="0" xr:uid="{53B97701-F5ED-4377-9A35-5FDB84BBABF7}">
      <text>
        <r>
          <rPr>
            <sz val="9"/>
            <color indexed="81"/>
            <rFont val="Tahoma"/>
            <family val="2"/>
          </rPr>
          <t xml:space="preserve">Option Set #1_x000D_
Risk Type: Extra Risk_x000D_
BMR: 0.1_x000D_
Confidence Level: 0.95_x000D_
Background: Estimated_x000D_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51B28CAA-909E-4945-B91C-932389195FED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ACF18E72-EA7E-45F4-A15A-68F525B0A99D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38BAC443-9D3F-4061-A3F0-D12357237F2D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5CA6E9ED-89F1-49E9-8C39-DA5EE7FA533D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4E509F17-B8CA-49F9-BDAA-54CF2C90824F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9EC3AB6F-2DF1-4547-A6F4-09D0591B777B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F940365F-25F6-42C1-9D2B-8089816D1820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15987A09-340F-415B-9CAB-12EE1B3288C6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AA3327D5-E09E-4BD5-93BD-E40E4743E0DC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136E5B56-7B21-4686-869A-B0A90AD63989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04694CFA-882F-44B8-8979-13F722A332E4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FF7B0FD8-5813-4940-B37E-5CF646FFDC66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D0E23680-00FB-482A-B355-CE87912F5631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96346331-34C5-4269-9796-22EE6A1D7F04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045F2EC3-D4D2-4E29-A0EF-39EE522E6494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F559055B-DA70-46A8-990B-9CBD0076C02B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CF2960C6-7D61-444F-8828-A071E2AADA5C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282BC140-C46A-40F9-BD1A-260E3EDA731C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146E1CE8-85F4-4DCE-A3D3-3AABE00973A4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1E17BC91-E6A5-4C3E-BC69-46D8D37B70E1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1B82191D-E768-4FFE-88D6-0307AF0E0C72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338F859C-5261-48E4-9F61-99FAFCF4AD1C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  <comment ref="I22" authorId="1" shapeId="0" xr:uid="{5AD78EBA-B574-44AA-A13C-8A4281893E8B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  <comment ref="I24" authorId="1" shapeId="0" xr:uid="{02225903-5C84-4478-BA8D-385B6973F943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  <comment ref="I25" authorId="1" shapeId="0" xr:uid="{65B18871-A491-451A-AD9E-D5A6BA0FF5F8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B46EC83C-AD6B-4818-A4CE-ECB79E01D747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A6C2FC45-7210-4E40-961E-CBB99060EC1A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809DAC04-EEFF-4E65-A92D-3EF33CF929B8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5DC3ADD3-AF67-43BB-A89D-FB3E4D7C2350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  <comment ref="I22" authorId="1" shapeId="0" xr:uid="{6638648F-309D-4236-A9E4-00EDC303F78A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  <comment ref="I24" authorId="1" shapeId="0" xr:uid="{6236DF6A-A23F-41AB-A264-FD0EB15D4C87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501E88D1-19F7-48E6-BC17-145C3A1DF045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925C06AE-D037-45CE-8534-F7E18965C836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CF4DBF92-DBAA-4E3E-8E06-36C18CD03262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A18E0ADD-EB05-468D-AA18-F359DD908F07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  <comment ref="I22" authorId="1" shapeId="0" xr:uid="{BF5A8401-33F6-404C-AF0D-8585BC36084B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721C0643-6DF1-4331-B281-ECE3F80674D0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00E91FB4-D52A-490E-B246-E49316005DA9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E79058B1-FB28-45C7-8FBD-576980664475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B1F47C1A-7C3D-4C76-949B-1703EEF88572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1D96B25A-2CAE-41E9-8240-92C13C8AA83C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6BE7C963-CB52-42B0-96B8-C0198423905F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7D41FAE4-643C-437C-9311-D5A746B94F9B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sharedStrings.xml><?xml version="1.0" encoding="utf-8"?>
<sst xmlns="http://schemas.openxmlformats.org/spreadsheetml/2006/main" count="1062" uniqueCount="229">
  <si>
    <t>Analysis Name</t>
  </si>
  <si>
    <t>Analysis Description</t>
  </si>
  <si>
    <t>Chosen Model Type</t>
  </si>
  <si>
    <t>Cont MA</t>
  </si>
  <si>
    <t>Dicho Bayesian</t>
  </si>
  <si>
    <t>Cont Bayesian</t>
  </si>
  <si>
    <t>Nested</t>
  </si>
  <si>
    <t>name</t>
  </si>
  <si>
    <t>dType</t>
  </si>
  <si>
    <t>enable</t>
  </si>
  <si>
    <t>range</t>
  </si>
  <si>
    <t>Models</t>
  </si>
  <si>
    <t>DataSets</t>
  </si>
  <si>
    <t>Dicho MA</t>
  </si>
  <si>
    <t>OptionSets</t>
  </si>
  <si>
    <t>Continuous</t>
  </si>
  <si>
    <t>BMRType</t>
  </si>
  <si>
    <t>BMRF</t>
  </si>
  <si>
    <t>Background</t>
  </si>
  <si>
    <t>ConfLevel</t>
  </si>
  <si>
    <t>Dist</t>
  </si>
  <si>
    <t>Variance</t>
  </si>
  <si>
    <t>Dichotomous</t>
  </si>
  <si>
    <t>RiskType</t>
  </si>
  <si>
    <t>BMR</t>
  </si>
  <si>
    <t>MSCombo</t>
  </si>
  <si>
    <t>LSC</t>
  </si>
  <si>
    <t>Cont MA Wts</t>
  </si>
  <si>
    <t>Dicho MA Wts</t>
  </si>
  <si>
    <t>mscomboBg</t>
  </si>
  <si>
    <t>Tail Prob</t>
  </si>
  <si>
    <t>Model</t>
  </si>
  <si>
    <t>Risk Type</t>
  </si>
  <si>
    <t>Confidence Level</t>
  </si>
  <si>
    <t>BMD</t>
  </si>
  <si>
    <t>BMDL</t>
  </si>
  <si>
    <t>BMDU</t>
  </si>
  <si>
    <t>Variable</t>
  </si>
  <si>
    <t>Estimate</t>
  </si>
  <si>
    <t>Dependent Variable</t>
  </si>
  <si>
    <t>Independent Variable</t>
  </si>
  <si>
    <t>Dose</t>
  </si>
  <si>
    <t>AIC</t>
  </si>
  <si>
    <t>Expected</t>
  </si>
  <si>
    <t>Observed</t>
  </si>
  <si>
    <t>Size</t>
  </si>
  <si>
    <t>Scaled Residual</t>
  </si>
  <si>
    <t>Estimated Probability</t>
  </si>
  <si>
    <t>Dataset Name</t>
  </si>
  <si>
    <t>User notes</t>
  </si>
  <si>
    <t>Info</t>
  </si>
  <si>
    <t>Total # of Observations</t>
  </si>
  <si>
    <t># of Parameters</t>
  </si>
  <si>
    <t>Goodness of Fit</t>
  </si>
  <si>
    <t>Model Parameters</t>
  </si>
  <si>
    <t>Benchmark Dose</t>
  </si>
  <si>
    <t>Model Data</t>
  </si>
  <si>
    <t>Model Options</t>
  </si>
  <si>
    <t>Scaled Residual for Dose Group near BMD</t>
  </si>
  <si>
    <t>Scaled Residual for Control Dose Group</t>
  </si>
  <si>
    <t>Analysis Type</t>
  </si>
  <si>
    <t>BMDS Recommendation</t>
  </si>
  <si>
    <t>BMDS Recommendation Notes</t>
  </si>
  <si>
    <t>BackgroundType</t>
  </si>
  <si>
    <t>User Input</t>
  </si>
  <si>
    <t>Model Results</t>
  </si>
  <si>
    <t>App Location</t>
  </si>
  <si>
    <t>Dichotomous Results</t>
  </si>
  <si>
    <t>Logic Settings</t>
  </si>
  <si>
    <t>Dichotomous Models</t>
  </si>
  <si>
    <t>Model Name</t>
  </si>
  <si>
    <t>Dichotomous Hill</t>
  </si>
  <si>
    <t>Gamma</t>
  </si>
  <si>
    <t>Logistic</t>
  </si>
  <si>
    <t>Log-Logistic</t>
  </si>
  <si>
    <t>Log-Probit</t>
  </si>
  <si>
    <t>Multistage</t>
  </si>
  <si>
    <t>Probit</t>
  </si>
  <si>
    <t>Quantal Linear</t>
  </si>
  <si>
    <t>Weibull</t>
  </si>
  <si>
    <t>dhl</t>
  </si>
  <si>
    <t>gam</t>
  </si>
  <si>
    <t>log</t>
  </si>
  <si>
    <t>pro</t>
  </si>
  <si>
    <t>wei</t>
  </si>
  <si>
    <t>lnl</t>
  </si>
  <si>
    <t>lnp</t>
  </si>
  <si>
    <t>mst</t>
  </si>
  <si>
    <t>qln</t>
  </si>
  <si>
    <t>Abbreviation</t>
  </si>
  <si>
    <t>Log Likelihood</t>
  </si>
  <si>
    <t>Deviance</t>
  </si>
  <si>
    <t>Test d.f.</t>
  </si>
  <si>
    <t>P Value</t>
  </si>
  <si>
    <t>Cont Rest Frequentist</t>
  </si>
  <si>
    <t>Cont Unrest Frequentist</t>
  </si>
  <si>
    <t>Dicho Rest Frequentist</t>
  </si>
  <si>
    <t>Dicho Unrest Frequentist</t>
  </si>
  <si>
    <t>contAdvDir</t>
  </si>
  <si>
    <t>mscomboDeg</t>
  </si>
  <si>
    <t>PolyRest</t>
  </si>
  <si>
    <t>Nested Rest</t>
  </si>
  <si>
    <t>Nested Unrest</t>
  </si>
  <si>
    <t>Iterations</t>
  </si>
  <si>
    <t>Seed</t>
  </si>
  <si>
    <t>SeedType</t>
  </si>
  <si>
    <t>mscomboBgType</t>
  </si>
  <si>
    <t>Unnormalized Log Posterior Probability</t>
  </si>
  <si>
    <t>P-value</t>
  </si>
  <si>
    <r>
      <t>Chi</t>
    </r>
    <r>
      <rPr>
        <vertAlign val="superscript"/>
        <sz val="11"/>
        <color theme="1"/>
        <rFont val="Calibri"/>
        <family val="2"/>
        <scheme val="minor"/>
      </rPr>
      <t>2</t>
    </r>
  </si>
  <si>
    <t>D.O.F.</t>
  </si>
  <si>
    <t>Analysis of Deviance</t>
  </si>
  <si>
    <t>Report Settings</t>
  </si>
  <si>
    <t>Continuous Input</t>
  </si>
  <si>
    <t>Continuous Output</t>
  </si>
  <si>
    <t>Dichotomous Input</t>
  </si>
  <si>
    <t>Dichotomous Output</t>
  </si>
  <si>
    <t>MSCombo Input</t>
  </si>
  <si>
    <t>MSCombo Output</t>
  </si>
  <si>
    <t>Nested Input</t>
  </si>
  <si>
    <t>Nested Output</t>
  </si>
  <si>
    <t>Print Data Page</t>
  </si>
  <si>
    <t>Print Info Page</t>
  </si>
  <si>
    <t>Print Summary Results</t>
  </si>
  <si>
    <t>Print Summary Chart</t>
  </si>
  <si>
    <t>Print Model Result</t>
  </si>
  <si>
    <t>Print Model Chart</t>
  </si>
  <si>
    <t>Print All Models</t>
  </si>
  <si>
    <t>Restriction</t>
  </si>
  <si>
    <t>Return to Summary</t>
  </si>
  <si>
    <t>Output Dir</t>
  </si>
  <si>
    <t>Dose-Response Model</t>
  </si>
  <si>
    <t>Template Version</t>
  </si>
  <si>
    <t>BMDS Version</t>
  </si>
  <si>
    <t>Scroll right to see summary plot -&gt;</t>
  </si>
  <si>
    <t>Percentiles</t>
  </si>
  <si>
    <t>CDF</t>
  </si>
  <si>
    <t>Slope Factor</t>
  </si>
  <si>
    <r>
      <t xml:space="preserve">Scroll down to see Dose Response Plot </t>
    </r>
    <r>
      <rPr>
        <sz val="11"/>
        <color theme="1"/>
        <rFont val="Calibri"/>
        <family val="2"/>
      </rPr>
      <t>↓</t>
    </r>
  </si>
  <si>
    <r>
      <t xml:space="preserve">Scroll right to see BMD Cumulative Distribution Function (CDF) table </t>
    </r>
    <r>
      <rPr>
        <sz val="11"/>
        <color theme="1"/>
        <rFont val="Calibri"/>
        <family val="2"/>
      </rPr>
      <t>→</t>
    </r>
  </si>
  <si>
    <t>BMDS 3.1.2</t>
  </si>
  <si>
    <t>DEHP</t>
  </si>
  <si>
    <t>C:\Users\parham\Desktop\BMDS312\bmds3.xlsm</t>
  </si>
  <si>
    <t>1,1,2,1,1</t>
  </si>
  <si>
    <t>2,0,1,0,0</t>
  </si>
  <si>
    <t>2,2,2,2,2</t>
  </si>
  <si>
    <t>1,1,2,1,0,1,2,2,1</t>
  </si>
  <si>
    <t>0,0,1,0,1,0,1,0,0</t>
  </si>
  <si>
    <t>0,0,0,0,0,0,0,0,0</t>
  </si>
  <si>
    <t>1,2</t>
  </si>
  <si>
    <t>0,2</t>
  </si>
  <si>
    <t>C:\Users\parham\Desktop\BMDS312</t>
  </si>
  <si>
    <t>Adult Male Testicular Adenoma</t>
  </si>
  <si>
    <t>[Add user notes here]</t>
  </si>
  <si>
    <t>N</t>
  </si>
  <si>
    <t>Incidence</t>
  </si>
  <si>
    <t>$B$7:$D$15</t>
  </si>
  <si>
    <t>On</t>
  </si>
  <si>
    <t>N/A</t>
  </si>
  <si>
    <t>Unusable Bin</t>
  </si>
  <si>
    <t>BMD not estimated</t>
  </si>
  <si>
    <t>BMDL not estimated</t>
  </si>
  <si>
    <t>Off</t>
  </si>
  <si>
    <t>No Bin Change (Warning)</t>
  </si>
  <si>
    <t>BMDU not estimated</t>
  </si>
  <si>
    <t>AIC not estimated</t>
  </si>
  <si>
    <t>Questionable Bin</t>
  </si>
  <si>
    <t>BMDS output file included warning</t>
  </si>
  <si>
    <t>NA</t>
  </si>
  <si>
    <t>d.f.=0, saturated model (Goodness of fit test cannot be calculated)</t>
  </si>
  <si>
    <t>1,1,1,1,1,1,1,1,1,1,1,1,1,1,1,1</t>
  </si>
  <si>
    <t>1,1,1,1,1,1,2,1,1,1,1</t>
  </si>
  <si>
    <t>1,1,1,1,1,1,1,1,1,1,1,1</t>
  </si>
  <si>
    <t>1,1,1,1,1,1,1,1,2,1,1,1</t>
  </si>
  <si>
    <t>1,1,1,1,1</t>
  </si>
  <si>
    <t>1,1,1,1</t>
  </si>
  <si>
    <t>1,1,1,1,1,1,1,1,1,1,1,1,1,1</t>
  </si>
  <si>
    <t>1,1,1,1,1,1,1,2,1,1,1,1,1,1,1,1</t>
  </si>
  <si>
    <t>Estimated</t>
  </si>
  <si>
    <t>Extra Risk</t>
  </si>
  <si>
    <t>P[dose] = g +(v-v*g)/[1+exp(-a-b*Log(dose))]</t>
  </si>
  <si>
    <t>frequentist Dichotomous Hill v1.1</t>
  </si>
  <si>
    <t>Full Model</t>
  </si>
  <si>
    <t>-</t>
  </si>
  <si>
    <t>Fitted Model</t>
  </si>
  <si>
    <t>Reduced Model</t>
  </si>
  <si>
    <t>g</t>
  </si>
  <si>
    <t>v</t>
  </si>
  <si>
    <t>a</t>
  </si>
  <si>
    <t>b</t>
  </si>
  <si>
    <t>P[dose]= g+(1-g)*CumGamma[b*dose,a]</t>
  </si>
  <si>
    <t>frequentist Gamma v1.1</t>
  </si>
  <si>
    <t>P[dose] = g+(1-g)/[1+exp(-a-b*Log(dose))]</t>
  </si>
  <si>
    <t>frequentist Log-Logistic v1.1</t>
  </si>
  <si>
    <t>P[dose] = g + (1-g)*[1-exp(-b1*dose^1-b2*dose^2 - ...)]</t>
  </si>
  <si>
    <t>frequentist Multistage degree 4 v1.1</t>
  </si>
  <si>
    <t>b1</t>
  </si>
  <si>
    <t>Bounded</t>
  </si>
  <si>
    <t>b2</t>
  </si>
  <si>
    <t>b3</t>
  </si>
  <si>
    <t>b4</t>
  </si>
  <si>
    <t>frequentist Multistage degree 3 v1.1</t>
  </si>
  <si>
    <t>frequentist Multistage degree 2 v1.1</t>
  </si>
  <si>
    <t>frequentist Multistage degree 1 v1.1</t>
  </si>
  <si>
    <t>P[dose] = g + (1-g)*[1-exp(-b*dose^a)]</t>
  </si>
  <si>
    <t>frequentist Weibull v1.1</t>
  </si>
  <si>
    <t>P[dose] = 1/[1+exp(-a-b*dose)]</t>
  </si>
  <si>
    <t>frequentist Logistic v1.1</t>
  </si>
  <si>
    <t>P[dose] = g+(1-g) * CumNorm(a+b*Log(Dose))</t>
  </si>
  <si>
    <t>frequentist Log-Probit v1.1</t>
  </si>
  <si>
    <t>P[dose] = CumNorm(a+b*Dose)</t>
  </si>
  <si>
    <t>frequentist Probit v1.1</t>
  </si>
  <si>
    <r>
      <t xml:space="preserve">Option set #1 </t>
    </r>
    <r>
      <rPr>
        <b/>
        <sz val="11"/>
        <color indexed="10"/>
        <rFont val="Calibri"/>
        <family val="2"/>
        <scheme val="minor"/>
      </rPr>
      <t>(Hover for details)</t>
    </r>
  </si>
  <si>
    <t>frequentist</t>
  </si>
  <si>
    <t>Restricted</t>
  </si>
  <si>
    <t>Multistage Degree 4</t>
  </si>
  <si>
    <t>Multistage Degree 3</t>
  </si>
  <si>
    <t>Multistage Degree 2</t>
  </si>
  <si>
    <t>Multistage Degree 1</t>
  </si>
  <si>
    <t>Unrestricted</t>
  </si>
  <si>
    <t>_x000D_
Goodness of fit p-value &lt; 0.1</t>
  </si>
  <si>
    <t>Questionable</t>
  </si>
  <si>
    <t>Viable - Alternate</t>
  </si>
  <si>
    <t>Viable - Recommended</t>
  </si>
  <si>
    <t xml:space="preserve">Lowest AIC_x000D_
</t>
  </si>
  <si>
    <t>Standard Excel tools can be used to expand or modify graphs</t>
  </si>
  <si>
    <t>Color Key</t>
  </si>
  <si>
    <t>Recommended frequentist model</t>
  </si>
  <si>
    <t>Model averaging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</si>
</sst>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vertAlign val="superscript"/>
      <sz val="9"/>
      <color indexed="81"/>
      <name val="Tahoma"/>
      <family val="2"/>
    </font>
    <font>
      <i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0" borderId="1" xfId="0" applyBorder="1"/>
    <xf numFmtId="0" fontId="2" fillId="4" borderId="1" xfId="0" applyFont="1" applyFill="1" applyBorder="1"/>
    <xf numFmtId="0" fontId="2" fillId="5" borderId="1" xfId="0" applyFont="1" applyFill="1" applyBorder="1"/>
    <xf numFmtId="0" fontId="0" fillId="5" borderId="1" xfId="0" applyFill="1" applyBorder="1"/>
    <xf numFmtId="0" fontId="0" fillId="0" borderId="0" xfId="0" applyFill="1"/>
    <xf numFmtId="0" fontId="0" fillId="0" borderId="1" xfId="0" applyFill="1" applyBorder="1"/>
    <xf numFmtId="0" fontId="2" fillId="4" borderId="0" xfId="0" applyFont="1" applyFill="1" applyBorder="1"/>
    <xf numFmtId="0" fontId="0" fillId="5" borderId="0" xfId="0" applyFill="1" applyBorder="1"/>
    <xf numFmtId="0" fontId="0" fillId="5" borderId="0" xfId="0" applyFill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5" borderId="0" xfId="0" applyFill="1" applyAlignment="1">
      <alignment wrapText="1"/>
    </xf>
    <xf numFmtId="0" fontId="0" fillId="5" borderId="0" xfId="0" applyFill="1" applyAlignment="1">
      <alignment textRotation="180"/>
    </xf>
    <xf numFmtId="0" fontId="0" fillId="4" borderId="0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8" xfId="0" applyFill="1" applyBorder="1"/>
    <xf numFmtId="0" fontId="0" fillId="5" borderId="0" xfId="0" applyFill="1" applyBorder="1" applyAlignment="1">
      <alignment horizontal="center"/>
    </xf>
    <xf numFmtId="0" fontId="0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4" xfId="0" applyFill="1" applyBorder="1"/>
    <xf numFmtId="0" fontId="0" fillId="5" borderId="0" xfId="0" applyFill="1" applyBorder="1" applyAlignment="1" applyProtection="1">
      <alignment horizontal="center"/>
      <protection locked="0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/>
    <xf numFmtId="0" fontId="0" fillId="8" borderId="4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 vertical="center"/>
    </xf>
    <xf numFmtId="0" fontId="0" fillId="5" borderId="12" xfId="0" applyFill="1" applyBorder="1"/>
    <xf numFmtId="0" fontId="0" fillId="5" borderId="12" xfId="0" applyFont="1" applyFill="1" applyBorder="1"/>
    <xf numFmtId="0" fontId="0" fillId="5" borderId="12" xfId="0" applyFill="1" applyBorder="1" applyAlignment="1" applyProtection="1">
      <alignment horizontal="center"/>
      <protection locked="0"/>
    </xf>
    <xf numFmtId="0" fontId="1" fillId="5" borderId="0" xfId="0" applyFont="1" applyFill="1"/>
    <xf numFmtId="0" fontId="0" fillId="5" borderId="0" xfId="0" applyFill="1" applyAlignment="1">
      <alignment horizontal="center"/>
    </xf>
    <xf numFmtId="0" fontId="0" fillId="2" borderId="0" xfId="0" applyFill="1" applyAlignment="1"/>
    <xf numFmtId="0" fontId="0" fillId="8" borderId="1" xfId="0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0" fillId="7" borderId="0" xfId="0" applyFill="1"/>
    <xf numFmtId="0" fontId="0" fillId="4" borderId="1" xfId="0" applyFill="1" applyBorder="1"/>
    <xf numFmtId="0" fontId="0" fillId="7" borderId="1" xfId="0" applyFill="1" applyBorder="1" applyAlignment="1">
      <alignment horizontal="center" vertical="center"/>
    </xf>
    <xf numFmtId="0" fontId="2" fillId="4" borderId="6" xfId="0" applyFont="1" applyFill="1" applyBorder="1"/>
    <xf numFmtId="0" fontId="0" fillId="5" borderId="0" xfId="0" applyFont="1" applyFill="1"/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0" fillId="5" borderId="0" xfId="0" applyFont="1" applyFill="1" applyAlignment="1">
      <alignment horizontal="center"/>
    </xf>
    <xf numFmtId="0" fontId="12" fillId="5" borderId="0" xfId="1" applyFill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2" fillId="8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0" fillId="7" borderId="1" xfId="0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9" borderId="14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5" fillId="9" borderId="14" xfId="0" applyFont="1" applyFill="1" applyBorder="1" applyAlignment="1">
      <alignment horizontal="center" wrapText="1"/>
    </xf>
    <xf numFmtId="0" fontId="5" fillId="9" borderId="15" xfId="0" applyFont="1" applyFill="1" applyBorder="1" applyAlignment="1">
      <alignment horizontal="center" wrapText="1"/>
    </xf>
    <xf numFmtId="0" fontId="5" fillId="9" borderId="5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left" vertical="center"/>
    </xf>
    <xf numFmtId="0" fontId="0" fillId="11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11" borderId="7" xfId="0" applyFill="1" applyBorder="1"/>
    <xf numFmtId="0" fontId="0" fillId="11" borderId="7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6" borderId="7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8" borderId="1" xfId="0" applyFill="1" applyBorder="1" applyAlignment="1">
      <alignment horizontal="center" wrapText="1"/>
    </xf>
    <xf numFmtId="0" fontId="12" fillId="0" borderId="1" xfId="1" applyFill="1" applyBorder="1" applyAlignment="1">
      <alignment horizontal="center" wrapText="1"/>
    </xf>
    <xf numFmtId="0" fontId="12" fillId="11" borderId="1" xfId="1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15" fillId="12" borderId="1" xfId="1" applyFont="1" applyFill="1" applyBorder="1" applyAlignment="1">
      <alignment horizontal="center" wrapText="1"/>
    </xf>
    <xf numFmtId="0" fontId="2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wrapText="1"/>
    </xf>
    <xf numFmtId="0" fontId="2" fillId="10" borderId="0" xfId="0" applyFont="1" applyFill="1"/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11" borderId="1" xfId="0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Model Summary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Frequentist Dichotomous Hill 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2.430050350741533E-2</c:v>
              </c:pt>
              <c:pt idx="1">
                <c:v>2.4300503507421394E-2</c:v>
              </c:pt>
              <c:pt idx="2">
                <c:v>2.4300503521496708E-2</c:v>
              </c:pt>
              <c:pt idx="3">
                <c:v>2.4300504818365487E-2</c:v>
              </c:pt>
              <c:pt idx="4">
                <c:v>2.4300536209240272E-2</c:v>
              </c:pt>
              <c:pt idx="5">
                <c:v>2.4300899929378235E-2</c:v>
              </c:pt>
              <c:pt idx="6">
                <c:v>2.4303547945479686E-2</c:v>
              </c:pt>
              <c:pt idx="7">
                <c:v>2.4317565767936936E-2</c:v>
              </c:pt>
              <c:pt idx="8">
                <c:v>2.4376422701043537E-2</c:v>
              </c:pt>
              <c:pt idx="9">
                <c:v>2.4583580410712489E-2</c:v>
              </c:pt>
              <c:pt idx="10">
                <c:v>2.5217362765624505E-2</c:v>
              </c:pt>
              <c:pt idx="11">
                <c:v>2.6941436476060718E-2</c:v>
              </c:pt>
              <c:pt idx="12">
                <c:v>3.115433322536338E-2</c:v>
              </c:pt>
              <c:pt idx="13">
                <c:v>4.0362080112639191E-2</c:v>
              </c:pt>
              <c:pt idx="14">
                <c:v>5.7967363511120071E-2</c:v>
              </c:pt>
              <c:pt idx="15">
                <c:v>8.6276881879336825E-2</c:v>
              </c:pt>
              <c:pt idx="16">
                <c:v>0.12294244368339692</c:v>
              </c:pt>
              <c:pt idx="17">
                <c:v>0.16042183800344931</c:v>
              </c:pt>
              <c:pt idx="18">
                <c:v>0.19132890754927859</c:v>
              </c:pt>
              <c:pt idx="19">
                <c:v>0.21305907898868401</c:v>
              </c:pt>
              <c:pt idx="20">
                <c:v>0.22691367892520486</c:v>
              </c:pt>
              <c:pt idx="21">
                <c:v>0.23532219405867041</c:v>
              </c:pt>
              <c:pt idx="22">
                <c:v>0.24033382802698147</c:v>
              </c:pt>
              <c:pt idx="23">
                <c:v>0.24331976122372875</c:v>
              </c:pt>
              <c:pt idx="24">
                <c:v>0.24511474372453829</c:v>
              </c:pt>
              <c:pt idx="25">
                <c:v>0.24620837206084259</c:v>
              </c:pt>
              <c:pt idx="26">
                <c:v>0.24688496247601704</c:v>
              </c:pt>
              <c:pt idx="27">
                <c:v>0.24731021656614544</c:v>
              </c:pt>
              <c:pt idx="28">
                <c:v>0.24758170507663399</c:v>
              </c:pt>
              <c:pt idx="29">
                <c:v>0.24775765865527039</c:v>
              </c:pt>
              <c:pt idx="30">
                <c:v>0.24787334569750993</c:v>
              </c:pt>
              <c:pt idx="31">
                <c:v>0.24795045105208841</c:v>
              </c:pt>
              <c:pt idx="32">
                <c:v>0.24800250705407489</c:v>
              </c:pt>
              <c:pt idx="33">
                <c:v>0.248038080701211</c:v>
              </c:pt>
              <c:pt idx="34">
                <c:v>0.24806267073868013</c:v>
              </c:pt>
              <c:pt idx="35">
                <c:v>0.24807985315464015</c:v>
              </c:pt>
              <c:pt idx="36">
                <c:v>0.24809198268378782</c:v>
              </c:pt>
              <c:pt idx="37">
                <c:v>0.2481006283316598</c:v>
              </c:pt>
              <c:pt idx="38">
                <c:v>0.24810684735137942</c:v>
              </c:pt>
              <c:pt idx="39">
                <c:v>0.24811135978104201</c:v>
              </c:pt>
              <c:pt idx="40">
                <c:v>0.24811466097873167</c:v>
              </c:pt>
              <c:pt idx="41">
                <c:v>0.24811709501759011</c:v>
              </c:pt>
              <c:pt idx="42">
                <c:v>0.24811890307970913</c:v>
              </c:pt>
              <c:pt idx="43">
                <c:v>0.24812025569905466</c:v>
              </c:pt>
              <c:pt idx="44">
                <c:v>0.24812127445779866</c:v>
              </c:pt>
              <c:pt idx="45">
                <c:v>0.24812204672458479</c:v>
              </c:pt>
              <c:pt idx="46">
                <c:v>0.24812263575698165</c:v>
              </c:pt>
              <c:pt idx="47">
                <c:v>0.24812308768624214</c:v>
              </c:pt>
              <c:pt idx="48">
                <c:v>0.24812343638647086</c:v>
              </c:pt>
              <c:pt idx="49">
                <c:v>0.24812370689584934</c:v>
              </c:pt>
              <c:pt idx="50">
                <c:v>0.24812391783870466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0522-410E-875C-C8153672A8B9}"/>
            </c:ext>
          </c:extLst>
        </c:ser>
        <c:ser>
          <c:idx val="2"/>
          <c:order val="2"/>
          <c:tx>
            <c:v>Frequentist Gamma Estimated Probability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0.1001328762089</c:v>
              </c:pt>
              <c:pt idx="1">
                <c:v>0.10022061906609459</c:v>
              </c:pt>
              <c:pt idx="2">
                <c:v>0.10052558910216478</c:v>
              </c:pt>
              <c:pt idx="3">
                <c:v>0.10107070695380291</c:v>
              </c:pt>
              <c:pt idx="4">
                <c:v>0.10186462290555474</c:v>
              </c:pt>
              <c:pt idx="5">
                <c:v>0.10291034772121153</c:v>
              </c:pt>
              <c:pt idx="6">
                <c:v>0.10420772903293592</c:v>
              </c:pt>
              <c:pt idx="7">
                <c:v>0.10575459473457029</c:v>
              </c:pt>
              <c:pt idx="8">
                <c:v>0.1075473911452804</c:v>
              </c:pt>
              <c:pt idx="9">
                <c:v>0.10958158086120587</c:v>
              </c:pt>
              <c:pt idx="10">
                <c:v>0.11185190963881025</c:v>
              </c:pt>
              <c:pt idx="11">
                <c:v>0.11435259497414203</c:v>
              </c:pt>
              <c:pt idx="12">
                <c:v>0.11707746458788014</c:v>
              </c:pt>
              <c:pt idx="13">
                <c:v>0.12002006116104227</c:v>
              </c:pt>
              <c:pt idx="14">
                <c:v>0.1231737233842503</c:v>
              </c:pt>
              <c:pt idx="15">
                <c:v>0.12653164982367601</c:v>
              </c:pt>
              <c:pt idx="16">
                <c:v>0.13008694997649553</c:v>
              </c:pt>
              <c:pt idx="17">
                <c:v>0.13383268555529951</c:v>
              </c:pt>
              <c:pt idx="18">
                <c:v>0.13776190417430118</c:v>
              </c:pt>
              <c:pt idx="19">
                <c:v>0.14186766702859072</c:v>
              </c:pt>
              <c:pt idx="20">
                <c:v>0.14614307175641569</c:v>
              </c:pt>
              <c:pt idx="21">
                <c:v>0.15058127139085151</c:v>
              </c:pt>
              <c:pt idx="22">
                <c:v>0.15517549010246062</c:v>
              </c:pt>
              <c:pt idx="23">
                <c:v>0.1599190362838907</c:v>
              </c:pt>
              <c:pt idx="24">
                <c:v>0.16480531341464663</c:v>
              </c:pt>
              <c:pt idx="25">
                <c:v>0.16982782905864979</c:v>
              </c:pt>
              <c:pt idx="26">
                <c:v>0.17498020228126274</c:v>
              </c:pt>
              <c:pt idx="27">
                <c:v>0.18025616972104747</c:v>
              </c:pt>
              <c:pt idx="28">
                <c:v>0.18564959051098395</c:v>
              </c:pt>
              <c:pt idx="29">
                <c:v>0.19115445021157235</c:v>
              </c:pt>
              <c:pt idx="30">
                <c:v>0.19676486389225545</c:v>
              </c:pt>
              <c:pt idx="31">
                <c:v>0.20247507847650906</c:v>
              </c:pt>
              <c:pt idx="32">
                <c:v>0.20827947444869729</c:v>
              </c:pt>
              <c:pt idx="33">
                <c:v>0.2141725670065647</c:v>
              </c:pt>
              <c:pt idx="34">
                <c:v>0.22014900673143531</c:v>
              </c:pt>
              <c:pt idx="35">
                <c:v>0.22620357983832459</c:v>
              </c:pt>
              <c:pt idx="36">
                <c:v>0.232331208059881</c:v>
              </c:pt>
              <c:pt idx="37">
                <c:v>0.2385269482110684</c:v>
              </c:pt>
              <c:pt idx="38">
                <c:v>0.24478599147554383</c:v>
              </c:pt>
              <c:pt idx="39">
                <c:v>0.25110366244960508</c:v>
              </c:pt>
              <c:pt idx="40">
                <c:v>0.25747541797521634</c:v>
              </c:pt>
              <c:pt idx="41">
                <c:v>0.26389684578986683</c:v>
              </c:pt>
              <c:pt idx="42">
                <c:v>0.27036366301776354</c:v>
              </c:pt>
              <c:pt idx="43">
                <c:v>0.27687171452403664</c:v>
              </c:pt>
              <c:pt idx="44">
                <c:v>0.28341697115117925</c:v>
              </c:pt>
              <c:pt idx="45">
                <c:v>0.28999552785478538</c:v>
              </c:pt>
              <c:pt idx="46">
                <c:v>0.29660360175377115</c:v>
              </c:pt>
              <c:pt idx="47">
                <c:v>0.30323753010859678</c:v>
              </c:pt>
              <c:pt idx="48">
                <c:v>0.30989376823954867</c:v>
              </c:pt>
              <c:pt idx="49">
                <c:v>0.31656888739583816</c:v>
              </c:pt>
              <c:pt idx="50">
                <c:v>0.32325957258513277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0522-410E-875C-C8153672A8B9}"/>
            </c:ext>
          </c:extLst>
        </c:ser>
        <c:ser>
          <c:idx val="3"/>
          <c:order val="3"/>
          <c:tx>
            <c:v>Frequentist Log-Logistic Estimated Probability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0.100076516454536</c:v>
              </c:pt>
              <c:pt idx="1">
                <c:v>0.10020152536668063</c:v>
              </c:pt>
              <c:pt idx="2">
                <c:v>0.1005717542646994</c:v>
              </c:pt>
              <c:pt idx="3">
                <c:v>0.10118404715677352</c:v>
              </c:pt>
              <c:pt idx="4">
                <c:v>0.10203607260454683</c:v>
              </c:pt>
              <c:pt idx="5">
                <c:v>0.10312553507714665</c:v>
              </c:pt>
              <c:pt idx="6">
                <c:v>0.10444998890484769</c:v>
              </c:pt>
              <c:pt idx="7">
                <c:v>0.10600676527679334</c:v>
              </c:pt>
              <c:pt idx="8">
                <c:v>0.10779293945204274</c:v>
              </c:pt>
              <c:pt idx="9">
                <c:v>0.10980531650115785</c:v>
              </c:pt>
              <c:pt idx="10">
                <c:v>0.11204042709221551</c:v>
              </c:pt>
              <c:pt idx="11">
                <c:v>0.11449452939040131</c:v>
              </c:pt>
              <c:pt idx="12">
                <c:v>0.1171636150155318</c:v>
              </c:pt>
              <c:pt idx="13">
                <c:v>0.12004341787322594</c:v>
              </c:pt>
              <c:pt idx="14">
                <c:v>0.12312942511831507</c:v>
              </c:pt>
              <c:pt idx="15">
                <c:v>0.1264168897504388</c:v>
              </c:pt>
              <c:pt idx="16">
                <c:v>0.12990084448104994</c:v>
              </c:pt>
              <c:pt idx="17">
                <c:v>0.13357611659551813</c:v>
              </c:pt>
              <c:pt idx="18">
                <c:v>0.13743734358766713</c:v>
              </c:pt>
              <c:pt idx="19">
                <c:v>0.14147898937977324</c:v>
              </c:pt>
              <c:pt idx="20">
                <c:v>0.14569536096598476</c:v>
              </c:pt>
              <c:pt idx="21">
                <c:v>0.15008062533548769</c:v>
              </c:pt>
              <c:pt idx="22">
                <c:v>0.15462882654604351</c:v>
              </c:pt>
              <c:pt idx="23">
                <c:v>0.15933390283028603</c:v>
              </c:pt>
              <c:pt idx="24">
                <c:v>0.16418970362734464</c:v>
              </c:pt>
              <c:pt idx="25">
                <c:v>0.16919000644155224</c:v>
              </c:pt>
              <c:pt idx="26">
                <c:v>0.17432853343856011</c:v>
              </c:pt>
              <c:pt idx="27">
                <c:v>0.17959896769735578</c:v>
              </c:pt>
              <c:pt idx="28">
                <c:v>0.18499496904457696</c:v>
              </c:pt>
              <c:pt idx="29">
                <c:v>0.19051018940522846</c:v>
              </c:pt>
              <c:pt idx="30">
                <c:v>0.19613828761143945</c:v>
              </c:pt>
              <c:pt idx="31">
                <c:v>0.20187294361826869</c:v>
              </c:pt>
              <c:pt idx="32">
                <c:v>0.20770787208276126</c:v>
              </c:pt>
              <c:pt idx="33">
                <c:v>0.21363683526943394</c:v>
              </c:pt>
              <c:pt idx="34">
                <c:v>0.21965365525213137</c:v>
              </c:pt>
              <c:pt idx="35">
                <c:v>0.22575222538866782</c:v>
              </c:pt>
              <c:pt idx="36">
                <c:v>0.2319265210508733</c:v>
              </c:pt>
              <c:pt idx="37">
                <c:v>0.23817060959852707</c:v>
              </c:pt>
              <c:pt idx="38">
                <c:v>0.24447865959118878</c:v>
              </c:pt>
              <c:pt idx="39">
                <c:v>0.25084494923709577</c:v>
              </c:pt>
              <c:pt idx="40">
                <c:v>0.25726387408306672</c:v>
              </c:pt>
              <c:pt idx="41">
                <c:v>0.26372995395374049</c:v>
              </c:pt>
              <c:pt idx="42">
                <c:v>0.27023783915245725</c:v>
              </c:pt>
              <c:pt idx="43">
                <c:v>0.27678231593966807</c:v>
              </c:pt>
              <c:pt idx="44">
                <c:v>0.28335831130794409</c:v>
              </c:pt>
              <c:pt idx="45">
                <c:v>0.28996089707544054</c:v>
              </c:pt>
              <c:pt idx="46">
                <c:v>0.29658529332207562</c:v>
              </c:pt>
              <c:pt idx="47">
                <c:v>0.3032268711947092</c:v>
              </c:pt>
              <c:pt idx="48">
                <c:v>0.30988115510929487</c:v>
              </c:pt>
              <c:pt idx="49">
                <c:v>0.31654382437929968</c:v>
              </c:pt>
              <c:pt idx="50">
                <c:v>0.32321071430071419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0522-410E-875C-C8153672A8B9}"/>
            </c:ext>
          </c:extLst>
        </c:ser>
        <c:ser>
          <c:idx val="4"/>
          <c:order val="4"/>
          <c:tx>
            <c:v>Frequentist Multistage Degree 4 Estimated Probability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0.100929312509562</c:v>
              </c:pt>
              <c:pt idx="1">
                <c:v>0.10103153117834393</c:v>
              </c:pt>
              <c:pt idx="2">
                <c:v>0.10133811746026578</c:v>
              </c:pt>
              <c:pt idx="3">
                <c:v>0.10184886226131568</c:v>
              </c:pt>
              <c:pt idx="4">
                <c:v>0.1025634173555488</c:v>
              </c:pt>
              <c:pt idx="5">
                <c:v>0.10348129578075797</c:v>
              </c:pt>
              <c:pt idx="6">
                <c:v>0.1046018723915315</c:v>
              </c:pt>
              <c:pt idx="7">
                <c:v>0.10592438456881871</c:v>
              </c:pt>
              <c:pt idx="8">
                <c:v>0.10744793308487539</c:v>
              </c:pt>
              <c:pt idx="9">
                <c:v>0.10917148312221595</c:v>
              </c:pt>
              <c:pt idx="10">
                <c:v>0.11109386544495621</c:v>
              </c:pt>
              <c:pt idx="11">
                <c:v>0.11321377772069088</c:v>
              </c:pt>
              <c:pt idx="12">
                <c:v>0.11552978599081319</c:v>
              </c:pt>
              <c:pt idx="13">
                <c:v>0.11804032628695263</c:v>
              </c:pt>
              <c:pt idx="14">
                <c:v>0.1207437063909817</c:v>
              </c:pt>
              <c:pt idx="15">
                <c:v>0.12363810773581699</c:v>
              </c:pt>
              <c:pt idx="16">
                <c:v>0.12672158744402742</c:v>
              </c:pt>
              <c:pt idx="17">
                <c:v>0.12999208050105038</c:v>
              </c:pt>
              <c:pt idx="18">
                <c:v>0.13344740205961203</c:v>
              </c:pt>
              <c:pt idx="19">
                <c:v>0.13708524987175486</c:v>
              </c:pt>
              <c:pt idx="20">
                <c:v>0.14090320684468019</c:v>
              </c:pt>
              <c:pt idx="21">
                <c:v>0.14489874371643785</c:v>
              </c:pt>
              <c:pt idx="22">
                <c:v>0.14906922184731491</c:v>
              </c:pt>
              <c:pt idx="23">
                <c:v>0.15341189612261386</c:v>
              </c:pt>
              <c:pt idx="24">
                <c:v>0.15792391796235256</c:v>
              </c:pt>
              <c:pt idx="25">
                <c:v>0.16260233843326732</c:v>
              </c:pt>
              <c:pt idx="26">
                <c:v>0.16744411145836396</c:v>
              </c:pt>
              <c:pt idx="27">
                <c:v>0.17244609711913128</c:v>
              </c:pt>
              <c:pt idx="28">
                <c:v>0.17760506504540849</c:v>
              </c:pt>
              <c:pt idx="29">
                <c:v>0.18291769788779105</c:v>
              </c:pt>
              <c:pt idx="30">
                <c:v>0.18838059486735589</c:v>
              </c:pt>
              <c:pt idx="31">
                <c:v>0.19399027539739683</c:v>
              </c:pt>
              <c:pt idx="32">
                <c:v>0.19974318277178105</c:v>
              </c:pt>
              <c:pt idx="33">
                <c:v>0.2056356879144679</c:v>
              </c:pt>
              <c:pt idx="34">
                <c:v>0.21166409318466828</c:v>
              </c:pt>
              <c:pt idx="35">
                <c:v>0.21782463623207748</c:v>
              </c:pt>
              <c:pt idx="36">
                <c:v>0.22411349389657287</c:v>
              </c:pt>
              <c:pt idx="37">
                <c:v>0.23052678614673927</c:v>
              </c:pt>
              <c:pt idx="38">
                <c:v>0.23706058005156774</c:v>
              </c:pt>
              <c:pt idx="39">
                <c:v>0.24371089377966548</c:v>
              </c:pt>
              <c:pt idx="40">
                <c:v>0.25047370062031604</c:v>
              </c:pt>
              <c:pt idx="41">
                <c:v>0.25734493302074302</c:v>
              </c:pt>
              <c:pt idx="42">
                <c:v>0.2643204866339538</c:v>
              </c:pt>
              <c:pt idx="43">
                <c:v>0.27139622437157035</c:v>
              </c:pt>
              <c:pt idx="44">
                <c:v>0.27856798045609987</c:v>
              </c:pt>
              <c:pt idx="45">
                <c:v>0.28583156446714769</c:v>
              </c:pt>
              <c:pt idx="46">
                <c:v>0.29318276537613963</c:v>
              </c:pt>
              <c:pt idx="47">
                <c:v>0.30061735556418828</c:v>
              </c:pt>
              <c:pt idx="48">
                <c:v>0.30813109481782197</c:v>
              </c:pt>
              <c:pt idx="49">
                <c:v>0.31571973429738032</c:v>
              </c:pt>
              <c:pt idx="50">
                <c:v>0.32337902047298017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0522-410E-875C-C8153672A8B9}"/>
            </c:ext>
          </c:extLst>
        </c:ser>
        <c:ser>
          <c:idx val="5"/>
          <c:order val="5"/>
          <c:tx>
            <c:v>Frequentist Multistage Degree 3 Estimated Probability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0.100929454086516</c:v>
              </c:pt>
              <c:pt idx="1">
                <c:v>0.10103167255292148</c:v>
              </c:pt>
              <c:pt idx="2">
                <c:v>0.10133825822797912</c:v>
              </c:pt>
              <c:pt idx="3">
                <c:v>0.10184900201847183</c:v>
              </c:pt>
              <c:pt idx="4">
                <c:v>0.10256355569977808</c:v>
              </c:pt>
              <c:pt idx="5">
                <c:v>0.10348143231154</c:v>
              </c:pt>
              <c:pt idx="6">
                <c:v>0.1046020067107187</c:v>
              </c:pt>
              <c:pt idx="7">
                <c:v>0.10592451628115501</c:v>
              </c:pt>
              <c:pt idx="8">
                <c:v>0.10744806179851042</c:v>
              </c:pt>
              <c:pt idx="9">
                <c:v>0.10917160844921379</c:v>
              </c:pt>
              <c:pt idx="10">
                <c:v>0.11109398700179753</c:v>
              </c:pt>
              <c:pt idx="11">
                <c:v>0.11321389512876719</c:v>
              </c:pt>
              <c:pt idx="12">
                <c:v>0.1155298988769132</c:v>
              </c:pt>
              <c:pt idx="13">
                <c:v>0.11804043428374</c:v>
              </c:pt>
              <c:pt idx="14">
                <c:v>0.12074380913746235</c:v>
              </c:pt>
              <c:pt idx="15">
                <c:v>0.12363820487779616</c:v>
              </c:pt>
              <c:pt idx="16">
                <c:v>0.12672167863455563</c:v>
              </c:pt>
              <c:pt idx="17">
                <c:v>0.12999216540085676</c:v>
              </c:pt>
              <c:pt idx="18">
                <c:v>0.13344748033752601</c:v>
              </c:pt>
              <c:pt idx="19">
                <c:v>0.13708532120511349</c:v>
              </c:pt>
              <c:pt idx="20">
                <c:v>0.14090327091972193</c:v>
              </c:pt>
              <c:pt idx="21">
                <c:v>0.14489880022868179</c:v>
              </c:pt>
              <c:pt idx="22">
                <c:v>0.14906927050192442</c:v>
              </c:pt>
              <c:pt idx="23">
                <c:v>0.1534119366347455</c:v>
              </c:pt>
              <c:pt idx="24">
                <c:v>0.15792395005748761</c:v>
              </c:pt>
              <c:pt idx="25">
                <c:v>0.16260236184752691</c:v>
              </c:pt>
              <c:pt idx="26">
                <c:v>0.1674441259388077</c:v>
              </c:pt>
              <c:pt idx="27">
                <c:v>0.17244610242403741</c:v>
              </c:pt>
              <c:pt idx="28">
                <c:v>0.17760506094453676</c:v>
              </c:pt>
              <c:pt idx="29">
                <c:v>0.18291768416262677</c:v>
              </c:pt>
              <c:pt idx="30">
                <c:v>0.1883805713113357</c:v>
              </c:pt>
              <c:pt idx="31">
                <c:v>0.19399024181611568</c:v>
              </c:pt>
              <c:pt idx="32">
                <c:v>0.19974313898317991</c:v>
              </c:pt>
              <c:pt idx="33">
                <c:v>0.20563563374900196</c:v>
              </c:pt>
              <c:pt idx="34">
                <c:v>0.21166402848545612</c:v>
              </c:pt>
              <c:pt idx="35">
                <c:v>0.21782456085503049</c:v>
              </c:pt>
              <c:pt idx="36">
                <c:v>0.22411340771050495</c:v>
              </c:pt>
              <c:pt idx="37">
                <c:v>0.2305266890334568</c:v>
              </c:pt>
              <c:pt idx="38">
                <c:v>0.23706047190594037</c:v>
              </c:pt>
              <c:pt idx="39">
                <c:v>0.24371077450967626</c:v>
              </c:pt>
              <c:pt idx="40">
                <c:v>0.25047357014709271</c:v>
              </c:pt>
              <c:pt idx="41">
                <c:v>0.25734479127856985</c:v>
              </c:pt>
              <c:pt idx="42">
                <c:v>0.26432033357026358</c:v>
              </c:pt>
              <c:pt idx="43">
                <c:v>0.27139605994691757</c:v>
              </c:pt>
              <c:pt idx="44">
                <c:v>0.27856780464411474</c:v>
              </c:pt>
              <c:pt idx="45">
                <c:v>0.28583137725447133</c:v>
              </c:pt>
              <c:pt idx="46">
                <c:v>0.29318256676234145</c:v>
              </c:pt>
              <c:pt idx="47">
                <c:v>0.30061714556166408</c:v>
              </c:pt>
              <c:pt idx="48">
                <c:v>0.30813087345167556</c:v>
              </c:pt>
              <c:pt idx="49">
                <c:v>0.3157195016052865</c:v>
              </c:pt>
              <c:pt idx="50">
                <c:v>0.32337877650503144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0522-410E-875C-C8153672A8B9}"/>
            </c:ext>
          </c:extLst>
        </c:ser>
        <c:ser>
          <c:idx val="6"/>
          <c:order val="6"/>
          <c:tx>
            <c:v>Frequentist Multistage Degree 2 Estimated Probability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0.100928204998058</c:v>
              </c:pt>
              <c:pt idx="1">
                <c:v>0.10103042512399686</c:v>
              </c:pt>
              <c:pt idx="2">
                <c:v>0.10133701577548759</c:v>
              </c:pt>
              <c:pt idx="3">
                <c:v>0.10184776785281567</c:v>
              </c:pt>
              <c:pt idx="4">
                <c:v>0.10256233312054243</c:v>
              </c:pt>
              <c:pt idx="5">
                <c:v>0.10348022460319202</c:v>
              </c:pt>
              <c:pt idx="6">
                <c:v>0.1046008171383308</c:v>
              </c:pt>
              <c:pt idx="7">
                <c:v>0.10592334808616206</c:v>
              </c:pt>
              <c:pt idx="8">
                <c:v>0.10744691819450577</c:v>
              </c:pt>
              <c:pt idx="9">
                <c:v>0.10917049261779184</c:v>
              </c:pt>
              <c:pt idx="10">
                <c:v>0.1110929020884501</c:v>
              </c:pt>
              <c:pt idx="11">
                <c:v>0.1132128442388405</c:v>
              </c:pt>
              <c:pt idx="12">
                <c:v>0.11552888507163114</c:v>
              </c:pt>
              <c:pt idx="13">
                <c:v>0.11803946057630155</c:v>
              </c:pt>
              <c:pt idx="14">
                <c:v>0.12074287848921847</c:v>
              </c:pt>
              <c:pt idx="15">
                <c:v>0.12363732019451311</c:v>
              </c:pt>
              <c:pt idx="16">
                <c:v>0.12672084276277029</c:v>
              </c:pt>
              <c:pt idx="17">
                <c:v>0.12999138112433017</c:v>
              </c:pt>
              <c:pt idx="18">
                <c:v>0.13344675037379986</c:v>
              </c:pt>
              <c:pt idx="19">
                <c:v>0.1370846482021762</c:v>
              </c:pt>
              <c:pt idx="20">
                <c:v>0.14090265745278943</c:v>
              </c:pt>
              <c:pt idx="21">
                <c:v>0.14489824879709615</c:v>
              </c:pt>
              <c:pt idx="22">
                <c:v>0.14906878352617786</c:v>
              </c:pt>
              <c:pt idx="23">
                <c:v>0.15341151645363135</c:v>
              </c:pt>
              <c:pt idx="24">
                <c:v>0.1579235989253851</c:v>
              </c:pt>
              <c:pt idx="25">
                <c:v>0.16260208193182218</c:v>
              </c:pt>
              <c:pt idx="26">
                <c:v>0.16744391931745412</c:v>
              </c:pt>
              <c:pt idx="27">
                <c:v>0.1724459710832604</c:v>
              </c:pt>
              <c:pt idx="28">
                <c:v>0.17760500677668484</c:v>
              </c:pt>
              <c:pt idx="29">
                <c:v>0.18291770896417237</c:v>
              </c:pt>
              <c:pt idx="30">
                <c:v>0.18838067678102743</c:v>
              </c:pt>
              <c:pt idx="31">
                <c:v>0.19399042955328472</c:v>
              </c:pt>
              <c:pt idx="32">
                <c:v>0.19974341048620287</c:v>
              </c:pt>
              <c:pt idx="33">
                <c:v>0.20563599041392092</c:v>
              </c:pt>
              <c:pt idx="34">
                <c:v>0.21166447160475757</c:v>
              </c:pt>
              <c:pt idx="35">
                <c:v>0.21782509161658439</c:v>
              </c:pt>
              <c:pt idx="36">
                <c:v>0.22411402719666396</c:v>
              </c:pt>
              <c:pt idx="37">
                <c:v>0.23052739822031676</c:v>
              </c:pt>
              <c:pt idx="38">
                <c:v>0.23706127166276086</c:v>
              </c:pt>
              <c:pt idx="39">
                <c:v>0.24371166559846313</c:v>
              </c:pt>
              <c:pt idx="40">
                <c:v>0.25047455322233964</c:v>
              </c:pt>
              <c:pt idx="41">
                <c:v>0.25734586688715944</c:v>
              </c:pt>
              <c:pt idx="42">
                <c:v>0.264321502151527</c:v>
              </c:pt>
              <c:pt idx="43">
                <c:v>0.27139732183285015</c:v>
              </c:pt>
              <c:pt idx="44">
                <c:v>0.27856916005974741</c:v>
              </c:pt>
              <c:pt idx="45">
                <c:v>0.28583282631839457</c:v>
              </c:pt>
              <c:pt idx="46">
                <c:v>0.29318410948738</c:v>
              </c:pt>
              <c:pt idx="47">
                <c:v>0.3006187818556999</c:v>
              </c:pt>
              <c:pt idx="48">
                <c:v>0.30813260311861657</c:v>
              </c:pt>
              <c:pt idx="49">
                <c:v>0.31572132434617761</c:v>
              </c:pt>
              <c:pt idx="50">
                <c:v>0.32338069191930474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0522-410E-875C-C8153672A8B9}"/>
            </c:ext>
          </c:extLst>
        </c:ser>
        <c:ser>
          <c:idx val="7"/>
          <c:order val="7"/>
          <c:tx>
            <c:v>Frequentist Multistage Degree 1 Estimated Probability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9.0760351681946697E-2</c:v>
              </c:pt>
              <c:pt idx="1">
                <c:v>9.544114990077425E-2</c:v>
              </c:pt>
              <c:pt idx="2">
                <c:v>0.10009785120301234</c:v>
              </c:pt>
              <c:pt idx="3">
                <c:v>0.10473057964044911</c:v>
              </c:pt>
              <c:pt idx="4">
                <c:v>0.10933945862624975</c:v>
              </c:pt>
              <c:pt idx="5">
                <c:v>0.11392461093824388</c:v>
              </c:pt>
              <c:pt idx="6">
                <c:v>0.11848615872219662</c:v>
              </c:pt>
              <c:pt idx="7">
                <c:v>0.12302422349506245</c:v>
              </c:pt>
              <c:pt idx="8">
                <c:v>0.12753892614822188</c:v>
              </c:pt>
              <c:pt idx="9">
                <c:v>0.13203038695070246</c:v>
              </c:pt>
              <c:pt idx="10">
                <c:v>0.13649872555238257</c:v>
              </c:pt>
              <c:pt idx="11">
                <c:v>0.1409440609871786</c:v>
              </c:pt>
              <c:pt idx="12">
                <c:v>0.14536651167621617</c:v>
              </c:pt>
              <c:pt idx="13">
                <c:v>0.14976619543098477</c:v>
              </c:pt>
              <c:pt idx="14">
                <c:v>0.15414322945647579</c:v>
              </c:pt>
              <c:pt idx="15">
                <c:v>0.15849773035430553</c:v>
              </c:pt>
              <c:pt idx="16">
                <c:v>0.16282981412582087</c:v>
              </c:pt>
              <c:pt idx="17">
                <c:v>0.16713959617518948</c:v>
              </c:pt>
              <c:pt idx="18">
                <c:v>0.17142719131247453</c:v>
              </c:pt>
              <c:pt idx="19">
                <c:v>0.17569271375669246</c:v>
              </c:pt>
              <c:pt idx="20">
                <c:v>0.17993627713885665</c:v>
              </c:pt>
              <c:pt idx="21">
                <c:v>0.18415799450500348</c:v>
              </c:pt>
              <c:pt idx="22">
                <c:v>0.18835797831920453</c:v>
              </c:pt>
              <c:pt idx="23">
                <c:v>0.19253634046656237</c:v>
              </c:pt>
              <c:pt idx="24">
                <c:v>0.19669319225619086</c:v>
              </c:pt>
              <c:pt idx="25">
                <c:v>0.2008286444241808</c:v>
              </c:pt>
              <c:pt idx="26">
                <c:v>0.20494280713654944</c:v>
              </c:pt>
              <c:pt idx="27">
                <c:v>0.20903578999217554</c:v>
              </c:pt>
              <c:pt idx="28">
                <c:v>0.21310770202571894</c:v>
              </c:pt>
              <c:pt idx="29">
                <c:v>0.21715865171052484</c:v>
              </c:pt>
              <c:pt idx="30">
                <c:v>0.22118874696151447</c:v>
              </c:pt>
              <c:pt idx="31">
                <c:v>0.22519809513805833</c:v>
              </c:pt>
              <c:pt idx="32">
                <c:v>0.22918680304683769</c:v>
              </c:pt>
              <c:pt idx="33">
                <c:v>0.23315497694468895</c:v>
              </c:pt>
              <c:pt idx="34">
                <c:v>0.2371027225414345</c:v>
              </c:pt>
              <c:pt idx="35">
                <c:v>0.24103014500269887</c:v>
              </c:pt>
              <c:pt idx="36">
                <c:v>0.24493734895271019</c:v>
              </c:pt>
              <c:pt idx="37">
                <c:v>0.24882443847708735</c:v>
              </c:pt>
              <c:pt idx="38">
                <c:v>0.25269151712561244</c:v>
              </c:pt>
              <c:pt idx="39">
                <c:v>0.25653868791499007</c:v>
              </c:pt>
              <c:pt idx="40">
                <c:v>0.26036605333159085</c:v>
              </c:pt>
              <c:pt idx="41">
                <c:v>0.26417371533418188</c:v>
              </c:pt>
              <c:pt idx="42">
                <c:v>0.26796177535664306</c:v>
              </c:pt>
              <c:pt idx="43">
                <c:v>0.27173033431066884</c:v>
              </c:pt>
              <c:pt idx="44">
                <c:v>0.27547949258845705</c:v>
              </c:pt>
              <c:pt idx="45">
                <c:v>0.27920935006538228</c:v>
              </c:pt>
              <c:pt idx="46">
                <c:v>0.28292000610265772</c:v>
              </c:pt>
              <c:pt idx="47">
                <c:v>0.28661155954998097</c:v>
              </c:pt>
              <c:pt idx="48">
                <c:v>0.2902841087481684</c:v>
              </c:pt>
              <c:pt idx="49">
                <c:v>0.29393775153177387</c:v>
              </c:pt>
              <c:pt idx="50">
                <c:v>0.29757258523169555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8-0522-410E-875C-C8153672A8B9}"/>
            </c:ext>
          </c:extLst>
        </c:ser>
        <c:ser>
          <c:idx val="8"/>
          <c:order val="8"/>
          <c:tx>
            <c:v>Frequentist Weibull Estimated Probability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0.100299446236601</c:v>
              </c:pt>
              <c:pt idx="1">
                <c:v>0.10044355059567958</c:v>
              </c:pt>
              <c:pt idx="2">
                <c:v>0.10084183307373902</c:v>
              </c:pt>
              <c:pt idx="3">
                <c:v>0.10147687636619454</c:v>
              </c:pt>
              <c:pt idx="4">
                <c:v>0.10233965863220865</c:v>
              </c:pt>
              <c:pt idx="5">
                <c:v>0.10342377102822872</c:v>
              </c:pt>
              <c:pt idx="6">
                <c:v>0.10472408232269946</c:v>
              </c:pt>
              <c:pt idx="7">
                <c:v>0.10623619165343515</c:v>
              </c:pt>
              <c:pt idx="8">
                <c:v>0.10795615051704112</c:v>
              </c:pt>
              <c:pt idx="9">
                <c:v>0.10988030289080235</c:v>
              </c:pt>
              <c:pt idx="10">
                <c:v>0.11200518547846466</c:v>
              </c:pt>
              <c:pt idx="11">
                <c:v>0.11432746179603218</c:v>
              </c:pt>
              <c:pt idx="12">
                <c:v>0.11684387675786435</c:v>
              </c:pt>
              <c:pt idx="13">
                <c:v>0.11955122440340672</c:v>
              </c:pt>
              <c:pt idx="14">
                <c:v>0.12244632443400291</c:v>
              </c:pt>
              <c:pt idx="15">
                <c:v>0.12552600487715715</c:v>
              </c:pt>
              <c:pt idx="16">
                <c:v>0.12878708914494888</c:v>
              </c:pt>
              <c:pt idx="17">
                <c:v>0.13222638632650402</c:v>
              </c:pt>
              <c:pt idx="18">
                <c:v>0.13584068391443249</c:v>
              </c:pt>
              <c:pt idx="19">
                <c:v>0.13962674239892775</c:v>
              </c:pt>
              <c:pt idx="20">
                <c:v>0.14358129131950623</c:v>
              </c:pt>
              <c:pt idx="21">
                <c:v>0.1477010264714749</c:v>
              </c:pt>
              <c:pt idx="22">
                <c:v>0.15198260803928496</c:v>
              </c:pt>
              <c:pt idx="23">
                <c:v>0.15642265948256773</c:v>
              </c:pt>
              <c:pt idx="24">
                <c:v>0.16101776703966131</c:v>
              </c:pt>
              <c:pt idx="25">
                <c:v>0.16576447974225983</c:v>
              </c:pt>
              <c:pt idx="26">
                <c:v>0.17065930985641353</c:v>
              </c:pt>
              <c:pt idx="27">
                <c:v>0.17569873368150915</c:v>
              </c:pt>
              <c:pt idx="28">
                <c:v>0.18087919265145724</c:v>
              </c:pt>
              <c:pt idx="29">
                <c:v>0.18619709469210016</c:v>
              </c:pt>
              <c:pt idx="30">
                <c:v>0.1916488157965367</c:v>
              </c:pt>
              <c:pt idx="31">
                <c:v>0.19723070178614133</c:v>
              </c:pt>
              <c:pt idx="32">
                <c:v>0.20293907022992308</c:v>
              </c:pt>
              <c:pt idx="33">
                <c:v>0.20877021249878763</c:v>
              </c:pt>
              <c:pt idx="34">
                <c:v>0.21472039593445619</c:v>
              </c:pt>
              <c:pt idx="35">
                <c:v>0.22078586611540285</c:v>
              </c:pt>
              <c:pt idx="36">
                <c:v>0.22696284920432819</c:v>
              </c:pt>
              <c:pt idx="37">
                <c:v>0.23324755436347777</c:v>
              </c:pt>
              <c:pt idx="38">
                <c:v>0.23963617622561292</c:v>
              </c:pt>
              <c:pt idx="39">
                <c:v>0.24612489740970889</c:v>
              </c:pt>
              <c:pt idx="40">
                <c:v>0.25270989107152841</c:v>
              </c:pt>
              <c:pt idx="41">
                <c:v>0.25938732348013899</c:v>
              </c:pt>
              <c:pt idx="42">
                <c:v>0.26615335661223571</c:v>
              </c:pt>
              <c:pt idx="43">
                <c:v>0.27300415075682</c:v>
              </c:pt>
              <c:pt idx="44">
                <c:v>0.27993586712338314</c:v>
              </c:pt>
              <c:pt idx="45">
                <c:v>0.28694467044728095</c:v>
              </c:pt>
              <c:pt idx="46">
                <c:v>0.29402673158644788</c:v>
              </c:pt>
              <c:pt idx="47">
                <c:v>0.30117823010402767</c:v>
              </c:pt>
              <c:pt idx="48">
                <c:v>0.30839535683187208</c:v>
              </c:pt>
              <c:pt idx="49">
                <c:v>0.31567431641020416</c:v>
              </c:pt>
              <c:pt idx="50">
                <c:v>0.32301132979905867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9-0522-410E-875C-C8153672A8B9}"/>
            </c:ext>
          </c:extLst>
        </c:ser>
        <c:ser>
          <c:idx val="9"/>
          <c:order val="9"/>
          <c:tx>
            <c:v>Frequentist Logistic Estimated Probability</c:v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9.3571241586531753E-2</c:v>
              </c:pt>
              <c:pt idx="1">
                <c:v>9.6150534425293671E-2</c:v>
              </c:pt>
              <c:pt idx="2">
                <c:v>9.8793176397858978E-2</c:v>
              </c:pt>
              <c:pt idx="3">
                <c:v>0.10150029350507561</c:v>
              </c:pt>
              <c:pt idx="4">
                <c:v>0.10427300775482883</c:v>
              </c:pt>
              <c:pt idx="5">
                <c:v>0.10711243555465741</c:v>
              </c:pt>
              <c:pt idx="6">
                <c:v>0.11001968602547266</c:v>
              </c:pt>
              <c:pt idx="7">
                <c:v>0.1129958592358128</c:v>
              </c:pt>
              <c:pt idx="8">
                <c:v>0.11604204435631361</c:v>
              </c:pt>
              <c:pt idx="9">
                <c:v>0.11915931773434114</c:v>
              </c:pt>
              <c:pt idx="10">
                <c:v>0.12234874088902424</c:v>
              </c:pt>
              <c:pt idx="11">
                <c:v>0.12561135842723628</c:v>
              </c:pt>
              <c:pt idx="12">
                <c:v>0.12894819588141154</c:v>
              </c:pt>
              <c:pt idx="13">
                <c:v>0.13236025747044025</c:v>
              </c:pt>
              <c:pt idx="14">
                <c:v>0.13584852378526724</c:v>
              </c:pt>
              <c:pt idx="15">
                <c:v>0.13941394940122465</c:v>
              </c:pt>
              <c:pt idx="16">
                <c:v>0.143057460419554</c:v>
              </c:pt>
              <c:pt idx="17">
                <c:v>0.14677995194102111</c:v>
              </c:pt>
              <c:pt idx="18">
                <c:v>0.15058228547499525</c:v>
              </c:pt>
              <c:pt idx="19">
                <c:v>0.15446528628785192</c:v>
              </c:pt>
              <c:pt idx="20">
                <c:v>0.15842974069506188</c:v>
              </c:pt>
              <c:pt idx="21">
                <c:v>0.16247639330185304</c:v>
              </c:pt>
              <c:pt idx="22">
                <c:v>0.16660594419786323</c:v>
              </c:pt>
              <c:pt idx="23">
                <c:v>0.17081904611175208</c:v>
              </c:pt>
              <c:pt idx="24">
                <c:v>0.17511630153229374</c:v>
              </c:pt>
              <c:pt idx="25">
                <c:v>0.17949825980303477</c:v>
              </c:pt>
              <c:pt idx="26">
                <c:v>0.18396541419816564</c:v>
              </c:pt>
              <c:pt idx="27">
                <c:v>0.18851819898781871</c:v>
              </c:pt>
              <c:pt idx="28">
                <c:v>0.1931569865015636</c:v>
              </c:pt>
              <c:pt idx="29">
                <c:v>0.19788208419942094</c:v>
              </c:pt>
              <c:pt idx="30">
                <c:v>0.20269373176025288</c:v>
              </c:pt>
              <c:pt idx="31">
                <c:v>0.20759209819790575</c:v>
              </c:pt>
              <c:pt idx="32">
                <c:v>0.21257727901597562</c:v>
              </c:pt>
              <c:pt idx="33">
                <c:v>0.21764929341253478</c:v>
              </c:pt>
              <c:pt idx="34">
                <c:v>0.2228080815465884</c:v>
              </c:pt>
              <c:pt idx="35">
                <c:v>0.2280535018784251</c:v>
              </c:pt>
              <c:pt idx="36">
                <c:v>0.23338532859637229</c:v>
              </c:pt>
              <c:pt idx="37">
                <c:v>0.23880324914276466</c:v>
              </c:pt>
              <c:pt idx="38">
                <c:v>0.24430686185217518</c:v>
              </c:pt>
              <c:pt idx="39">
                <c:v>0.24989567371513691</c:v>
              </c:pt>
              <c:pt idx="40">
                <c:v>0.25556909828069491</c:v>
              </c:pt>
              <c:pt idx="41">
                <c:v>0.2613264537111657</c:v>
              </c:pt>
              <c:pt idx="42">
                <c:v>0.26716696100244397</c:v>
              </c:pt>
              <c:pt idx="43">
                <c:v>0.27308974238307376</c:v>
              </c:pt>
              <c:pt idx="44">
                <c:v>0.2790938199050943</c:v>
              </c:pt>
              <c:pt idx="45">
                <c:v>0.285178114239372</c:v>
              </c:pt>
              <c:pt idx="46">
                <c:v>0.2913414436877424</c:v>
              </c:pt>
              <c:pt idx="47">
                <c:v>0.29758252342379549</c:v>
              </c:pt>
              <c:pt idx="48">
                <c:v>0.3038999649735597</c:v>
              </c:pt>
              <c:pt idx="49">
                <c:v>0.31029227594665643</c:v>
              </c:pt>
              <c:pt idx="50">
                <c:v>0.31675786002772066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A-0522-410E-875C-C8153672A8B9}"/>
            </c:ext>
          </c:extLst>
        </c:ser>
        <c:ser>
          <c:idx val="10"/>
          <c:order val="10"/>
          <c:tx>
            <c:v>Frequentist Log-Probit Estimated Probability</c:v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9.9213099116109704E-2</c:v>
              </c:pt>
              <c:pt idx="1">
                <c:v>9.9219551805300302E-2</c:v>
              </c:pt>
              <c:pt idx="2">
                <c:v>9.9313957973201639E-2</c:v>
              </c:pt>
              <c:pt idx="3">
                <c:v>9.963171726209194E-2</c:v>
              </c:pt>
              <c:pt idx="4">
                <c:v>0.10027181637518855</c:v>
              </c:pt>
              <c:pt idx="5">
                <c:v>0.10128881975110481</c:v>
              </c:pt>
              <c:pt idx="6">
                <c:v>0.10270517232857304</c:v>
              </c:pt>
              <c:pt idx="7">
                <c:v>0.10452247581396078</c:v>
              </c:pt>
              <c:pt idx="8">
                <c:v>0.10672944353747385</c:v>
              </c:pt>
              <c:pt idx="9">
                <c:v>0.10930717317040541</c:v>
              </c:pt>
              <c:pt idx="10">
                <c:v>0.11223257286951031</c:v>
              </c:pt>
              <c:pt idx="11">
                <c:v>0.11548056753627819</c:v>
              </c:pt>
              <c:pt idx="12">
                <c:v>0.1190255071260703</c:v>
              </c:pt>
              <c:pt idx="13">
                <c:v>0.12284205292837261</c:v>
              </c:pt>
              <c:pt idx="14">
                <c:v>0.12690572137646045</c:v>
              </c:pt>
              <c:pt idx="15">
                <c:v>0.1311932026827809</c:v>
              </c:pt>
              <c:pt idx="16">
                <c:v>0.13568253144301573</c:v>
              </c:pt>
              <c:pt idx="17">
                <c:v>0.14035316031028033</c:v>
              </c:pt>
              <c:pt idx="18">
                <c:v>0.14518597080805812</c:v>
              </c:pt>
              <c:pt idx="19">
                <c:v>0.15016324410674503</c:v>
              </c:pt>
              <c:pt idx="20">
                <c:v>0.15526860709983109</c:v>
              </c:pt>
              <c:pt idx="21">
                <c:v>0.16048696408710059</c:v>
              </c:pt>
              <c:pt idx="22">
                <c:v>0.16580442097184472</c:v>
              </c:pt>
              <c:pt idx="23">
                <c:v>0.17120820656669072</c:v>
              </c:pt>
              <c:pt idx="24">
                <c:v>0.17668659402367765</c:v>
              </c:pt>
              <c:pt idx="25">
                <c:v>0.18222882432354848</c:v>
              </c:pt>
              <c:pt idx="26">
                <c:v>0.1878250330194719</c:v>
              </c:pt>
              <c:pt idx="27">
                <c:v>0.19346618092521778</c:v>
              </c:pt>
              <c:pt idx="28">
                <c:v>0.19914398909476483</c:v>
              </c:pt>
              <c:pt idx="29">
                <c:v>0.20485087820973197</c:v>
              </c:pt>
              <c:pt idx="30">
                <c:v>0.21057991233855017</c:v>
              </c:pt>
              <c:pt idx="31">
                <c:v>0.2163247469331297</c:v>
              </c:pt>
              <c:pt idx="32">
                <c:v>0.22207958086824681</c:v>
              </c:pt>
              <c:pt idx="33">
                <c:v>0.22783911229436155</c:v>
              </c:pt>
              <c:pt idx="34">
                <c:v>0.23359849805787455</c:v>
              </c:pt>
              <c:pt idx="35">
                <c:v>0.23935331643817911</c:v>
              </c:pt>
              <c:pt idx="36">
                <c:v>0.24509953295422954</c:v>
              </c:pt>
              <c:pt idx="37">
                <c:v>0.25083346900186587</c:v>
              </c:pt>
              <c:pt idx="38">
                <c:v>0.25655177309481797</c:v>
              </c:pt>
              <c:pt idx="39">
                <c:v>0.26225139449579193</c:v>
              </c:pt>
              <c:pt idx="40">
                <c:v>0.26792955903832072</c:v>
              </c:pt>
              <c:pt idx="41">
                <c:v>0.27358374695454774</c:v>
              </c:pt>
              <c:pt idx="42">
                <c:v>0.27921167253830848</c:v>
              </c:pt>
              <c:pt idx="43">
                <c:v>0.28481126548656649</c:v>
              </c:pt>
              <c:pt idx="44">
                <c:v>0.29038065377521588</c:v>
              </c:pt>
              <c:pt idx="45">
                <c:v>0.29591814793745186</c:v>
              </c:pt>
              <c:pt idx="46">
                <c:v>0.30142222662422247</c:v>
              </c:pt>
              <c:pt idx="47">
                <c:v>0.30689152333676906</c:v>
              </c:pt>
              <c:pt idx="48">
                <c:v>0.31232481423091618</c:v>
              </c:pt>
              <c:pt idx="49">
                <c:v>0.31772100690162641</c:v>
              </c:pt>
              <c:pt idx="50">
                <c:v>0.32307913006444755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B-0522-410E-875C-C8153672A8B9}"/>
            </c:ext>
          </c:extLst>
        </c:ser>
        <c:ser>
          <c:idx val="11"/>
          <c:order val="11"/>
          <c:tx>
            <c:v>Frequentist Probit Estimated Probability</c:v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9.2862825727505122E-2</c:v>
              </c:pt>
              <c:pt idx="1">
                <c:v>9.5692556997776054E-2</c:v>
              </c:pt>
              <c:pt idx="2">
                <c:v>9.8585225043499425E-2</c:v>
              </c:pt>
              <c:pt idx="3">
                <c:v>0.10154139148294165</c:v>
              </c:pt>
              <c:pt idx="4">
                <c:v>0.10456159386988825</c:v>
              </c:pt>
              <c:pt idx="5">
                <c:v>0.10764634470684591</c:v>
              </c:pt>
              <c:pt idx="6">
                <c:v>0.11079613046557815</c:v>
              </c:pt>
              <c:pt idx="7">
                <c:v>0.11401141061653663</c:v>
              </c:pt>
              <c:pt idx="8">
                <c:v>0.11729261666876538</c:v>
              </c:pt>
              <c:pt idx="9">
                <c:v>0.12064015122187295</c:v>
              </c:pt>
              <c:pt idx="10">
                <c:v>0.12405438703167881</c:v>
              </c:pt>
              <c:pt idx="11">
                <c:v>0.12753566609114891</c:v>
              </c:pt>
              <c:pt idx="12">
                <c:v>0.13108429872824462</c:v>
              </c:pt>
              <c:pt idx="13">
                <c:v>0.13470056272230832</c:v>
              </c:pt>
              <c:pt idx="14">
                <c:v>0.13838470244061288</c:v>
              </c:pt>
              <c:pt idx="15">
                <c:v>0.14213692799669655</c:v>
              </c:pt>
              <c:pt idx="16">
                <c:v>0.14595741443210047</c:v>
              </c:pt>
              <c:pt idx="17">
                <c:v>0.14984630092311313</c:v>
              </c:pt>
              <c:pt idx="18">
                <c:v>0.15380369001411562</c:v>
              </c:pt>
              <c:pt idx="19">
                <c:v>0.15782964687910553</c:v>
              </c:pt>
              <c:pt idx="20">
                <c:v>0.16192419861295151</c:v>
              </c:pt>
              <c:pt idx="21">
                <c:v>0.16608733355391583</c:v>
              </c:pt>
              <c:pt idx="22">
                <c:v>0.17031900063894645</c:v>
              </c:pt>
              <c:pt idx="23">
                <c:v>0.17461910879321549</c:v>
              </c:pt>
              <c:pt idx="24">
                <c:v>0.17898752635534557</c:v>
              </c:pt>
              <c:pt idx="25">
                <c:v>0.1834240805397242</c:v>
              </c:pt>
              <c:pt idx="26">
                <c:v>0.18792855693727306</c:v>
              </c:pt>
              <c:pt idx="27">
                <c:v>0.19250069905598732</c:v>
              </c:pt>
              <c:pt idx="28">
                <c:v>0.19714020790251624</c:v>
              </c:pt>
              <c:pt idx="29">
                <c:v>0.20184674160600602</c:v>
              </c:pt>
              <c:pt idx="30">
                <c:v>0.20661991508536928</c:v>
              </c:pt>
              <c:pt idx="31">
                <c:v>0.21145929976109021</c:v>
              </c:pt>
              <c:pt idx="32">
                <c:v>0.21636442331261352</c:v>
              </c:pt>
              <c:pt idx="33">
                <c:v>0.22133476948230249</c:v>
              </c:pt>
              <c:pt idx="34">
                <c:v>0.2263697779268842</c:v>
              </c:pt>
              <c:pt idx="35">
                <c:v>0.23146884411723356</c:v>
              </c:pt>
              <c:pt idx="36">
                <c:v>0.23663131928727285</c:v>
              </c:pt>
              <c:pt idx="37">
                <c:v>0.24185651043269291</c:v>
              </c:pt>
              <c:pt idx="38">
                <c:v>0.24714368036012485</c:v>
              </c:pt>
              <c:pt idx="39">
                <c:v>0.25249204778730983</c:v>
              </c:pt>
              <c:pt idx="40">
                <c:v>0.25790078749473933</c:v>
              </c:pt>
              <c:pt idx="41">
                <c:v>0.26336903052915095</c:v>
              </c:pt>
              <c:pt idx="42">
                <c:v>0.26889586445918184</c:v>
              </c:pt>
              <c:pt idx="43">
                <c:v>0.27448033368339964</c:v>
              </c:pt>
              <c:pt idx="44">
                <c:v>0.28012143979083698</c:v>
              </c:pt>
              <c:pt idx="45">
                <c:v>0.28581814197407329</c:v>
              </c:pt>
              <c:pt idx="46">
                <c:v>0.29156935749481577</c:v>
              </c:pt>
              <c:pt idx="47">
                <c:v>0.29737396220183987</c:v>
              </c:pt>
              <c:pt idx="48">
                <c:v>0.30323079110106238</c:v>
              </c:pt>
              <c:pt idx="49">
                <c:v>0.30913863897742422</c:v>
              </c:pt>
              <c:pt idx="50">
                <c:v>0.31509626106817379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C-0522-410E-875C-C8153672A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42224"/>
        <c:axId val="706348656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0.15293402359094779</c:v>
                </c:pt>
                <c:pt idx="1">
                  <c:v>0.12822965781794871</c:v>
                </c:pt>
                <c:pt idx="2">
                  <c:v>0.12299209379965588</c:v>
                </c:pt>
                <c:pt idx="3">
                  <c:v>0.14215728999381635</c:v>
                </c:pt>
                <c:pt idx="4">
                  <c:v>0.15408373166747674</c:v>
                </c:pt>
              </c:numLit>
            </c:plus>
            <c:minus>
              <c:numLit>
                <c:formatCode>General</c:formatCode>
                <c:ptCount val="5"/>
                <c:pt idx="0">
                  <c:v>9.1596281772071741E-2</c:v>
                </c:pt>
                <c:pt idx="1">
                  <c:v>5.0099854873600552E-2</c:v>
                </c:pt>
                <c:pt idx="2">
                  <c:v>4.7735573051593302E-2</c:v>
                </c:pt>
                <c:pt idx="3">
                  <c:v>7.8354312542020618E-2</c:v>
                </c:pt>
                <c:pt idx="4">
                  <c:v>0.1248692223189608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0.16666666666666666</c:v>
              </c:pt>
              <c:pt idx="1">
                <c:v>6.7765981477298398E-2</c:v>
              </c:pt>
              <c:pt idx="2">
                <c:v>6.4557779212395097E-2</c:v>
              </c:pt>
              <c:pt idx="3">
                <c:v>0.13404825737265416</c:v>
              </c:pt>
              <c:pt idx="4">
                <c:v>0.32175032175032175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0522-410E-875C-C8153672A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42224"/>
        <c:axId val="706348656"/>
      </c:scatterChart>
      <c:valAx>
        <c:axId val="542042224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348656"/>
        <c:crosses val="autoZero"/>
        <c:crossBetween val="midCat"/>
      </c:valAx>
      <c:valAx>
        <c:axId val="70634865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42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Logistic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9.3571241586531753E-2</c:v>
              </c:pt>
              <c:pt idx="1">
                <c:v>9.6150534425293671E-2</c:v>
              </c:pt>
              <c:pt idx="2">
                <c:v>9.8793176397858978E-2</c:v>
              </c:pt>
              <c:pt idx="3">
                <c:v>0.10150029350507561</c:v>
              </c:pt>
              <c:pt idx="4">
                <c:v>0.10427300775482883</c:v>
              </c:pt>
              <c:pt idx="5">
                <c:v>0.10711243555465741</c:v>
              </c:pt>
              <c:pt idx="6">
                <c:v>0.11001968602547266</c:v>
              </c:pt>
              <c:pt idx="7">
                <c:v>0.1129958592358128</c:v>
              </c:pt>
              <c:pt idx="8">
                <c:v>0.11604204435631361</c:v>
              </c:pt>
              <c:pt idx="9">
                <c:v>0.11915931773434114</c:v>
              </c:pt>
              <c:pt idx="10">
                <c:v>0.12234874088902424</c:v>
              </c:pt>
              <c:pt idx="11">
                <c:v>0.12561135842723628</c:v>
              </c:pt>
              <c:pt idx="12">
                <c:v>0.12894819588141154</c:v>
              </c:pt>
              <c:pt idx="13">
                <c:v>0.13236025747044025</c:v>
              </c:pt>
              <c:pt idx="14">
                <c:v>0.13584852378526724</c:v>
              </c:pt>
              <c:pt idx="15">
                <c:v>0.13941394940122465</c:v>
              </c:pt>
              <c:pt idx="16">
                <c:v>0.143057460419554</c:v>
              </c:pt>
              <c:pt idx="17">
                <c:v>0.14677995194102111</c:v>
              </c:pt>
              <c:pt idx="18">
                <c:v>0.15058228547499525</c:v>
              </c:pt>
              <c:pt idx="19">
                <c:v>0.15446528628785192</c:v>
              </c:pt>
              <c:pt idx="20">
                <c:v>0.15842974069506188</c:v>
              </c:pt>
              <c:pt idx="21">
                <c:v>0.16247639330185304</c:v>
              </c:pt>
              <c:pt idx="22">
                <c:v>0.16660594419786323</c:v>
              </c:pt>
              <c:pt idx="23">
                <c:v>0.17081904611175208</c:v>
              </c:pt>
              <c:pt idx="24">
                <c:v>0.17511630153229374</c:v>
              </c:pt>
              <c:pt idx="25">
                <c:v>0.17949825980303477</c:v>
              </c:pt>
              <c:pt idx="26">
                <c:v>0.18396541419816564</c:v>
              </c:pt>
              <c:pt idx="27">
                <c:v>0.18851819898781871</c:v>
              </c:pt>
              <c:pt idx="28">
                <c:v>0.1931569865015636</c:v>
              </c:pt>
              <c:pt idx="29">
                <c:v>0.19788208419942094</c:v>
              </c:pt>
              <c:pt idx="30">
                <c:v>0.20269373176025288</c:v>
              </c:pt>
              <c:pt idx="31">
                <c:v>0.20759209819790575</c:v>
              </c:pt>
              <c:pt idx="32">
                <c:v>0.21257727901597562</c:v>
              </c:pt>
              <c:pt idx="33">
                <c:v>0.21764929341253478</c:v>
              </c:pt>
              <c:pt idx="34">
                <c:v>0.2228080815465884</c:v>
              </c:pt>
              <c:pt idx="35">
                <c:v>0.2280535018784251</c:v>
              </c:pt>
              <c:pt idx="36">
                <c:v>0.23338532859637229</c:v>
              </c:pt>
              <c:pt idx="37">
                <c:v>0.23880324914276466</c:v>
              </c:pt>
              <c:pt idx="38">
                <c:v>0.24430686185217518</c:v>
              </c:pt>
              <c:pt idx="39">
                <c:v>0.24989567371513691</c:v>
              </c:pt>
              <c:pt idx="40">
                <c:v>0.25556909828069491</c:v>
              </c:pt>
              <c:pt idx="41">
                <c:v>0.2613264537111657</c:v>
              </c:pt>
              <c:pt idx="42">
                <c:v>0.26716696100244397</c:v>
              </c:pt>
              <c:pt idx="43">
                <c:v>0.27308974238307376</c:v>
              </c:pt>
              <c:pt idx="44">
                <c:v>0.2790938199050943</c:v>
              </c:pt>
              <c:pt idx="45">
                <c:v>0.285178114239372</c:v>
              </c:pt>
              <c:pt idx="46">
                <c:v>0.2913414436877424</c:v>
              </c:pt>
              <c:pt idx="47">
                <c:v>0.29758252342379549</c:v>
              </c:pt>
              <c:pt idx="48">
                <c:v>0.3038999649735597</c:v>
              </c:pt>
              <c:pt idx="49">
                <c:v>0.31029227594665643</c:v>
              </c:pt>
              <c:pt idx="50">
                <c:v>0.31675786002772066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FC87-4C12-A322-4B25D60F6496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313.8599416744791</c:v>
              </c:pt>
            </c:numLit>
          </c:xVal>
          <c:yVal>
            <c:numLit>
              <c:formatCode>General</c:formatCode>
              <c:ptCount val="2"/>
              <c:pt idx="0">
                <c:v>0.18421411742787885</c:v>
              </c:pt>
              <c:pt idx="1">
                <c:v>0.18421411742787885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FC87-4C12-A322-4B25D60F6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37824"/>
        <c:axId val="539796544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0.15293402359094779</c:v>
                </c:pt>
                <c:pt idx="1">
                  <c:v>0.12822965781794871</c:v>
                </c:pt>
                <c:pt idx="2">
                  <c:v>0.12299209379965588</c:v>
                </c:pt>
                <c:pt idx="3">
                  <c:v>0.14215728999381635</c:v>
                </c:pt>
                <c:pt idx="4">
                  <c:v>0.15408373166747674</c:v>
                </c:pt>
              </c:numLit>
            </c:plus>
            <c:minus>
              <c:numLit>
                <c:formatCode>General</c:formatCode>
                <c:ptCount val="5"/>
                <c:pt idx="0">
                  <c:v>9.1596281772071741E-2</c:v>
                </c:pt>
                <c:pt idx="1">
                  <c:v>5.0099854873600552E-2</c:v>
                </c:pt>
                <c:pt idx="2">
                  <c:v>4.7735573051593302E-2</c:v>
                </c:pt>
                <c:pt idx="3">
                  <c:v>7.8354312542020618E-2</c:v>
                </c:pt>
                <c:pt idx="4">
                  <c:v>0.1248692223189608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0.16666666666666666</c:v>
              </c:pt>
              <c:pt idx="1">
                <c:v>6.7765981477298398E-2</c:v>
              </c:pt>
              <c:pt idx="2">
                <c:v>6.4557779212395097E-2</c:v>
              </c:pt>
              <c:pt idx="3">
                <c:v>0.13404825737265416</c:v>
              </c:pt>
              <c:pt idx="4">
                <c:v>0.32175032175032175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FC87-4C12-A322-4B25D60F6496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0.18421411742787885</c:v>
                </c:pt>
                <c:pt idx="1">
                  <c:v>0.18421411742787885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313.8599416744791</c:v>
              </c:pt>
            </c:numLit>
          </c:xVal>
          <c:yVal>
            <c:numLit>
              <c:formatCode>General</c:formatCode>
              <c:ptCount val="2"/>
              <c:pt idx="0">
                <c:v>0.18421411742787885</c:v>
              </c:pt>
              <c:pt idx="1">
                <c:v>0.18421411742787885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FC87-4C12-A322-4B25D60F6496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0.18421411742787885</c:v>
                </c:pt>
                <c:pt idx="1">
                  <c:v>0.18421411742787885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235.96913371312189</c:v>
              </c:pt>
            </c:numLit>
          </c:xVal>
          <c:yVal>
            <c:numLit>
              <c:formatCode>General</c:formatCode>
              <c:ptCount val="2"/>
              <c:pt idx="0">
                <c:v>0.18421411742787885</c:v>
              </c:pt>
              <c:pt idx="1">
                <c:v>0.18421411742787885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FC87-4C12-A322-4B25D60F6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37824"/>
        <c:axId val="539796544"/>
      </c:scatterChart>
      <c:valAx>
        <c:axId val="542037824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796544"/>
        <c:crosses val="autoZero"/>
        <c:crossBetween val="midCat"/>
      </c:valAx>
      <c:valAx>
        <c:axId val="5397965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37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Log-Probit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9.9213099116109704E-2</c:v>
              </c:pt>
              <c:pt idx="1">
                <c:v>9.9219551805300302E-2</c:v>
              </c:pt>
              <c:pt idx="2">
                <c:v>9.9313957973201639E-2</c:v>
              </c:pt>
              <c:pt idx="3">
                <c:v>9.963171726209194E-2</c:v>
              </c:pt>
              <c:pt idx="4">
                <c:v>0.10027181637518855</c:v>
              </c:pt>
              <c:pt idx="5">
                <c:v>0.10128881975110481</c:v>
              </c:pt>
              <c:pt idx="6">
                <c:v>0.10270517232857304</c:v>
              </c:pt>
              <c:pt idx="7">
                <c:v>0.10452247581396078</c:v>
              </c:pt>
              <c:pt idx="8">
                <c:v>0.10672944353747385</c:v>
              </c:pt>
              <c:pt idx="9">
                <c:v>0.10930717317040541</c:v>
              </c:pt>
              <c:pt idx="10">
                <c:v>0.11223257286951031</c:v>
              </c:pt>
              <c:pt idx="11">
                <c:v>0.11548056753627819</c:v>
              </c:pt>
              <c:pt idx="12">
                <c:v>0.1190255071260703</c:v>
              </c:pt>
              <c:pt idx="13">
                <c:v>0.12284205292837261</c:v>
              </c:pt>
              <c:pt idx="14">
                <c:v>0.12690572137646045</c:v>
              </c:pt>
              <c:pt idx="15">
                <c:v>0.1311932026827809</c:v>
              </c:pt>
              <c:pt idx="16">
                <c:v>0.13568253144301573</c:v>
              </c:pt>
              <c:pt idx="17">
                <c:v>0.14035316031028033</c:v>
              </c:pt>
              <c:pt idx="18">
                <c:v>0.14518597080805812</c:v>
              </c:pt>
              <c:pt idx="19">
                <c:v>0.15016324410674503</c:v>
              </c:pt>
              <c:pt idx="20">
                <c:v>0.15526860709983109</c:v>
              </c:pt>
              <c:pt idx="21">
                <c:v>0.16048696408710059</c:v>
              </c:pt>
              <c:pt idx="22">
                <c:v>0.16580442097184472</c:v>
              </c:pt>
              <c:pt idx="23">
                <c:v>0.17120820656669072</c:v>
              </c:pt>
              <c:pt idx="24">
                <c:v>0.17668659402367765</c:v>
              </c:pt>
              <c:pt idx="25">
                <c:v>0.18222882432354848</c:v>
              </c:pt>
              <c:pt idx="26">
                <c:v>0.1878250330194719</c:v>
              </c:pt>
              <c:pt idx="27">
                <c:v>0.19346618092521778</c:v>
              </c:pt>
              <c:pt idx="28">
                <c:v>0.19914398909476483</c:v>
              </c:pt>
              <c:pt idx="29">
                <c:v>0.20485087820973197</c:v>
              </c:pt>
              <c:pt idx="30">
                <c:v>0.21057991233855017</c:v>
              </c:pt>
              <c:pt idx="31">
                <c:v>0.2163247469331297</c:v>
              </c:pt>
              <c:pt idx="32">
                <c:v>0.22207958086824681</c:v>
              </c:pt>
              <c:pt idx="33">
                <c:v>0.22783911229436155</c:v>
              </c:pt>
              <c:pt idx="34">
                <c:v>0.23359849805787455</c:v>
              </c:pt>
              <c:pt idx="35">
                <c:v>0.23935331643817911</c:v>
              </c:pt>
              <c:pt idx="36">
                <c:v>0.24509953295422954</c:v>
              </c:pt>
              <c:pt idx="37">
                <c:v>0.25083346900186587</c:v>
              </c:pt>
              <c:pt idx="38">
                <c:v>0.25655177309481797</c:v>
              </c:pt>
              <c:pt idx="39">
                <c:v>0.26225139449579193</c:v>
              </c:pt>
              <c:pt idx="40">
                <c:v>0.26792955903832072</c:v>
              </c:pt>
              <c:pt idx="41">
                <c:v>0.27358374695454774</c:v>
              </c:pt>
              <c:pt idx="42">
                <c:v>0.27921167253830848</c:v>
              </c:pt>
              <c:pt idx="43">
                <c:v>0.28481126548656649</c:v>
              </c:pt>
              <c:pt idx="44">
                <c:v>0.29038065377521588</c:v>
              </c:pt>
              <c:pt idx="45">
                <c:v>0.29591814793745186</c:v>
              </c:pt>
              <c:pt idx="46">
                <c:v>0.30142222662422247</c:v>
              </c:pt>
              <c:pt idx="47">
                <c:v>0.30689152333676906</c:v>
              </c:pt>
              <c:pt idx="48">
                <c:v>0.31232481423091618</c:v>
              </c:pt>
              <c:pt idx="49">
                <c:v>0.31772100690162641</c:v>
              </c:pt>
              <c:pt idx="50">
                <c:v>0.32307913006444755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0D8E-4F13-B376-D5E6B2307E63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316.33658782759551</c:v>
              </c:pt>
            </c:numLit>
          </c:xVal>
          <c:yVal>
            <c:numLit>
              <c:formatCode>General</c:formatCode>
              <c:ptCount val="2"/>
              <c:pt idx="0">
                <c:v>0.18929178920449852</c:v>
              </c:pt>
              <c:pt idx="1">
                <c:v>0.18929178920449852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0D8E-4F13-B376-D5E6B2307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36624"/>
        <c:axId val="536932864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0.15293402359094779</c:v>
                </c:pt>
                <c:pt idx="1">
                  <c:v>0.12822965781794871</c:v>
                </c:pt>
                <c:pt idx="2">
                  <c:v>0.12299209379965588</c:v>
                </c:pt>
                <c:pt idx="3">
                  <c:v>0.14215728999381635</c:v>
                </c:pt>
                <c:pt idx="4">
                  <c:v>0.15408373166747674</c:v>
                </c:pt>
              </c:numLit>
            </c:plus>
            <c:minus>
              <c:numLit>
                <c:formatCode>General</c:formatCode>
                <c:ptCount val="5"/>
                <c:pt idx="0">
                  <c:v>9.1596281772071741E-2</c:v>
                </c:pt>
                <c:pt idx="1">
                  <c:v>5.0099854873600552E-2</c:v>
                </c:pt>
                <c:pt idx="2">
                  <c:v>4.7735573051593302E-2</c:v>
                </c:pt>
                <c:pt idx="3">
                  <c:v>7.8354312542020618E-2</c:v>
                </c:pt>
                <c:pt idx="4">
                  <c:v>0.1248692223189608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0.16666666666666666</c:v>
              </c:pt>
              <c:pt idx="1">
                <c:v>6.7765981477298398E-2</c:v>
              </c:pt>
              <c:pt idx="2">
                <c:v>6.4557779212395097E-2</c:v>
              </c:pt>
              <c:pt idx="3">
                <c:v>0.13404825737265416</c:v>
              </c:pt>
              <c:pt idx="4">
                <c:v>0.32175032175032175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0D8E-4F13-B376-D5E6B2307E63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0.18929178920449852</c:v>
                </c:pt>
                <c:pt idx="1">
                  <c:v>0.18929178920449852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316.33658782759551</c:v>
              </c:pt>
            </c:numLit>
          </c:xVal>
          <c:yVal>
            <c:numLit>
              <c:formatCode>General</c:formatCode>
              <c:ptCount val="2"/>
              <c:pt idx="0">
                <c:v>0.18929178920449852</c:v>
              </c:pt>
              <c:pt idx="1">
                <c:v>0.18929178920449852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0D8E-4F13-B376-D5E6B2307E63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0.18929178920449852</c:v>
                </c:pt>
                <c:pt idx="1">
                  <c:v>0.18929178920449852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145.68531310416594</c:v>
              </c:pt>
            </c:numLit>
          </c:xVal>
          <c:yVal>
            <c:numLit>
              <c:formatCode>General</c:formatCode>
              <c:ptCount val="2"/>
              <c:pt idx="0">
                <c:v>0.18929178920449852</c:v>
              </c:pt>
              <c:pt idx="1">
                <c:v>0.18929178920449852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0D8E-4F13-B376-D5E6B2307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36624"/>
        <c:axId val="536932864"/>
      </c:scatterChart>
      <c:valAx>
        <c:axId val="542036624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932864"/>
        <c:crosses val="autoZero"/>
        <c:crossBetween val="midCat"/>
      </c:valAx>
      <c:valAx>
        <c:axId val="53693286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36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Probit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9.2862825727505122E-2</c:v>
              </c:pt>
              <c:pt idx="1">
                <c:v>9.5692556997776054E-2</c:v>
              </c:pt>
              <c:pt idx="2">
                <c:v>9.8585225043499425E-2</c:v>
              </c:pt>
              <c:pt idx="3">
                <c:v>0.10154139148294165</c:v>
              </c:pt>
              <c:pt idx="4">
                <c:v>0.10456159386988825</c:v>
              </c:pt>
              <c:pt idx="5">
                <c:v>0.10764634470684591</c:v>
              </c:pt>
              <c:pt idx="6">
                <c:v>0.11079613046557815</c:v>
              </c:pt>
              <c:pt idx="7">
                <c:v>0.11401141061653663</c:v>
              </c:pt>
              <c:pt idx="8">
                <c:v>0.11729261666876538</c:v>
              </c:pt>
              <c:pt idx="9">
                <c:v>0.12064015122187295</c:v>
              </c:pt>
              <c:pt idx="10">
                <c:v>0.12405438703167881</c:v>
              </c:pt>
              <c:pt idx="11">
                <c:v>0.12753566609114891</c:v>
              </c:pt>
              <c:pt idx="12">
                <c:v>0.13108429872824462</c:v>
              </c:pt>
              <c:pt idx="13">
                <c:v>0.13470056272230832</c:v>
              </c:pt>
              <c:pt idx="14">
                <c:v>0.13838470244061288</c:v>
              </c:pt>
              <c:pt idx="15">
                <c:v>0.14213692799669655</c:v>
              </c:pt>
              <c:pt idx="16">
                <c:v>0.14595741443210047</c:v>
              </c:pt>
              <c:pt idx="17">
                <c:v>0.14984630092311313</c:v>
              </c:pt>
              <c:pt idx="18">
                <c:v>0.15380369001411562</c:v>
              </c:pt>
              <c:pt idx="19">
                <c:v>0.15782964687910553</c:v>
              </c:pt>
              <c:pt idx="20">
                <c:v>0.16192419861295151</c:v>
              </c:pt>
              <c:pt idx="21">
                <c:v>0.16608733355391583</c:v>
              </c:pt>
              <c:pt idx="22">
                <c:v>0.17031900063894645</c:v>
              </c:pt>
              <c:pt idx="23">
                <c:v>0.17461910879321549</c:v>
              </c:pt>
              <c:pt idx="24">
                <c:v>0.17898752635534557</c:v>
              </c:pt>
              <c:pt idx="25">
                <c:v>0.1834240805397242</c:v>
              </c:pt>
              <c:pt idx="26">
                <c:v>0.18792855693727306</c:v>
              </c:pt>
              <c:pt idx="27">
                <c:v>0.19250069905598732</c:v>
              </c:pt>
              <c:pt idx="28">
                <c:v>0.19714020790251624</c:v>
              </c:pt>
              <c:pt idx="29">
                <c:v>0.20184674160600602</c:v>
              </c:pt>
              <c:pt idx="30">
                <c:v>0.20661991508536928</c:v>
              </c:pt>
              <c:pt idx="31">
                <c:v>0.21145929976109021</c:v>
              </c:pt>
              <c:pt idx="32">
                <c:v>0.21636442331261352</c:v>
              </c:pt>
              <c:pt idx="33">
                <c:v>0.22133476948230249</c:v>
              </c:pt>
              <c:pt idx="34">
                <c:v>0.2263697779268842</c:v>
              </c:pt>
              <c:pt idx="35">
                <c:v>0.23146884411723356</c:v>
              </c:pt>
              <c:pt idx="36">
                <c:v>0.23663131928727285</c:v>
              </c:pt>
              <c:pt idx="37">
                <c:v>0.24185651043269291</c:v>
              </c:pt>
              <c:pt idx="38">
                <c:v>0.24714368036012485</c:v>
              </c:pt>
              <c:pt idx="39">
                <c:v>0.25249204778730983</c:v>
              </c:pt>
              <c:pt idx="40">
                <c:v>0.25790078749473933</c:v>
              </c:pt>
              <c:pt idx="41">
                <c:v>0.26336903052915095</c:v>
              </c:pt>
              <c:pt idx="42">
                <c:v>0.26889586445918184</c:v>
              </c:pt>
              <c:pt idx="43">
                <c:v>0.27448033368339964</c:v>
              </c:pt>
              <c:pt idx="44">
                <c:v>0.28012143979083698</c:v>
              </c:pt>
              <c:pt idx="45">
                <c:v>0.28581814197407329</c:v>
              </c:pt>
              <c:pt idx="46">
                <c:v>0.29156935749481577</c:v>
              </c:pt>
              <c:pt idx="47">
                <c:v>0.29737396220183987</c:v>
              </c:pt>
              <c:pt idx="48">
                <c:v>0.30323079110106238</c:v>
              </c:pt>
              <c:pt idx="49">
                <c:v>0.30913863897742422</c:v>
              </c:pt>
              <c:pt idx="50">
                <c:v>0.31509626106817379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D011-4251-8EDD-C64BE5405B48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301.5607072375945</c:v>
              </c:pt>
            </c:numLit>
          </c:xVal>
          <c:yVal>
            <c:numLit>
              <c:formatCode>General</c:formatCode>
              <c:ptCount val="2"/>
              <c:pt idx="0">
                <c:v>0.18357654315475413</c:v>
              </c:pt>
              <c:pt idx="1">
                <c:v>0.18357654315475413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D011-4251-8EDD-C64BE5405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36624"/>
        <c:axId val="542325760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0.15293402359094779</c:v>
                </c:pt>
                <c:pt idx="1">
                  <c:v>0.12822965781794871</c:v>
                </c:pt>
                <c:pt idx="2">
                  <c:v>0.12299209379965588</c:v>
                </c:pt>
                <c:pt idx="3">
                  <c:v>0.14215728999381635</c:v>
                </c:pt>
                <c:pt idx="4">
                  <c:v>0.15408373166747674</c:v>
                </c:pt>
              </c:numLit>
            </c:plus>
            <c:minus>
              <c:numLit>
                <c:formatCode>General</c:formatCode>
                <c:ptCount val="5"/>
                <c:pt idx="0">
                  <c:v>9.1596281772071741E-2</c:v>
                </c:pt>
                <c:pt idx="1">
                  <c:v>5.0099854873600552E-2</c:v>
                </c:pt>
                <c:pt idx="2">
                  <c:v>4.7735573051593302E-2</c:v>
                </c:pt>
                <c:pt idx="3">
                  <c:v>7.8354312542020618E-2</c:v>
                </c:pt>
                <c:pt idx="4">
                  <c:v>0.1248692223189608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0.16666666666666666</c:v>
              </c:pt>
              <c:pt idx="1">
                <c:v>6.7765981477298398E-2</c:v>
              </c:pt>
              <c:pt idx="2">
                <c:v>6.4557779212395097E-2</c:v>
              </c:pt>
              <c:pt idx="3">
                <c:v>0.13404825737265416</c:v>
              </c:pt>
              <c:pt idx="4">
                <c:v>0.32175032175032175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D011-4251-8EDD-C64BE5405B48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0.18357654315475413</c:v>
                </c:pt>
                <c:pt idx="1">
                  <c:v>0.18357654315475413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301.5607072375945</c:v>
              </c:pt>
            </c:numLit>
          </c:xVal>
          <c:yVal>
            <c:numLit>
              <c:formatCode>General</c:formatCode>
              <c:ptCount val="2"/>
              <c:pt idx="0">
                <c:v>0.18357654315475413</c:v>
              </c:pt>
              <c:pt idx="1">
                <c:v>0.18357654315475413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D011-4251-8EDD-C64BE5405B48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0.18357654315475413</c:v>
                </c:pt>
                <c:pt idx="1">
                  <c:v>0.18357654315475413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221.78524732168199</c:v>
              </c:pt>
            </c:numLit>
          </c:xVal>
          <c:yVal>
            <c:numLit>
              <c:formatCode>General</c:formatCode>
              <c:ptCount val="2"/>
              <c:pt idx="0">
                <c:v>0.18357654315475413</c:v>
              </c:pt>
              <c:pt idx="1">
                <c:v>0.18357654315475413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D011-4251-8EDD-C64BE5405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36624"/>
        <c:axId val="542325760"/>
      </c:scatterChart>
      <c:valAx>
        <c:axId val="542036624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325760"/>
        <c:crosses val="autoZero"/>
        <c:crossBetween val="midCat"/>
      </c:valAx>
      <c:valAx>
        <c:axId val="5423257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36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Dichotomous Hill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2.430050350741533E-2</c:v>
              </c:pt>
              <c:pt idx="1">
                <c:v>2.4300503507421394E-2</c:v>
              </c:pt>
              <c:pt idx="2">
                <c:v>2.4300503521496708E-2</c:v>
              </c:pt>
              <c:pt idx="3">
                <c:v>2.4300504818365487E-2</c:v>
              </c:pt>
              <c:pt idx="4">
                <c:v>2.4300536209240272E-2</c:v>
              </c:pt>
              <c:pt idx="5">
                <c:v>2.4300899929378235E-2</c:v>
              </c:pt>
              <c:pt idx="6">
                <c:v>2.4303547945479686E-2</c:v>
              </c:pt>
              <c:pt idx="7">
                <c:v>2.4317565767936936E-2</c:v>
              </c:pt>
              <c:pt idx="8">
                <c:v>2.4376422701043537E-2</c:v>
              </c:pt>
              <c:pt idx="9">
                <c:v>2.4583580410712489E-2</c:v>
              </c:pt>
              <c:pt idx="10">
                <c:v>2.5217362765624505E-2</c:v>
              </c:pt>
              <c:pt idx="11">
                <c:v>2.6941436476060718E-2</c:v>
              </c:pt>
              <c:pt idx="12">
                <c:v>3.115433322536338E-2</c:v>
              </c:pt>
              <c:pt idx="13">
                <c:v>4.0362080112639191E-2</c:v>
              </c:pt>
              <c:pt idx="14">
                <c:v>5.7967363511120071E-2</c:v>
              </c:pt>
              <c:pt idx="15">
                <c:v>8.6276881879336825E-2</c:v>
              </c:pt>
              <c:pt idx="16">
                <c:v>0.12294244368339692</c:v>
              </c:pt>
              <c:pt idx="17">
                <c:v>0.16042183800344931</c:v>
              </c:pt>
              <c:pt idx="18">
                <c:v>0.19132890754927859</c:v>
              </c:pt>
              <c:pt idx="19">
                <c:v>0.21305907898868401</c:v>
              </c:pt>
              <c:pt idx="20">
                <c:v>0.22691367892520486</c:v>
              </c:pt>
              <c:pt idx="21">
                <c:v>0.23532219405867041</c:v>
              </c:pt>
              <c:pt idx="22">
                <c:v>0.24033382802698147</c:v>
              </c:pt>
              <c:pt idx="23">
                <c:v>0.24331976122372875</c:v>
              </c:pt>
              <c:pt idx="24">
                <c:v>0.24511474372453829</c:v>
              </c:pt>
              <c:pt idx="25">
                <c:v>0.24620837206084259</c:v>
              </c:pt>
              <c:pt idx="26">
                <c:v>0.24688496247601704</c:v>
              </c:pt>
              <c:pt idx="27">
                <c:v>0.24731021656614544</c:v>
              </c:pt>
              <c:pt idx="28">
                <c:v>0.24758170507663399</c:v>
              </c:pt>
              <c:pt idx="29">
                <c:v>0.24775765865527039</c:v>
              </c:pt>
              <c:pt idx="30">
                <c:v>0.24787334569750993</c:v>
              </c:pt>
              <c:pt idx="31">
                <c:v>0.24795045105208841</c:v>
              </c:pt>
              <c:pt idx="32">
                <c:v>0.24800250705407489</c:v>
              </c:pt>
              <c:pt idx="33">
                <c:v>0.248038080701211</c:v>
              </c:pt>
              <c:pt idx="34">
                <c:v>0.24806267073868013</c:v>
              </c:pt>
              <c:pt idx="35">
                <c:v>0.24807985315464015</c:v>
              </c:pt>
              <c:pt idx="36">
                <c:v>0.24809198268378782</c:v>
              </c:pt>
              <c:pt idx="37">
                <c:v>0.2481006283316598</c:v>
              </c:pt>
              <c:pt idx="38">
                <c:v>0.24810684735137942</c:v>
              </c:pt>
              <c:pt idx="39">
                <c:v>0.24811135978104201</c:v>
              </c:pt>
              <c:pt idx="40">
                <c:v>0.24811466097873167</c:v>
              </c:pt>
              <c:pt idx="41">
                <c:v>0.24811709501759011</c:v>
              </c:pt>
              <c:pt idx="42">
                <c:v>0.24811890307970913</c:v>
              </c:pt>
              <c:pt idx="43">
                <c:v>0.24812025569905466</c:v>
              </c:pt>
              <c:pt idx="44">
                <c:v>0.24812127445779866</c:v>
              </c:pt>
              <c:pt idx="45">
                <c:v>0.24812204672458479</c:v>
              </c:pt>
              <c:pt idx="46">
                <c:v>0.24812263575698165</c:v>
              </c:pt>
              <c:pt idx="47">
                <c:v>0.24812308768624214</c:v>
              </c:pt>
              <c:pt idx="48">
                <c:v>0.24812343638647086</c:v>
              </c:pt>
              <c:pt idx="49">
                <c:v>0.24812370689584934</c:v>
              </c:pt>
              <c:pt idx="50">
                <c:v>0.24812391783870466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5D0F-4554-A6E5-76FBDD35B1C6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190.08928916904514</c:v>
              </c:pt>
            </c:numLit>
          </c:xVal>
          <c:yVal>
            <c:numLit>
              <c:formatCode>General</c:formatCode>
              <c:ptCount val="2"/>
              <c:pt idx="0">
                <c:v>0.11450683983926249</c:v>
              </c:pt>
              <c:pt idx="1">
                <c:v>0.11450683983926249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5D0F-4554-A6E5-76FBDD35B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42224"/>
        <c:axId val="1547284640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0.15293402359094779</c:v>
                </c:pt>
                <c:pt idx="1">
                  <c:v>0.12822965781794871</c:v>
                </c:pt>
                <c:pt idx="2">
                  <c:v>0.12299209379965588</c:v>
                </c:pt>
                <c:pt idx="3">
                  <c:v>0.14215728999381635</c:v>
                </c:pt>
                <c:pt idx="4">
                  <c:v>0.15408373166747674</c:v>
                </c:pt>
              </c:numLit>
            </c:plus>
            <c:minus>
              <c:numLit>
                <c:formatCode>General</c:formatCode>
                <c:ptCount val="5"/>
                <c:pt idx="0">
                  <c:v>9.1596281772071741E-2</c:v>
                </c:pt>
                <c:pt idx="1">
                  <c:v>5.0099854873600552E-2</c:v>
                </c:pt>
                <c:pt idx="2">
                  <c:v>4.7735573051593302E-2</c:v>
                </c:pt>
                <c:pt idx="3">
                  <c:v>7.8354312542020618E-2</c:v>
                </c:pt>
                <c:pt idx="4">
                  <c:v>0.1248692223189608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0.16666666666666666</c:v>
              </c:pt>
              <c:pt idx="1">
                <c:v>6.7765981477298398E-2</c:v>
              </c:pt>
              <c:pt idx="2">
                <c:v>6.4557779212395097E-2</c:v>
              </c:pt>
              <c:pt idx="3">
                <c:v>0.13404825737265416</c:v>
              </c:pt>
              <c:pt idx="4">
                <c:v>0.32175032175032175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5D0F-4554-A6E5-76FBDD35B1C6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0.11450683983926249</c:v>
                </c:pt>
                <c:pt idx="1">
                  <c:v>0.11450683983926249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190.08928916904514</c:v>
              </c:pt>
            </c:numLit>
          </c:xVal>
          <c:yVal>
            <c:numLit>
              <c:formatCode>General</c:formatCode>
              <c:ptCount val="2"/>
              <c:pt idx="0">
                <c:v>0.11450683983926249</c:v>
              </c:pt>
              <c:pt idx="1">
                <c:v>0.11450683983926249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5D0F-4554-A6E5-76FBDD35B1C6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0.11450683983926249</c:v>
                </c:pt>
                <c:pt idx="1">
                  <c:v>0.11450683983926249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130.33572152906621</c:v>
              </c:pt>
            </c:numLit>
          </c:xVal>
          <c:yVal>
            <c:numLit>
              <c:formatCode>General</c:formatCode>
              <c:ptCount val="2"/>
              <c:pt idx="0">
                <c:v>0.11450683983926249</c:v>
              </c:pt>
              <c:pt idx="1">
                <c:v>0.11450683983926249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5D0F-4554-A6E5-76FBDD35B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42224"/>
        <c:axId val="1547284640"/>
      </c:scatterChart>
      <c:valAx>
        <c:axId val="542042224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84640"/>
        <c:crosses val="autoZero"/>
        <c:crossBetween val="midCat"/>
      </c:valAx>
      <c:valAx>
        <c:axId val="154728464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42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Gamma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0.1001328762089</c:v>
              </c:pt>
              <c:pt idx="1">
                <c:v>0.10022061906609459</c:v>
              </c:pt>
              <c:pt idx="2">
                <c:v>0.10052558910216478</c:v>
              </c:pt>
              <c:pt idx="3">
                <c:v>0.10107070695380291</c:v>
              </c:pt>
              <c:pt idx="4">
                <c:v>0.10186462290555474</c:v>
              </c:pt>
              <c:pt idx="5">
                <c:v>0.10291034772121153</c:v>
              </c:pt>
              <c:pt idx="6">
                <c:v>0.10420772903293592</c:v>
              </c:pt>
              <c:pt idx="7">
                <c:v>0.10575459473457029</c:v>
              </c:pt>
              <c:pt idx="8">
                <c:v>0.1075473911452804</c:v>
              </c:pt>
              <c:pt idx="9">
                <c:v>0.10958158086120587</c:v>
              </c:pt>
              <c:pt idx="10">
                <c:v>0.11185190963881025</c:v>
              </c:pt>
              <c:pt idx="11">
                <c:v>0.11435259497414203</c:v>
              </c:pt>
              <c:pt idx="12">
                <c:v>0.11707746458788014</c:v>
              </c:pt>
              <c:pt idx="13">
                <c:v>0.12002006116104227</c:v>
              </c:pt>
              <c:pt idx="14">
                <c:v>0.1231737233842503</c:v>
              </c:pt>
              <c:pt idx="15">
                <c:v>0.12653164982367601</c:v>
              </c:pt>
              <c:pt idx="16">
                <c:v>0.13008694997649553</c:v>
              </c:pt>
              <c:pt idx="17">
                <c:v>0.13383268555529951</c:v>
              </c:pt>
              <c:pt idx="18">
                <c:v>0.13776190417430118</c:v>
              </c:pt>
              <c:pt idx="19">
                <c:v>0.14186766702859072</c:v>
              </c:pt>
              <c:pt idx="20">
                <c:v>0.14614307175641569</c:v>
              </c:pt>
              <c:pt idx="21">
                <c:v>0.15058127139085151</c:v>
              </c:pt>
              <c:pt idx="22">
                <c:v>0.15517549010246062</c:v>
              </c:pt>
              <c:pt idx="23">
                <c:v>0.1599190362838907</c:v>
              </c:pt>
              <c:pt idx="24">
                <c:v>0.16480531341464663</c:v>
              </c:pt>
              <c:pt idx="25">
                <c:v>0.16982782905864979</c:v>
              </c:pt>
              <c:pt idx="26">
                <c:v>0.17498020228126274</c:v>
              </c:pt>
              <c:pt idx="27">
                <c:v>0.18025616972104747</c:v>
              </c:pt>
              <c:pt idx="28">
                <c:v>0.18564959051098395</c:v>
              </c:pt>
              <c:pt idx="29">
                <c:v>0.19115445021157235</c:v>
              </c:pt>
              <c:pt idx="30">
                <c:v>0.19676486389225545</c:v>
              </c:pt>
              <c:pt idx="31">
                <c:v>0.20247507847650906</c:v>
              </c:pt>
              <c:pt idx="32">
                <c:v>0.20827947444869729</c:v>
              </c:pt>
              <c:pt idx="33">
                <c:v>0.2141725670065647</c:v>
              </c:pt>
              <c:pt idx="34">
                <c:v>0.22014900673143531</c:v>
              </c:pt>
              <c:pt idx="35">
                <c:v>0.22620357983832459</c:v>
              </c:pt>
              <c:pt idx="36">
                <c:v>0.232331208059881</c:v>
              </c:pt>
              <c:pt idx="37">
                <c:v>0.2385269482110684</c:v>
              </c:pt>
              <c:pt idx="38">
                <c:v>0.24478599147554383</c:v>
              </c:pt>
              <c:pt idx="39">
                <c:v>0.25110366244960508</c:v>
              </c:pt>
              <c:pt idx="40">
                <c:v>0.25747541797521634</c:v>
              </c:pt>
              <c:pt idx="41">
                <c:v>0.26389684578986683</c:v>
              </c:pt>
              <c:pt idx="42">
                <c:v>0.27036366301776354</c:v>
              </c:pt>
              <c:pt idx="43">
                <c:v>0.27687171452403664</c:v>
              </c:pt>
              <c:pt idx="44">
                <c:v>0.28341697115117925</c:v>
              </c:pt>
              <c:pt idx="45">
                <c:v>0.28999552785478538</c:v>
              </c:pt>
              <c:pt idx="46">
                <c:v>0.29660360175377115</c:v>
              </c:pt>
              <c:pt idx="47">
                <c:v>0.30323753010859678</c:v>
              </c:pt>
              <c:pt idx="48">
                <c:v>0.30989376823954867</c:v>
              </c:pt>
              <c:pt idx="49">
                <c:v>0.31656888739583816</c:v>
              </c:pt>
              <c:pt idx="50">
                <c:v>0.32325957258513277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7D43-4106-85A3-9C8DBAF6A967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347.08737031795221</c:v>
              </c:pt>
            </c:numLit>
          </c:xVal>
          <c:yVal>
            <c:numLit>
              <c:formatCode>General</c:formatCode>
              <c:ptCount val="2"/>
              <c:pt idx="0">
                <c:v>0.1901195885880097</c:v>
              </c:pt>
              <c:pt idx="1">
                <c:v>0.1901195885880097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7D43-4106-85A3-9C8DBAF6A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36624"/>
        <c:axId val="1547280480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0.15293402359094779</c:v>
                </c:pt>
                <c:pt idx="1">
                  <c:v>0.12822965781794871</c:v>
                </c:pt>
                <c:pt idx="2">
                  <c:v>0.12299209379965588</c:v>
                </c:pt>
                <c:pt idx="3">
                  <c:v>0.14215728999381635</c:v>
                </c:pt>
                <c:pt idx="4">
                  <c:v>0.15408373166747674</c:v>
                </c:pt>
              </c:numLit>
            </c:plus>
            <c:minus>
              <c:numLit>
                <c:formatCode>General</c:formatCode>
                <c:ptCount val="5"/>
                <c:pt idx="0">
                  <c:v>9.1596281772071741E-2</c:v>
                </c:pt>
                <c:pt idx="1">
                  <c:v>5.0099854873600552E-2</c:v>
                </c:pt>
                <c:pt idx="2">
                  <c:v>4.7735573051593302E-2</c:v>
                </c:pt>
                <c:pt idx="3">
                  <c:v>7.8354312542020618E-2</c:v>
                </c:pt>
                <c:pt idx="4">
                  <c:v>0.1248692223189608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0.16666666666666666</c:v>
              </c:pt>
              <c:pt idx="1">
                <c:v>6.7765981477298398E-2</c:v>
              </c:pt>
              <c:pt idx="2">
                <c:v>6.4557779212395097E-2</c:v>
              </c:pt>
              <c:pt idx="3">
                <c:v>0.13404825737265416</c:v>
              </c:pt>
              <c:pt idx="4">
                <c:v>0.32175032175032175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7D43-4106-85A3-9C8DBAF6A967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0.1901195885880097</c:v>
                </c:pt>
                <c:pt idx="1">
                  <c:v>0.1901195885880097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347.08737031795221</c:v>
              </c:pt>
            </c:numLit>
          </c:xVal>
          <c:yVal>
            <c:numLit>
              <c:formatCode>General</c:formatCode>
              <c:ptCount val="2"/>
              <c:pt idx="0">
                <c:v>0.1901195885880097</c:v>
              </c:pt>
              <c:pt idx="1">
                <c:v>0.1901195885880097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7D43-4106-85A3-9C8DBAF6A967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0.1901195885880097</c:v>
                </c:pt>
                <c:pt idx="1">
                  <c:v>0.1901195885880097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164.9182982331551</c:v>
              </c:pt>
            </c:numLit>
          </c:xVal>
          <c:yVal>
            <c:numLit>
              <c:formatCode>General</c:formatCode>
              <c:ptCount val="2"/>
              <c:pt idx="0">
                <c:v>0.1901195885880097</c:v>
              </c:pt>
              <c:pt idx="1">
                <c:v>0.1901195885880097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7D43-4106-85A3-9C8DBAF6A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36624"/>
        <c:axId val="1547280480"/>
      </c:scatterChart>
      <c:valAx>
        <c:axId val="542036624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80480"/>
        <c:crosses val="autoZero"/>
        <c:crossBetween val="midCat"/>
      </c:valAx>
      <c:valAx>
        <c:axId val="154728048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36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Log-Logistic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0.100076516454536</c:v>
              </c:pt>
              <c:pt idx="1">
                <c:v>0.10020152536668063</c:v>
              </c:pt>
              <c:pt idx="2">
                <c:v>0.1005717542646994</c:v>
              </c:pt>
              <c:pt idx="3">
                <c:v>0.10118404715677352</c:v>
              </c:pt>
              <c:pt idx="4">
                <c:v>0.10203607260454683</c:v>
              </c:pt>
              <c:pt idx="5">
                <c:v>0.10312553507714665</c:v>
              </c:pt>
              <c:pt idx="6">
                <c:v>0.10444998890484769</c:v>
              </c:pt>
              <c:pt idx="7">
                <c:v>0.10600676527679334</c:v>
              </c:pt>
              <c:pt idx="8">
                <c:v>0.10779293945204274</c:v>
              </c:pt>
              <c:pt idx="9">
                <c:v>0.10980531650115785</c:v>
              </c:pt>
              <c:pt idx="10">
                <c:v>0.11204042709221551</c:v>
              </c:pt>
              <c:pt idx="11">
                <c:v>0.11449452939040131</c:v>
              </c:pt>
              <c:pt idx="12">
                <c:v>0.1171636150155318</c:v>
              </c:pt>
              <c:pt idx="13">
                <c:v>0.12004341787322594</c:v>
              </c:pt>
              <c:pt idx="14">
                <c:v>0.12312942511831507</c:v>
              </c:pt>
              <c:pt idx="15">
                <c:v>0.1264168897504388</c:v>
              </c:pt>
              <c:pt idx="16">
                <c:v>0.12990084448104994</c:v>
              </c:pt>
              <c:pt idx="17">
                <c:v>0.13357611659551813</c:v>
              </c:pt>
              <c:pt idx="18">
                <c:v>0.13743734358766713</c:v>
              </c:pt>
              <c:pt idx="19">
                <c:v>0.14147898937977324</c:v>
              </c:pt>
              <c:pt idx="20">
                <c:v>0.14569536096598476</c:v>
              </c:pt>
              <c:pt idx="21">
                <c:v>0.15008062533548769</c:v>
              </c:pt>
              <c:pt idx="22">
                <c:v>0.15462882654604351</c:v>
              </c:pt>
              <c:pt idx="23">
                <c:v>0.15933390283028603</c:v>
              </c:pt>
              <c:pt idx="24">
                <c:v>0.16418970362734464</c:v>
              </c:pt>
              <c:pt idx="25">
                <c:v>0.16919000644155224</c:v>
              </c:pt>
              <c:pt idx="26">
                <c:v>0.17432853343856011</c:v>
              </c:pt>
              <c:pt idx="27">
                <c:v>0.17959896769735578</c:v>
              </c:pt>
              <c:pt idx="28">
                <c:v>0.18499496904457696</c:v>
              </c:pt>
              <c:pt idx="29">
                <c:v>0.19051018940522846</c:v>
              </c:pt>
              <c:pt idx="30">
                <c:v>0.19613828761143945</c:v>
              </c:pt>
              <c:pt idx="31">
                <c:v>0.20187294361826869</c:v>
              </c:pt>
              <c:pt idx="32">
                <c:v>0.20770787208276126</c:v>
              </c:pt>
              <c:pt idx="33">
                <c:v>0.21363683526943394</c:v>
              </c:pt>
              <c:pt idx="34">
                <c:v>0.21965365525213137</c:v>
              </c:pt>
              <c:pt idx="35">
                <c:v>0.22575222538866782</c:v>
              </c:pt>
              <c:pt idx="36">
                <c:v>0.2319265210508733</c:v>
              </c:pt>
              <c:pt idx="37">
                <c:v>0.23817060959852707</c:v>
              </c:pt>
              <c:pt idx="38">
                <c:v>0.24447865959118878</c:v>
              </c:pt>
              <c:pt idx="39">
                <c:v>0.25084494923709577</c:v>
              </c:pt>
              <c:pt idx="40">
                <c:v>0.25726387408306672</c:v>
              </c:pt>
              <c:pt idx="41">
                <c:v>0.26372995395374049</c:v>
              </c:pt>
              <c:pt idx="42">
                <c:v>0.27023783915245725</c:v>
              </c:pt>
              <c:pt idx="43">
                <c:v>0.27678231593966807</c:v>
              </c:pt>
              <c:pt idx="44">
                <c:v>0.28335831130794409</c:v>
              </c:pt>
              <c:pt idx="45">
                <c:v>0.28996089707544054</c:v>
              </c:pt>
              <c:pt idx="46">
                <c:v>0.29658529332207562</c:v>
              </c:pt>
              <c:pt idx="47">
                <c:v>0.3032268711947092</c:v>
              </c:pt>
              <c:pt idx="48">
                <c:v>0.30988115510929487</c:v>
              </c:pt>
              <c:pt idx="49">
                <c:v>0.31654382437929968</c:v>
              </c:pt>
              <c:pt idx="50">
                <c:v>0.32321071430071419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6BE5-422E-9567-31BCD97DA851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348.37926371237251</c:v>
              </c:pt>
            </c:numLit>
          </c:xVal>
          <c:yVal>
            <c:numLit>
              <c:formatCode>General</c:formatCode>
              <c:ptCount val="2"/>
              <c:pt idx="0">
                <c:v>0.1900688648090802</c:v>
              </c:pt>
              <c:pt idx="1">
                <c:v>0.1900688648090802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6BE5-422E-9567-31BCD97DA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45024"/>
        <c:axId val="1547292960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0.15293402359094779</c:v>
                </c:pt>
                <c:pt idx="1">
                  <c:v>0.12822965781794871</c:v>
                </c:pt>
                <c:pt idx="2">
                  <c:v>0.12299209379965588</c:v>
                </c:pt>
                <c:pt idx="3">
                  <c:v>0.14215728999381635</c:v>
                </c:pt>
                <c:pt idx="4">
                  <c:v>0.15408373166747674</c:v>
                </c:pt>
              </c:numLit>
            </c:plus>
            <c:minus>
              <c:numLit>
                <c:formatCode>General</c:formatCode>
                <c:ptCount val="5"/>
                <c:pt idx="0">
                  <c:v>9.1596281772071741E-2</c:v>
                </c:pt>
                <c:pt idx="1">
                  <c:v>5.0099854873600552E-2</c:v>
                </c:pt>
                <c:pt idx="2">
                  <c:v>4.7735573051593302E-2</c:v>
                </c:pt>
                <c:pt idx="3">
                  <c:v>7.8354312542020618E-2</c:v>
                </c:pt>
                <c:pt idx="4">
                  <c:v>0.1248692223189608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0.16666666666666666</c:v>
              </c:pt>
              <c:pt idx="1">
                <c:v>6.7765981477298398E-2</c:v>
              </c:pt>
              <c:pt idx="2">
                <c:v>6.4557779212395097E-2</c:v>
              </c:pt>
              <c:pt idx="3">
                <c:v>0.13404825737265416</c:v>
              </c:pt>
              <c:pt idx="4">
                <c:v>0.32175032175032175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6BE5-422E-9567-31BCD97DA851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0.1900688648090802</c:v>
                </c:pt>
                <c:pt idx="1">
                  <c:v>0.1900688648090802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348.37926371237251</c:v>
              </c:pt>
            </c:numLit>
          </c:xVal>
          <c:yVal>
            <c:numLit>
              <c:formatCode>General</c:formatCode>
              <c:ptCount val="2"/>
              <c:pt idx="0">
                <c:v>0.1900688648090802</c:v>
              </c:pt>
              <c:pt idx="1">
                <c:v>0.1900688648090802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6BE5-422E-9567-31BCD97DA851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0.1900688648090802</c:v>
                </c:pt>
                <c:pt idx="1">
                  <c:v>0.1900688648090802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155.03757156764217</c:v>
              </c:pt>
            </c:numLit>
          </c:xVal>
          <c:yVal>
            <c:numLit>
              <c:formatCode>General</c:formatCode>
              <c:ptCount val="2"/>
              <c:pt idx="0">
                <c:v>0.1900688648090802</c:v>
              </c:pt>
              <c:pt idx="1">
                <c:v>0.1900688648090802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6BE5-422E-9567-31BCD97DA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45024"/>
        <c:axId val="1547292960"/>
      </c:scatterChart>
      <c:valAx>
        <c:axId val="542045024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92960"/>
        <c:crosses val="autoZero"/>
        <c:crossBetween val="midCat"/>
      </c:valAx>
      <c:valAx>
        <c:axId val="15472929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45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4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0.100929312509562</c:v>
              </c:pt>
              <c:pt idx="1">
                <c:v>0.10103153117834393</c:v>
              </c:pt>
              <c:pt idx="2">
                <c:v>0.10133811746026578</c:v>
              </c:pt>
              <c:pt idx="3">
                <c:v>0.10184886226131568</c:v>
              </c:pt>
              <c:pt idx="4">
                <c:v>0.1025634173555488</c:v>
              </c:pt>
              <c:pt idx="5">
                <c:v>0.10348129578075797</c:v>
              </c:pt>
              <c:pt idx="6">
                <c:v>0.1046018723915315</c:v>
              </c:pt>
              <c:pt idx="7">
                <c:v>0.10592438456881871</c:v>
              </c:pt>
              <c:pt idx="8">
                <c:v>0.10744793308487539</c:v>
              </c:pt>
              <c:pt idx="9">
                <c:v>0.10917148312221595</c:v>
              </c:pt>
              <c:pt idx="10">
                <c:v>0.11109386544495621</c:v>
              </c:pt>
              <c:pt idx="11">
                <c:v>0.11321377772069088</c:v>
              </c:pt>
              <c:pt idx="12">
                <c:v>0.11552978599081319</c:v>
              </c:pt>
              <c:pt idx="13">
                <c:v>0.11804032628695263</c:v>
              </c:pt>
              <c:pt idx="14">
                <c:v>0.1207437063909817</c:v>
              </c:pt>
              <c:pt idx="15">
                <c:v>0.12363810773581699</c:v>
              </c:pt>
              <c:pt idx="16">
                <c:v>0.12672158744402742</c:v>
              </c:pt>
              <c:pt idx="17">
                <c:v>0.12999208050105038</c:v>
              </c:pt>
              <c:pt idx="18">
                <c:v>0.13344740205961203</c:v>
              </c:pt>
              <c:pt idx="19">
                <c:v>0.13708524987175486</c:v>
              </c:pt>
              <c:pt idx="20">
                <c:v>0.14090320684468019</c:v>
              </c:pt>
              <c:pt idx="21">
                <c:v>0.14489874371643785</c:v>
              </c:pt>
              <c:pt idx="22">
                <c:v>0.14906922184731491</c:v>
              </c:pt>
              <c:pt idx="23">
                <c:v>0.15341189612261386</c:v>
              </c:pt>
              <c:pt idx="24">
                <c:v>0.15792391796235256</c:v>
              </c:pt>
              <c:pt idx="25">
                <c:v>0.16260233843326732</c:v>
              </c:pt>
              <c:pt idx="26">
                <c:v>0.16744411145836396</c:v>
              </c:pt>
              <c:pt idx="27">
                <c:v>0.17244609711913128</c:v>
              </c:pt>
              <c:pt idx="28">
                <c:v>0.17760506504540849</c:v>
              </c:pt>
              <c:pt idx="29">
                <c:v>0.18291769788779105</c:v>
              </c:pt>
              <c:pt idx="30">
                <c:v>0.18838059486735589</c:v>
              </c:pt>
              <c:pt idx="31">
                <c:v>0.19399027539739683</c:v>
              </c:pt>
              <c:pt idx="32">
                <c:v>0.19974318277178105</c:v>
              </c:pt>
              <c:pt idx="33">
                <c:v>0.2056356879144679</c:v>
              </c:pt>
              <c:pt idx="34">
                <c:v>0.21166409318466828</c:v>
              </c:pt>
              <c:pt idx="35">
                <c:v>0.21782463623207748</c:v>
              </c:pt>
              <c:pt idx="36">
                <c:v>0.22411349389657287</c:v>
              </c:pt>
              <c:pt idx="37">
                <c:v>0.23052678614673927</c:v>
              </c:pt>
              <c:pt idx="38">
                <c:v>0.23706058005156774</c:v>
              </c:pt>
              <c:pt idx="39">
                <c:v>0.24371089377966548</c:v>
              </c:pt>
              <c:pt idx="40">
                <c:v>0.25047370062031604</c:v>
              </c:pt>
              <c:pt idx="41">
                <c:v>0.25734493302074302</c:v>
              </c:pt>
              <c:pt idx="42">
                <c:v>0.2643204866339538</c:v>
              </c:pt>
              <c:pt idx="43">
                <c:v>0.27139622437157035</c:v>
              </c:pt>
              <c:pt idx="44">
                <c:v>0.27856798045609987</c:v>
              </c:pt>
              <c:pt idx="45">
                <c:v>0.28583156446714769</c:v>
              </c:pt>
              <c:pt idx="46">
                <c:v>0.29318276537613963</c:v>
              </c:pt>
              <c:pt idx="47">
                <c:v>0.30061735556418828</c:v>
              </c:pt>
              <c:pt idx="48">
                <c:v>0.30813109481782197</c:v>
              </c:pt>
              <c:pt idx="49">
                <c:v>0.31571973429738032</c:v>
              </c:pt>
              <c:pt idx="50">
                <c:v>0.32337902047298017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E06B-45D1-827B-0462249B4EB3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366.69186794161794</c:v>
              </c:pt>
            </c:numLit>
          </c:xVal>
          <c:yVal>
            <c:numLit>
              <c:formatCode>General</c:formatCode>
              <c:ptCount val="2"/>
              <c:pt idx="0">
                <c:v>0.19083638598385438</c:v>
              </c:pt>
              <c:pt idx="1">
                <c:v>0.19083638598385438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E06B-45D1-827B-0462249B4EB3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164.41126102442936</c:v>
              </c:pt>
            </c:numLit>
          </c:xVal>
          <c:yVal>
            <c:numLit>
              <c:formatCode>General</c:formatCode>
              <c:ptCount val="2"/>
              <c:pt idx="0">
                <c:v>0.100929312509562</c:v>
              </c:pt>
              <c:pt idx="1">
                <c:v>0.19083638598385438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E06B-45D1-827B-0462249B4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45024"/>
        <c:axId val="1547290880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0.15293402359094779</c:v>
                </c:pt>
                <c:pt idx="1">
                  <c:v>0.12822965781794871</c:v>
                </c:pt>
                <c:pt idx="2">
                  <c:v>0.12299209379965588</c:v>
                </c:pt>
                <c:pt idx="3">
                  <c:v>0.14215728999381635</c:v>
                </c:pt>
                <c:pt idx="4">
                  <c:v>0.15408373166747674</c:v>
                </c:pt>
              </c:numLit>
            </c:plus>
            <c:minus>
              <c:numLit>
                <c:formatCode>General</c:formatCode>
                <c:ptCount val="5"/>
                <c:pt idx="0">
                  <c:v>9.1596281772071741E-2</c:v>
                </c:pt>
                <c:pt idx="1">
                  <c:v>5.0099854873600552E-2</c:v>
                </c:pt>
                <c:pt idx="2">
                  <c:v>4.7735573051593302E-2</c:v>
                </c:pt>
                <c:pt idx="3">
                  <c:v>7.8354312542020618E-2</c:v>
                </c:pt>
                <c:pt idx="4">
                  <c:v>0.1248692223189608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0.16666666666666666</c:v>
              </c:pt>
              <c:pt idx="1">
                <c:v>6.7765981477298398E-2</c:v>
              </c:pt>
              <c:pt idx="2">
                <c:v>6.4557779212395097E-2</c:v>
              </c:pt>
              <c:pt idx="3">
                <c:v>0.13404825737265416</c:v>
              </c:pt>
              <c:pt idx="4">
                <c:v>0.32175032175032175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E06B-45D1-827B-0462249B4EB3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0.19083638598385438</c:v>
                </c:pt>
                <c:pt idx="1">
                  <c:v>0.19083638598385438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366.69186794161794</c:v>
              </c:pt>
            </c:numLit>
          </c:xVal>
          <c:yVal>
            <c:numLit>
              <c:formatCode>General</c:formatCode>
              <c:ptCount val="2"/>
              <c:pt idx="0">
                <c:v>0.19083638598385438</c:v>
              </c:pt>
              <c:pt idx="1">
                <c:v>0.19083638598385438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E06B-45D1-827B-0462249B4EB3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0.19083638598385438</c:v>
                </c:pt>
                <c:pt idx="1">
                  <c:v>0.19083638598385438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164.41126102442936</c:v>
              </c:pt>
            </c:numLit>
          </c:xVal>
          <c:yVal>
            <c:numLit>
              <c:formatCode>General</c:formatCode>
              <c:ptCount val="2"/>
              <c:pt idx="0">
                <c:v>0.19083638598385438</c:v>
              </c:pt>
              <c:pt idx="1">
                <c:v>0.19083638598385438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E06B-45D1-827B-0462249B4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45024"/>
        <c:axId val="1547290880"/>
      </c:scatterChart>
      <c:valAx>
        <c:axId val="542045024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90880"/>
        <c:crosses val="autoZero"/>
        <c:crossBetween val="midCat"/>
      </c:valAx>
      <c:valAx>
        <c:axId val="154729088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45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3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0.100929454086516</c:v>
              </c:pt>
              <c:pt idx="1">
                <c:v>0.10103167255292148</c:v>
              </c:pt>
              <c:pt idx="2">
                <c:v>0.10133825822797912</c:v>
              </c:pt>
              <c:pt idx="3">
                <c:v>0.10184900201847183</c:v>
              </c:pt>
              <c:pt idx="4">
                <c:v>0.10256355569977808</c:v>
              </c:pt>
              <c:pt idx="5">
                <c:v>0.10348143231154</c:v>
              </c:pt>
              <c:pt idx="6">
                <c:v>0.1046020067107187</c:v>
              </c:pt>
              <c:pt idx="7">
                <c:v>0.10592451628115501</c:v>
              </c:pt>
              <c:pt idx="8">
                <c:v>0.10744806179851042</c:v>
              </c:pt>
              <c:pt idx="9">
                <c:v>0.10917160844921379</c:v>
              </c:pt>
              <c:pt idx="10">
                <c:v>0.11109398700179753</c:v>
              </c:pt>
              <c:pt idx="11">
                <c:v>0.11321389512876719</c:v>
              </c:pt>
              <c:pt idx="12">
                <c:v>0.1155298988769132</c:v>
              </c:pt>
              <c:pt idx="13">
                <c:v>0.11804043428374</c:v>
              </c:pt>
              <c:pt idx="14">
                <c:v>0.12074380913746235</c:v>
              </c:pt>
              <c:pt idx="15">
                <c:v>0.12363820487779616</c:v>
              </c:pt>
              <c:pt idx="16">
                <c:v>0.12672167863455563</c:v>
              </c:pt>
              <c:pt idx="17">
                <c:v>0.12999216540085676</c:v>
              </c:pt>
              <c:pt idx="18">
                <c:v>0.13344748033752601</c:v>
              </c:pt>
              <c:pt idx="19">
                <c:v>0.13708532120511349</c:v>
              </c:pt>
              <c:pt idx="20">
                <c:v>0.14090327091972193</c:v>
              </c:pt>
              <c:pt idx="21">
                <c:v>0.14489880022868179</c:v>
              </c:pt>
              <c:pt idx="22">
                <c:v>0.14906927050192442</c:v>
              </c:pt>
              <c:pt idx="23">
                <c:v>0.1534119366347455</c:v>
              </c:pt>
              <c:pt idx="24">
                <c:v>0.15792395005748761</c:v>
              </c:pt>
              <c:pt idx="25">
                <c:v>0.16260236184752691</c:v>
              </c:pt>
              <c:pt idx="26">
                <c:v>0.1674441259388077</c:v>
              </c:pt>
              <c:pt idx="27">
                <c:v>0.17244610242403741</c:v>
              </c:pt>
              <c:pt idx="28">
                <c:v>0.17760506094453676</c:v>
              </c:pt>
              <c:pt idx="29">
                <c:v>0.18291768416262677</c:v>
              </c:pt>
              <c:pt idx="30">
                <c:v>0.1883805713113357</c:v>
              </c:pt>
              <c:pt idx="31">
                <c:v>0.19399024181611568</c:v>
              </c:pt>
              <c:pt idx="32">
                <c:v>0.19974313898317991</c:v>
              </c:pt>
              <c:pt idx="33">
                <c:v>0.20563563374900196</c:v>
              </c:pt>
              <c:pt idx="34">
                <c:v>0.21166402848545612</c:v>
              </c:pt>
              <c:pt idx="35">
                <c:v>0.21782456085503049</c:v>
              </c:pt>
              <c:pt idx="36">
                <c:v>0.22411340771050495</c:v>
              </c:pt>
              <c:pt idx="37">
                <c:v>0.2305266890334568</c:v>
              </c:pt>
              <c:pt idx="38">
                <c:v>0.23706047190594037</c:v>
              </c:pt>
              <c:pt idx="39">
                <c:v>0.24371077450967626</c:v>
              </c:pt>
              <c:pt idx="40">
                <c:v>0.25047357014709271</c:v>
              </c:pt>
              <c:pt idx="41">
                <c:v>0.25734479127856985</c:v>
              </c:pt>
              <c:pt idx="42">
                <c:v>0.26432033357026358</c:v>
              </c:pt>
              <c:pt idx="43">
                <c:v>0.27139605994691757</c:v>
              </c:pt>
              <c:pt idx="44">
                <c:v>0.27856780464411474</c:v>
              </c:pt>
              <c:pt idx="45">
                <c:v>0.28583137725447133</c:v>
              </c:pt>
              <c:pt idx="46">
                <c:v>0.29318256676234145</c:v>
              </c:pt>
              <c:pt idx="47">
                <c:v>0.30061714556166408</c:v>
              </c:pt>
              <c:pt idx="48">
                <c:v>0.30813087345167556</c:v>
              </c:pt>
              <c:pt idx="49">
                <c:v>0.3157195016052865</c:v>
              </c:pt>
              <c:pt idx="50">
                <c:v>0.32337877650503144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3920-41EA-B78F-BA43EA2C5578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366.69219104051587</c:v>
              </c:pt>
            </c:numLit>
          </c:xVal>
          <c:yVal>
            <c:numLit>
              <c:formatCode>General</c:formatCode>
              <c:ptCount val="2"/>
              <c:pt idx="0">
                <c:v>0.19083650826759613</c:v>
              </c:pt>
              <c:pt idx="1">
                <c:v>0.19083650826759613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3920-41EA-B78F-BA43EA2C5578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164.41156847221313</c:v>
              </c:pt>
            </c:numLit>
          </c:xVal>
          <c:yVal>
            <c:numLit>
              <c:formatCode>General</c:formatCode>
              <c:ptCount val="2"/>
              <c:pt idx="0">
                <c:v>0.100929454086516</c:v>
              </c:pt>
              <c:pt idx="1">
                <c:v>0.19083650826759613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3920-41EA-B78F-BA43EA2C5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42224"/>
        <c:axId val="706346992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0.15293402359094779</c:v>
                </c:pt>
                <c:pt idx="1">
                  <c:v>0.12822965781794871</c:v>
                </c:pt>
                <c:pt idx="2">
                  <c:v>0.12299209379965588</c:v>
                </c:pt>
                <c:pt idx="3">
                  <c:v>0.14215728999381635</c:v>
                </c:pt>
                <c:pt idx="4">
                  <c:v>0.15408373166747674</c:v>
                </c:pt>
              </c:numLit>
            </c:plus>
            <c:minus>
              <c:numLit>
                <c:formatCode>General</c:formatCode>
                <c:ptCount val="5"/>
                <c:pt idx="0">
                  <c:v>9.1596281772071741E-2</c:v>
                </c:pt>
                <c:pt idx="1">
                  <c:v>5.0099854873600552E-2</c:v>
                </c:pt>
                <c:pt idx="2">
                  <c:v>4.7735573051593302E-2</c:v>
                </c:pt>
                <c:pt idx="3">
                  <c:v>7.8354312542020618E-2</c:v>
                </c:pt>
                <c:pt idx="4">
                  <c:v>0.1248692223189608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0.16666666666666666</c:v>
              </c:pt>
              <c:pt idx="1">
                <c:v>6.7765981477298398E-2</c:v>
              </c:pt>
              <c:pt idx="2">
                <c:v>6.4557779212395097E-2</c:v>
              </c:pt>
              <c:pt idx="3">
                <c:v>0.13404825737265416</c:v>
              </c:pt>
              <c:pt idx="4">
                <c:v>0.32175032175032175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3920-41EA-B78F-BA43EA2C5578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0.19083650826759613</c:v>
                </c:pt>
                <c:pt idx="1">
                  <c:v>0.19083650826759613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366.69219104051587</c:v>
              </c:pt>
            </c:numLit>
          </c:xVal>
          <c:yVal>
            <c:numLit>
              <c:formatCode>General</c:formatCode>
              <c:ptCount val="2"/>
              <c:pt idx="0">
                <c:v>0.19083650826759613</c:v>
              </c:pt>
              <c:pt idx="1">
                <c:v>0.19083650826759613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3920-41EA-B78F-BA43EA2C5578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0.19083650826759613</c:v>
                </c:pt>
                <c:pt idx="1">
                  <c:v>0.19083650826759613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164.41156847221313</c:v>
              </c:pt>
            </c:numLit>
          </c:xVal>
          <c:yVal>
            <c:numLit>
              <c:formatCode>General</c:formatCode>
              <c:ptCount val="2"/>
              <c:pt idx="0">
                <c:v>0.19083650826759613</c:v>
              </c:pt>
              <c:pt idx="1">
                <c:v>0.19083650826759613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3920-41EA-B78F-BA43EA2C5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42224"/>
        <c:axId val="706346992"/>
      </c:scatterChart>
      <c:valAx>
        <c:axId val="542042224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346992"/>
        <c:crosses val="autoZero"/>
        <c:crossBetween val="midCat"/>
      </c:valAx>
      <c:valAx>
        <c:axId val="7063469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42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2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0.100928204998058</c:v>
              </c:pt>
              <c:pt idx="1">
                <c:v>0.10103042512399686</c:v>
              </c:pt>
              <c:pt idx="2">
                <c:v>0.10133701577548759</c:v>
              </c:pt>
              <c:pt idx="3">
                <c:v>0.10184776785281567</c:v>
              </c:pt>
              <c:pt idx="4">
                <c:v>0.10256233312054243</c:v>
              </c:pt>
              <c:pt idx="5">
                <c:v>0.10348022460319202</c:v>
              </c:pt>
              <c:pt idx="6">
                <c:v>0.1046008171383308</c:v>
              </c:pt>
              <c:pt idx="7">
                <c:v>0.10592334808616206</c:v>
              </c:pt>
              <c:pt idx="8">
                <c:v>0.10744691819450577</c:v>
              </c:pt>
              <c:pt idx="9">
                <c:v>0.10917049261779184</c:v>
              </c:pt>
              <c:pt idx="10">
                <c:v>0.1110929020884501</c:v>
              </c:pt>
              <c:pt idx="11">
                <c:v>0.1132128442388405</c:v>
              </c:pt>
              <c:pt idx="12">
                <c:v>0.11552888507163114</c:v>
              </c:pt>
              <c:pt idx="13">
                <c:v>0.11803946057630155</c:v>
              </c:pt>
              <c:pt idx="14">
                <c:v>0.12074287848921847</c:v>
              </c:pt>
              <c:pt idx="15">
                <c:v>0.12363732019451311</c:v>
              </c:pt>
              <c:pt idx="16">
                <c:v>0.12672084276277029</c:v>
              </c:pt>
              <c:pt idx="17">
                <c:v>0.12999138112433017</c:v>
              </c:pt>
              <c:pt idx="18">
                <c:v>0.13344675037379986</c:v>
              </c:pt>
              <c:pt idx="19">
                <c:v>0.1370846482021762</c:v>
              </c:pt>
              <c:pt idx="20">
                <c:v>0.14090265745278943</c:v>
              </c:pt>
              <c:pt idx="21">
                <c:v>0.14489824879709615</c:v>
              </c:pt>
              <c:pt idx="22">
                <c:v>0.14906878352617786</c:v>
              </c:pt>
              <c:pt idx="23">
                <c:v>0.15341151645363135</c:v>
              </c:pt>
              <c:pt idx="24">
                <c:v>0.1579235989253851</c:v>
              </c:pt>
              <c:pt idx="25">
                <c:v>0.16260208193182218</c:v>
              </c:pt>
              <c:pt idx="26">
                <c:v>0.16744391931745412</c:v>
              </c:pt>
              <c:pt idx="27">
                <c:v>0.1724459710832604</c:v>
              </c:pt>
              <c:pt idx="28">
                <c:v>0.17760500677668484</c:v>
              </c:pt>
              <c:pt idx="29">
                <c:v>0.18291770896417237</c:v>
              </c:pt>
              <c:pt idx="30">
                <c:v>0.18838067678102743</c:v>
              </c:pt>
              <c:pt idx="31">
                <c:v>0.19399042955328472</c:v>
              </c:pt>
              <c:pt idx="32">
                <c:v>0.19974341048620287</c:v>
              </c:pt>
              <c:pt idx="33">
                <c:v>0.20563599041392092</c:v>
              </c:pt>
              <c:pt idx="34">
                <c:v>0.21166447160475757</c:v>
              </c:pt>
              <c:pt idx="35">
                <c:v>0.21782509161658439</c:v>
              </c:pt>
              <c:pt idx="36">
                <c:v>0.22411402719666396</c:v>
              </c:pt>
              <c:pt idx="37">
                <c:v>0.23052739822031676</c:v>
              </c:pt>
              <c:pt idx="38">
                <c:v>0.23706127166276086</c:v>
              </c:pt>
              <c:pt idx="39">
                <c:v>0.24371166559846313</c:v>
              </c:pt>
              <c:pt idx="40">
                <c:v>0.25047455322233964</c:v>
              </c:pt>
              <c:pt idx="41">
                <c:v>0.25734586688715944</c:v>
              </c:pt>
              <c:pt idx="42">
                <c:v>0.264321502151527</c:v>
              </c:pt>
              <c:pt idx="43">
                <c:v>0.27139732183285015</c:v>
              </c:pt>
              <c:pt idx="44">
                <c:v>0.27856916005974741</c:v>
              </c:pt>
              <c:pt idx="45">
                <c:v>0.28583282631839457</c:v>
              </c:pt>
              <c:pt idx="46">
                <c:v>0.29318410948738</c:v>
              </c:pt>
              <c:pt idx="47">
                <c:v>0.3006187818556999</c:v>
              </c:pt>
              <c:pt idx="48">
                <c:v>0.30813260311861657</c:v>
              </c:pt>
              <c:pt idx="49">
                <c:v>0.31572132434617761</c:v>
              </c:pt>
              <c:pt idx="50">
                <c:v>0.32338069191930474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D05F-42D9-8A18-B83C8E92D979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366.68946264982219</c:v>
              </c:pt>
            </c:numLit>
          </c:xVal>
          <c:yVal>
            <c:numLit>
              <c:formatCode>General</c:formatCode>
              <c:ptCount val="2"/>
              <c:pt idx="0">
                <c:v>0.19083538113938459</c:v>
              </c:pt>
              <c:pt idx="1">
                <c:v>0.19083538113938459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D05F-42D9-8A18-B83C8E92D979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164.41420362787809</c:v>
              </c:pt>
            </c:numLit>
          </c:xVal>
          <c:yVal>
            <c:numLit>
              <c:formatCode>General</c:formatCode>
              <c:ptCount val="2"/>
              <c:pt idx="0">
                <c:v>0.100928204998058</c:v>
              </c:pt>
              <c:pt idx="1">
                <c:v>0.19083538113938459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D05F-42D9-8A18-B83C8E92D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36624"/>
        <c:axId val="706345744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0.15293402359094779</c:v>
                </c:pt>
                <c:pt idx="1">
                  <c:v>0.12822965781794871</c:v>
                </c:pt>
                <c:pt idx="2">
                  <c:v>0.12299209379965588</c:v>
                </c:pt>
                <c:pt idx="3">
                  <c:v>0.14215728999381635</c:v>
                </c:pt>
                <c:pt idx="4">
                  <c:v>0.15408373166747674</c:v>
                </c:pt>
              </c:numLit>
            </c:plus>
            <c:minus>
              <c:numLit>
                <c:formatCode>General</c:formatCode>
                <c:ptCount val="5"/>
                <c:pt idx="0">
                  <c:v>9.1596281772071741E-2</c:v>
                </c:pt>
                <c:pt idx="1">
                  <c:v>5.0099854873600552E-2</c:v>
                </c:pt>
                <c:pt idx="2">
                  <c:v>4.7735573051593302E-2</c:v>
                </c:pt>
                <c:pt idx="3">
                  <c:v>7.8354312542020618E-2</c:v>
                </c:pt>
                <c:pt idx="4">
                  <c:v>0.1248692223189608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0.16666666666666666</c:v>
              </c:pt>
              <c:pt idx="1">
                <c:v>6.7765981477298398E-2</c:v>
              </c:pt>
              <c:pt idx="2">
                <c:v>6.4557779212395097E-2</c:v>
              </c:pt>
              <c:pt idx="3">
                <c:v>0.13404825737265416</c:v>
              </c:pt>
              <c:pt idx="4">
                <c:v>0.32175032175032175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D05F-42D9-8A18-B83C8E92D979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0.19083538113938459</c:v>
                </c:pt>
                <c:pt idx="1">
                  <c:v>0.19083538113938459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366.68946264982219</c:v>
              </c:pt>
            </c:numLit>
          </c:xVal>
          <c:yVal>
            <c:numLit>
              <c:formatCode>General</c:formatCode>
              <c:ptCount val="2"/>
              <c:pt idx="0">
                <c:v>0.19083538113938459</c:v>
              </c:pt>
              <c:pt idx="1">
                <c:v>0.19083538113938459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D05F-42D9-8A18-B83C8E92D979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0.19083538113938459</c:v>
                </c:pt>
                <c:pt idx="1">
                  <c:v>0.19083538113938459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164.41420362787809</c:v>
              </c:pt>
            </c:numLit>
          </c:xVal>
          <c:yVal>
            <c:numLit>
              <c:formatCode>General</c:formatCode>
              <c:ptCount val="2"/>
              <c:pt idx="0">
                <c:v>0.19083538113938459</c:v>
              </c:pt>
              <c:pt idx="1">
                <c:v>0.19083538113938459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D05F-42D9-8A18-B83C8E92D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36624"/>
        <c:axId val="706345744"/>
      </c:scatterChart>
      <c:valAx>
        <c:axId val="542036624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345744"/>
        <c:crosses val="autoZero"/>
        <c:crossBetween val="midCat"/>
      </c:valAx>
      <c:valAx>
        <c:axId val="7063457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36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1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9.0760351681946697E-2</c:v>
              </c:pt>
              <c:pt idx="1">
                <c:v>9.544114990077425E-2</c:v>
              </c:pt>
              <c:pt idx="2">
                <c:v>0.10009785120301234</c:v>
              </c:pt>
              <c:pt idx="3">
                <c:v>0.10473057964044911</c:v>
              </c:pt>
              <c:pt idx="4">
                <c:v>0.10933945862624975</c:v>
              </c:pt>
              <c:pt idx="5">
                <c:v>0.11392461093824388</c:v>
              </c:pt>
              <c:pt idx="6">
                <c:v>0.11848615872219662</c:v>
              </c:pt>
              <c:pt idx="7">
                <c:v>0.12302422349506245</c:v>
              </c:pt>
              <c:pt idx="8">
                <c:v>0.12753892614822188</c:v>
              </c:pt>
              <c:pt idx="9">
                <c:v>0.13203038695070246</c:v>
              </c:pt>
              <c:pt idx="10">
                <c:v>0.13649872555238257</c:v>
              </c:pt>
              <c:pt idx="11">
                <c:v>0.1409440609871786</c:v>
              </c:pt>
              <c:pt idx="12">
                <c:v>0.14536651167621617</c:v>
              </c:pt>
              <c:pt idx="13">
                <c:v>0.14976619543098477</c:v>
              </c:pt>
              <c:pt idx="14">
                <c:v>0.15414322945647579</c:v>
              </c:pt>
              <c:pt idx="15">
                <c:v>0.15849773035430553</c:v>
              </c:pt>
              <c:pt idx="16">
                <c:v>0.16282981412582087</c:v>
              </c:pt>
              <c:pt idx="17">
                <c:v>0.16713959617518948</c:v>
              </c:pt>
              <c:pt idx="18">
                <c:v>0.17142719131247453</c:v>
              </c:pt>
              <c:pt idx="19">
                <c:v>0.17569271375669246</c:v>
              </c:pt>
              <c:pt idx="20">
                <c:v>0.17993627713885665</c:v>
              </c:pt>
              <c:pt idx="21">
                <c:v>0.18415799450500348</c:v>
              </c:pt>
              <c:pt idx="22">
                <c:v>0.18835797831920453</c:v>
              </c:pt>
              <c:pt idx="23">
                <c:v>0.19253634046656237</c:v>
              </c:pt>
              <c:pt idx="24">
                <c:v>0.19669319225619086</c:v>
              </c:pt>
              <c:pt idx="25">
                <c:v>0.2008286444241808</c:v>
              </c:pt>
              <c:pt idx="26">
                <c:v>0.20494280713654944</c:v>
              </c:pt>
              <c:pt idx="27">
                <c:v>0.20903578999217554</c:v>
              </c:pt>
              <c:pt idx="28">
                <c:v>0.21310770202571894</c:v>
              </c:pt>
              <c:pt idx="29">
                <c:v>0.21715865171052484</c:v>
              </c:pt>
              <c:pt idx="30">
                <c:v>0.22118874696151447</c:v>
              </c:pt>
              <c:pt idx="31">
                <c:v>0.22519809513805833</c:v>
              </c:pt>
              <c:pt idx="32">
                <c:v>0.22918680304683769</c:v>
              </c:pt>
              <c:pt idx="33">
                <c:v>0.23315497694468895</c:v>
              </c:pt>
              <c:pt idx="34">
                <c:v>0.2371027225414345</c:v>
              </c:pt>
              <c:pt idx="35">
                <c:v>0.24103014500269887</c:v>
              </c:pt>
              <c:pt idx="36">
                <c:v>0.24493734895271019</c:v>
              </c:pt>
              <c:pt idx="37">
                <c:v>0.24882443847708735</c:v>
              </c:pt>
              <c:pt idx="38">
                <c:v>0.25269151712561244</c:v>
              </c:pt>
              <c:pt idx="39">
                <c:v>0.25653868791499007</c:v>
              </c:pt>
              <c:pt idx="40">
                <c:v>0.26036605333159085</c:v>
              </c:pt>
              <c:pt idx="41">
                <c:v>0.26417371533418188</c:v>
              </c:pt>
              <c:pt idx="42">
                <c:v>0.26796177535664306</c:v>
              </c:pt>
              <c:pt idx="43">
                <c:v>0.27173033431066884</c:v>
              </c:pt>
              <c:pt idx="44">
                <c:v>0.27547949258845705</c:v>
              </c:pt>
              <c:pt idx="45">
                <c:v>0.27920935006538228</c:v>
              </c:pt>
              <c:pt idx="46">
                <c:v>0.28292000610265772</c:v>
              </c:pt>
              <c:pt idx="47">
                <c:v>0.28661155954998097</c:v>
              </c:pt>
              <c:pt idx="48">
                <c:v>0.2902841087481684</c:v>
              </c:pt>
              <c:pt idx="49">
                <c:v>0.29393775153177387</c:v>
              </c:pt>
              <c:pt idx="50">
                <c:v>0.29757258523169555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6EE8-4B81-B8D8-08E619E775F9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245.90023205280303</c:v>
              </c:pt>
            </c:numLit>
          </c:xVal>
          <c:yVal>
            <c:numLit>
              <c:formatCode>General</c:formatCode>
              <c:ptCount val="2"/>
              <c:pt idx="0">
                <c:v>0.18168432323186592</c:v>
              </c:pt>
              <c:pt idx="1">
                <c:v>0.18168432323186592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6EE8-4B81-B8D8-08E619E775F9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147.57745357939004</c:v>
              </c:pt>
            </c:numLit>
          </c:xVal>
          <c:yVal>
            <c:numLit>
              <c:formatCode>General</c:formatCode>
              <c:ptCount val="2"/>
              <c:pt idx="0">
                <c:v>9.0760351681946697E-2</c:v>
              </c:pt>
              <c:pt idx="1">
                <c:v>0.18168432323186592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6EE8-4B81-B8D8-08E619E77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42224"/>
        <c:axId val="788373056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0.15293402359094779</c:v>
                </c:pt>
                <c:pt idx="1">
                  <c:v>0.12822965781794871</c:v>
                </c:pt>
                <c:pt idx="2">
                  <c:v>0.12299209379965588</c:v>
                </c:pt>
                <c:pt idx="3">
                  <c:v>0.14215728999381635</c:v>
                </c:pt>
                <c:pt idx="4">
                  <c:v>0.15408373166747674</c:v>
                </c:pt>
              </c:numLit>
            </c:plus>
            <c:minus>
              <c:numLit>
                <c:formatCode>General</c:formatCode>
                <c:ptCount val="5"/>
                <c:pt idx="0">
                  <c:v>9.1596281772071741E-2</c:v>
                </c:pt>
                <c:pt idx="1">
                  <c:v>5.0099854873600552E-2</c:v>
                </c:pt>
                <c:pt idx="2">
                  <c:v>4.7735573051593302E-2</c:v>
                </c:pt>
                <c:pt idx="3">
                  <c:v>7.8354312542020618E-2</c:v>
                </c:pt>
                <c:pt idx="4">
                  <c:v>0.1248692223189608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0.16666666666666666</c:v>
              </c:pt>
              <c:pt idx="1">
                <c:v>6.7765981477298398E-2</c:v>
              </c:pt>
              <c:pt idx="2">
                <c:v>6.4557779212395097E-2</c:v>
              </c:pt>
              <c:pt idx="3">
                <c:v>0.13404825737265416</c:v>
              </c:pt>
              <c:pt idx="4">
                <c:v>0.32175032175032175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6EE8-4B81-B8D8-08E619E775F9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0.18168432323186592</c:v>
                </c:pt>
                <c:pt idx="1">
                  <c:v>0.18168432323186592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245.90023205280303</c:v>
              </c:pt>
            </c:numLit>
          </c:xVal>
          <c:yVal>
            <c:numLit>
              <c:formatCode>General</c:formatCode>
              <c:ptCount val="2"/>
              <c:pt idx="0">
                <c:v>0.18168432323186592</c:v>
              </c:pt>
              <c:pt idx="1">
                <c:v>0.18168432323186592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6EE8-4B81-B8D8-08E619E775F9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0.18168432323186592</c:v>
                </c:pt>
                <c:pt idx="1">
                  <c:v>0.18168432323186592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147.57745357939004</c:v>
              </c:pt>
            </c:numLit>
          </c:xVal>
          <c:yVal>
            <c:numLit>
              <c:formatCode>General</c:formatCode>
              <c:ptCount val="2"/>
              <c:pt idx="0">
                <c:v>0.18168432323186592</c:v>
              </c:pt>
              <c:pt idx="1">
                <c:v>0.18168432323186592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6EE8-4B81-B8D8-08E619E77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42224"/>
        <c:axId val="788373056"/>
      </c:scatterChart>
      <c:valAx>
        <c:axId val="542042224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73056"/>
        <c:crosses val="autoZero"/>
        <c:crossBetween val="midCat"/>
      </c:valAx>
      <c:valAx>
        <c:axId val="78837305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42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Weibull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0.100299446236601</c:v>
              </c:pt>
              <c:pt idx="1">
                <c:v>0.10044355059567958</c:v>
              </c:pt>
              <c:pt idx="2">
                <c:v>0.10084183307373902</c:v>
              </c:pt>
              <c:pt idx="3">
                <c:v>0.10147687636619454</c:v>
              </c:pt>
              <c:pt idx="4">
                <c:v>0.10233965863220865</c:v>
              </c:pt>
              <c:pt idx="5">
                <c:v>0.10342377102822872</c:v>
              </c:pt>
              <c:pt idx="6">
                <c:v>0.10472408232269946</c:v>
              </c:pt>
              <c:pt idx="7">
                <c:v>0.10623619165343515</c:v>
              </c:pt>
              <c:pt idx="8">
                <c:v>0.10795615051704112</c:v>
              </c:pt>
              <c:pt idx="9">
                <c:v>0.10988030289080235</c:v>
              </c:pt>
              <c:pt idx="10">
                <c:v>0.11200518547846466</c:v>
              </c:pt>
              <c:pt idx="11">
                <c:v>0.11432746179603218</c:v>
              </c:pt>
              <c:pt idx="12">
                <c:v>0.11684387675786435</c:v>
              </c:pt>
              <c:pt idx="13">
                <c:v>0.11955122440340672</c:v>
              </c:pt>
              <c:pt idx="14">
                <c:v>0.12244632443400291</c:v>
              </c:pt>
              <c:pt idx="15">
                <c:v>0.12552600487715715</c:v>
              </c:pt>
              <c:pt idx="16">
                <c:v>0.12878708914494888</c:v>
              </c:pt>
              <c:pt idx="17">
                <c:v>0.13222638632650402</c:v>
              </c:pt>
              <c:pt idx="18">
                <c:v>0.13584068391443249</c:v>
              </c:pt>
              <c:pt idx="19">
                <c:v>0.13962674239892775</c:v>
              </c:pt>
              <c:pt idx="20">
                <c:v>0.14358129131950623</c:v>
              </c:pt>
              <c:pt idx="21">
                <c:v>0.1477010264714749</c:v>
              </c:pt>
              <c:pt idx="22">
                <c:v>0.15198260803928496</c:v>
              </c:pt>
              <c:pt idx="23">
                <c:v>0.15642265948256773</c:v>
              </c:pt>
              <c:pt idx="24">
                <c:v>0.16101776703966131</c:v>
              </c:pt>
              <c:pt idx="25">
                <c:v>0.16576447974225983</c:v>
              </c:pt>
              <c:pt idx="26">
                <c:v>0.17065930985641353</c:v>
              </c:pt>
              <c:pt idx="27">
                <c:v>0.17569873368150915</c:v>
              </c:pt>
              <c:pt idx="28">
                <c:v>0.18087919265145724</c:v>
              </c:pt>
              <c:pt idx="29">
                <c:v>0.18619709469210016</c:v>
              </c:pt>
              <c:pt idx="30">
                <c:v>0.1916488157965367</c:v>
              </c:pt>
              <c:pt idx="31">
                <c:v>0.19723070178614133</c:v>
              </c:pt>
              <c:pt idx="32">
                <c:v>0.20293907022992308</c:v>
              </c:pt>
              <c:pt idx="33">
                <c:v>0.20877021249878763</c:v>
              </c:pt>
              <c:pt idx="34">
                <c:v>0.21472039593445619</c:v>
              </c:pt>
              <c:pt idx="35">
                <c:v>0.22078586611540285</c:v>
              </c:pt>
              <c:pt idx="36">
                <c:v>0.22696284920432819</c:v>
              </c:pt>
              <c:pt idx="37">
                <c:v>0.23324755436347777</c:v>
              </c:pt>
              <c:pt idx="38">
                <c:v>0.23963617622561292</c:v>
              </c:pt>
              <c:pt idx="39">
                <c:v>0.24612489740970889</c:v>
              </c:pt>
              <c:pt idx="40">
                <c:v>0.25270989107152841</c:v>
              </c:pt>
              <c:pt idx="41">
                <c:v>0.25938732348013899</c:v>
              </c:pt>
              <c:pt idx="42">
                <c:v>0.26615335661223571</c:v>
              </c:pt>
              <c:pt idx="43">
                <c:v>0.27300415075682</c:v>
              </c:pt>
              <c:pt idx="44">
                <c:v>0.27993586712338314</c:v>
              </c:pt>
              <c:pt idx="45">
                <c:v>0.28694467044728095</c:v>
              </c:pt>
              <c:pt idx="46">
                <c:v>0.29402673158644788</c:v>
              </c:pt>
              <c:pt idx="47">
                <c:v>0.30117823010402767</c:v>
              </c:pt>
              <c:pt idx="48">
                <c:v>0.30839535683187208</c:v>
              </c:pt>
              <c:pt idx="49">
                <c:v>0.31567431641020416</c:v>
              </c:pt>
              <c:pt idx="50">
                <c:v>0.32301132979905867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B524-4A97-92DB-53F9751B4D67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358.35963202848126</c:v>
              </c:pt>
            </c:numLit>
          </c:xVal>
          <c:yVal>
            <c:numLit>
              <c:formatCode>General</c:formatCode>
              <c:ptCount val="2"/>
              <c:pt idx="0">
                <c:v>0.19026950161293976</c:v>
              </c:pt>
              <c:pt idx="1">
                <c:v>0.19026950161293976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B524-4A97-92DB-53F9751B4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42224"/>
        <c:axId val="542320768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0.15293402359094779</c:v>
                </c:pt>
                <c:pt idx="1">
                  <c:v>0.12822965781794871</c:v>
                </c:pt>
                <c:pt idx="2">
                  <c:v>0.12299209379965588</c:v>
                </c:pt>
                <c:pt idx="3">
                  <c:v>0.14215728999381635</c:v>
                </c:pt>
                <c:pt idx="4">
                  <c:v>0.15408373166747674</c:v>
                </c:pt>
              </c:numLit>
            </c:plus>
            <c:minus>
              <c:numLit>
                <c:formatCode>General</c:formatCode>
                <c:ptCount val="5"/>
                <c:pt idx="0">
                  <c:v>9.1596281772071741E-2</c:v>
                </c:pt>
                <c:pt idx="1">
                  <c:v>5.0099854873600552E-2</c:v>
                </c:pt>
                <c:pt idx="2">
                  <c:v>4.7735573051593302E-2</c:v>
                </c:pt>
                <c:pt idx="3">
                  <c:v>7.8354312542020618E-2</c:v>
                </c:pt>
                <c:pt idx="4">
                  <c:v>0.1248692223189608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0.16666666666666666</c:v>
              </c:pt>
              <c:pt idx="1">
                <c:v>6.7765981477298398E-2</c:v>
              </c:pt>
              <c:pt idx="2">
                <c:v>6.4557779212395097E-2</c:v>
              </c:pt>
              <c:pt idx="3">
                <c:v>0.13404825737265416</c:v>
              </c:pt>
              <c:pt idx="4">
                <c:v>0.32175032175032175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B524-4A97-92DB-53F9751B4D67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0.19026950161293976</c:v>
                </c:pt>
                <c:pt idx="1">
                  <c:v>0.19026950161293976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358.35963202848126</c:v>
              </c:pt>
            </c:numLit>
          </c:xVal>
          <c:yVal>
            <c:numLit>
              <c:formatCode>General</c:formatCode>
              <c:ptCount val="2"/>
              <c:pt idx="0">
                <c:v>0.19026950161293976</c:v>
              </c:pt>
              <c:pt idx="1">
                <c:v>0.19026950161293976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B524-4A97-92DB-53F9751B4D67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0.19026950161293976</c:v>
                </c:pt>
                <c:pt idx="1">
                  <c:v>0.19026950161293976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164.47122695676779</c:v>
              </c:pt>
            </c:numLit>
          </c:xVal>
          <c:yVal>
            <c:numLit>
              <c:formatCode>General</c:formatCode>
              <c:ptCount val="2"/>
              <c:pt idx="0">
                <c:v>0.19026950161293976</c:v>
              </c:pt>
              <c:pt idx="1">
                <c:v>0.19026950161293976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B524-4A97-92DB-53F9751B4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42224"/>
        <c:axId val="542320768"/>
      </c:scatterChart>
      <c:valAx>
        <c:axId val="542042224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320768"/>
        <c:crosses val="autoZero"/>
        <c:crossBetween val="midCat"/>
      </c:valAx>
      <c:valAx>
        <c:axId val="5423207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42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358140</xdr:colOff>
      <xdr:row>0</xdr:row>
      <xdr:rowOff>38100</xdr:rowOff>
    </xdr:from>
    <xdr:ext cx="4191000" cy="78111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238500" y="38100"/>
          <a:ext cx="4191000" cy="781111"/>
        </a:xfrm>
        <a:prstGeom prst="rect">
          <a:avLst/>
        </a:prstGeom>
        <a:solidFill>
          <a:srgbClr val="0070C0"/>
        </a:solidFill>
      </xdr:spPr>
      <xdr:txBody>
        <a:bodyPr wrap="square" lIns="91440" tIns="45720" rIns="91440" bIns="45720" anchor="t">
          <a:spAutoFit/>
        </a:bodyPr>
        <a:lstStyle/>
        <a:p>
          <a:pPr algn="ctr"/>
          <a:r>
            <a:rPr lang="en-US" sz="4400" b="1" cap="none" spc="0">
              <a:ln w="0"/>
              <a:solidFill>
                <a:schemeClr val="bg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Summary</a:t>
          </a:r>
          <a:endParaRPr lang="en-US" sz="4400" b="0" cap="none" spc="0">
            <a:ln w="0"/>
            <a:solidFill>
              <a:schemeClr val="bg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0</xdr:row>
          <xdr:rowOff>171450</xdr:rowOff>
        </xdr:from>
        <xdr:to>
          <xdr:col>11</xdr:col>
          <xdr:colOff>466725</xdr:colOff>
          <xdr:row>0</xdr:row>
          <xdr:rowOff>676275</xdr:rowOff>
        </xdr:to>
        <xdr:sp macro="" textlink="">
          <xdr:nvSpPr>
            <xdr:cNvPr id="1029" name="loadAnalysisBtn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0</xdr:row>
          <xdr:rowOff>314325</xdr:rowOff>
        </xdr:from>
        <xdr:to>
          <xdr:col>11</xdr:col>
          <xdr:colOff>752475</xdr:colOff>
          <xdr:row>2</xdr:row>
          <xdr:rowOff>133350</xdr:rowOff>
        </xdr:to>
        <xdr:sp macro="" textlink="">
          <xdr:nvSpPr>
            <xdr:cNvPr id="1030" name="loadAnalysisBtn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200025</xdr:colOff>
          <xdr:row>0</xdr:row>
          <xdr:rowOff>200025</xdr:rowOff>
        </xdr:from>
        <xdr:to>
          <xdr:col>12</xdr:col>
          <xdr:colOff>923925</xdr:colOff>
          <xdr:row>0</xdr:row>
          <xdr:rowOff>666750</xdr:rowOff>
        </xdr:to>
        <xdr:sp macro="" textlink="">
          <xdr:nvSpPr>
            <xdr:cNvPr id="1031" name="selectUIPath_Btn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449580</xdr:colOff>
      <xdr:row>0</xdr:row>
      <xdr:rowOff>144780</xdr:rowOff>
    </xdr:from>
    <xdr:to>
      <xdr:col>3</xdr:col>
      <xdr:colOff>30482</xdr:colOff>
      <xdr:row>0</xdr:row>
      <xdr:rowOff>698769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144780"/>
          <a:ext cx="2011682" cy="553989"/>
        </a:xfrm>
        <a:prstGeom prst="rect">
          <a:avLst/>
        </a:prstGeom>
      </xdr:spPr>
    </xdr:pic>
    <xdr:clientData/>
  </xdr:twoCellAnchor>
  <xdr:twoCellAnchor editAs="absolute">
    <xdr:from>
      <xdr:col>0</xdr:col>
      <xdr:colOff>99060</xdr:colOff>
      <xdr:row>0</xdr:row>
      <xdr:rowOff>7620</xdr:rowOff>
    </xdr:from>
    <xdr:to>
      <xdr:col>1</xdr:col>
      <xdr:colOff>342900</xdr:colOff>
      <xdr:row>0</xdr:row>
      <xdr:rowOff>844244</xdr:rowOff>
    </xdr:to>
    <xdr:pic>
      <xdr:nvPicPr>
        <xdr:cNvPr id="10" name="Picture 9" descr="https://wiki.seg.org/images/3/35/Epa_logo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7620"/>
          <a:ext cx="85344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14</xdr:row>
      <xdr:rowOff>0</xdr:rowOff>
    </xdr:from>
    <xdr:to>
      <xdr:col>24</xdr:col>
      <xdr:colOff>431800</xdr:colOff>
      <xdr:row>22</xdr:row>
      <xdr:rowOff>9525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90B65883-5987-4CAB-AE19-F229D12B0B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7F9D7963-17B7-44BB-866E-1E07E2735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4337" name="loadAnalysisBtn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CC027186-8239-4DA1-945B-DAED2AC5BB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4338" name="selectUIPath_Btn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697C2CDE-131C-4AB1-AAC6-C5812B28B1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62717F8-F430-4409-87F7-649E21899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8</xdr:col>
      <xdr:colOff>666750</xdr:colOff>
      <xdr:row>56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93FC71C3-A151-420A-9FBD-D203A81604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0A8C89C4-5DFD-490B-8351-8B5B3612C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5361" name="loadAnalysisBtn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4DBE7F84-C5F7-4E00-9B6A-676576770E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5362" name="selectUIPath_Btn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26164200-74E5-424C-A627-5DCB59045E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F85D229-25A7-462D-93A2-75F35D846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29628F3E-ECB2-42F7-ACA4-FB386501B3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F72537D4-5F0D-4EFF-BA4C-FFAF5DE0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6385" name="loadAnalysisBtn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DEC9861E-79A6-430C-87B4-413D4DF1BF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6386" name="selectUIPath_Btn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B3FF266C-E2C0-44C3-91F5-8790E0D632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3CBC13-A054-49A5-9500-E288B345A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8</xdr:col>
      <xdr:colOff>666750</xdr:colOff>
      <xdr:row>56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85FB0C8C-7CD9-472D-ABC6-BF983DFF67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52BC8D28-CED3-401C-88F6-0F52AA1B5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6145" name="loadAnalysisBtn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4866E4CF-EBAF-4326-818B-BA0010428A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6146" name="selectUIPath_Btn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272039EC-293F-4C2E-869F-4407B2856F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C3FE62F-EAE8-4F89-9D28-86C70B287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8</xdr:col>
      <xdr:colOff>666750</xdr:colOff>
      <xdr:row>58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90922A97-469F-4A56-86AA-AE3195DA54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4EC4FCA9-4DA1-405B-89E2-68B1ECA3C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7169" name="loadAnalysisBtn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CC2B7D30-0200-4A45-865C-41216ADD75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7170" name="selectUIPath_Btn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60FE5C4-FB34-453E-84C9-1A4C1FA7E0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D4CE473-B21D-4182-8D8D-F2793FEDE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B8DB4B4F-E480-499D-B312-315600C32C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45781EFB-2834-43C2-AFEA-6D644A9EA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8193" name="loadAnalysisBtn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99676CE8-B6FB-485F-96A8-56FBBDE1F9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8194" name="selectUIPath_Btn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BD3ACC09-0A2C-44B5-9D00-343035ADDC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1B02CDC-670A-465F-8C8F-1D16DD81A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D6D86034-2455-4388-A1E1-886DF86862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F712243C-43FC-4104-B782-12856F2CF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9217" name="loadAnalysisBtn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42A5BE2C-AAA7-43B6-A90D-2578C27835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9218" name="selectUIPath_Btn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284BD80-15BD-4399-A18F-249E39C12E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518C3C-01D6-4AAE-9E0A-9B4445152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8</xdr:col>
      <xdr:colOff>666750</xdr:colOff>
      <xdr:row>60</xdr:row>
      <xdr:rowOff>174625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AC3BE454-7FF8-42EA-BAAA-A4F616C9B5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E2C49838-8A9E-4101-BEC1-18FC95C4C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0241" name="loadAnalysisBtn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4ECA84BC-F055-490C-B14C-6B454FE23C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0242" name="selectUIPath_Btn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367C5727-C98D-4392-8621-ECEF8D6BC3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235ACAD-9F01-48AE-9986-217F2C6CB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8</xdr:col>
      <xdr:colOff>666750</xdr:colOff>
      <xdr:row>59</xdr:row>
      <xdr:rowOff>174625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D0E94049-82A7-4864-A0A2-A8F646D16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00B9EDBC-57FA-4654-A1A0-73CBC32CB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1265" name="loadAnalysisBtn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B743FF68-8DCD-4851-BA3D-2B3735E2A8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1266" name="selectUIPath_Btn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D668E3FF-2408-43F6-8D32-003A3723E0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45EEB2C-F44C-4A6D-8164-A87182D98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8</xdr:col>
      <xdr:colOff>666750</xdr:colOff>
      <xdr:row>58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2D220E59-7ABE-4111-8599-B898B6F417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B1DA95F6-BA66-476D-9C22-5FE97D338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2289" name="loadAnalysisBtn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24349472-8AB7-4A8E-848B-785F9A873C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2290" name="selectUIPath_Btn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C30DBD08-46EE-4FF9-8275-F4C0CF4F13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5FAD857-AD09-4FBD-9355-58ABF847B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326C7DEB-A30A-4A10-8F2B-C611C6CDD9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4F0B5425-F96B-4B6C-AA85-C920C46C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3313" name="loadAnalysisBtn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D95E5774-EDC3-498B-8A99-D3EECD9894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3314" name="selectUIPath_Btn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F7A44A49-EA90-47CF-8553-8D3D9F1322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03D9C0E-B229-44E3-A3FD-69D07B14E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5FE2F00-645B-452C-AA74-E2F705C60B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9.xml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10.xml"/><Relationship Id="rId5" Type="http://schemas.openxmlformats.org/officeDocument/2006/relationships/ctrlProp" Target="../ctrlProps/ctrlProp21.xml"/><Relationship Id="rId4" Type="http://schemas.openxmlformats.org/officeDocument/2006/relationships/ctrlProp" Target="../ctrlProps/ctrlProp2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mments" Target="../comments11.xml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omments" Target="../comments12.xml"/><Relationship Id="rId5" Type="http://schemas.openxmlformats.org/officeDocument/2006/relationships/ctrlProp" Target="../ctrlProps/ctrlProp25.xml"/><Relationship Id="rId4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4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5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6.xml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7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idden"/>
  <dimension ref="A1:T84"/>
  <sheetViews>
    <sheetView workbookViewId="0">
      <selection activeCell="N46" sqref="N46:S66"/>
    </sheetView>
  </sheetViews>
  <sheetFormatPr defaultRowHeight="15" x14ac:dyDescent="0.25"/>
  <cols>
    <col min="1" max="1" width="19.140625" bestFit="1" customWidth="1"/>
    <col min="3" max="3" width="10" customWidth="1"/>
    <col min="6" max="6" width="16" bestFit="1" customWidth="1"/>
    <col min="7" max="7" width="13.5703125" bestFit="1" customWidth="1"/>
    <col min="8" max="8" width="8.7109375" bestFit="1" customWidth="1"/>
    <col min="9" max="9" width="16.85546875" bestFit="1" customWidth="1"/>
    <col min="10" max="10" width="14.42578125" bestFit="1" customWidth="1"/>
    <col min="11" max="11" width="16" customWidth="1"/>
    <col min="12" max="12" width="12.7109375" bestFit="1" customWidth="1"/>
    <col min="13" max="13" width="13.85546875" customWidth="1"/>
    <col min="14" max="14" width="15.5703125" customWidth="1"/>
    <col min="15" max="15" width="12.85546875" bestFit="1" customWidth="1"/>
    <col min="18" max="18" width="13.28515625" customWidth="1"/>
  </cols>
  <sheetData>
    <row r="1" spans="1:17" x14ac:dyDescent="0.25">
      <c r="A1" s="7" t="s">
        <v>132</v>
      </c>
      <c r="B1" s="6">
        <v>5</v>
      </c>
      <c r="F1" s="75" t="s">
        <v>11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14"/>
    </row>
    <row r="2" spans="1:17" x14ac:dyDescent="0.25">
      <c r="A2" s="7" t="s">
        <v>0</v>
      </c>
      <c r="B2" s="6"/>
      <c r="F2" s="7" t="s">
        <v>94</v>
      </c>
      <c r="G2" s="7" t="s">
        <v>95</v>
      </c>
      <c r="H2" s="7" t="s">
        <v>5</v>
      </c>
      <c r="I2" s="7" t="s">
        <v>3</v>
      </c>
      <c r="J2" s="12" t="s">
        <v>27</v>
      </c>
      <c r="K2" s="7" t="s">
        <v>96</v>
      </c>
      <c r="L2" s="7" t="s">
        <v>97</v>
      </c>
      <c r="M2" s="7" t="s">
        <v>4</v>
      </c>
      <c r="N2" s="7" t="s">
        <v>13</v>
      </c>
      <c r="O2" s="7" t="s">
        <v>28</v>
      </c>
      <c r="P2" s="7" t="s">
        <v>101</v>
      </c>
      <c r="Q2" s="7" t="s">
        <v>102</v>
      </c>
    </row>
    <row r="3" spans="1:17" x14ac:dyDescent="0.25">
      <c r="A3" s="7" t="s">
        <v>1</v>
      </c>
      <c r="B3" s="6" t="s">
        <v>141</v>
      </c>
      <c r="F3" s="9" t="s">
        <v>143</v>
      </c>
      <c r="G3" s="9" t="s">
        <v>144</v>
      </c>
      <c r="H3" s="9" t="s">
        <v>145</v>
      </c>
      <c r="I3" s="9" t="s">
        <v>145</v>
      </c>
      <c r="J3" s="9"/>
      <c r="K3" s="9" t="s">
        <v>146</v>
      </c>
      <c r="L3" s="9" t="s">
        <v>147</v>
      </c>
      <c r="M3" s="9" t="s">
        <v>148</v>
      </c>
      <c r="N3" s="9" t="s">
        <v>148</v>
      </c>
      <c r="O3" s="9" t="s">
        <v>148</v>
      </c>
      <c r="P3" s="9" t="s">
        <v>149</v>
      </c>
      <c r="Q3" s="9" t="s">
        <v>150</v>
      </c>
    </row>
    <row r="4" spans="1:17" x14ac:dyDescent="0.25">
      <c r="A4" s="7" t="s">
        <v>2</v>
      </c>
      <c r="B4" s="6">
        <v>2</v>
      </c>
      <c r="C4" s="7" t="s">
        <v>133</v>
      </c>
      <c r="D4" s="6" t="s">
        <v>140</v>
      </c>
    </row>
    <row r="5" spans="1:17" x14ac:dyDescent="0.25">
      <c r="A5" s="7" t="s">
        <v>66</v>
      </c>
      <c r="B5" s="6" t="s">
        <v>142</v>
      </c>
      <c r="C5" s="7" t="s">
        <v>130</v>
      </c>
      <c r="D5" s="6" t="s">
        <v>151</v>
      </c>
    </row>
    <row r="6" spans="1:17" x14ac:dyDescent="0.25">
      <c r="A6">
        <v>1</v>
      </c>
      <c r="B6" s="73" t="s">
        <v>12</v>
      </c>
      <c r="C6" s="74"/>
      <c r="D6" s="74"/>
      <c r="E6" s="74"/>
      <c r="F6" s="7" t="s">
        <v>9</v>
      </c>
      <c r="G6" s="7" t="s">
        <v>7</v>
      </c>
      <c r="H6" s="7" t="s">
        <v>8</v>
      </c>
      <c r="I6" s="7" t="s">
        <v>10</v>
      </c>
      <c r="J6" s="7" t="s">
        <v>99</v>
      </c>
      <c r="K6" s="7" t="s">
        <v>106</v>
      </c>
      <c r="L6" s="7" t="s">
        <v>29</v>
      </c>
      <c r="M6" s="7" t="s">
        <v>98</v>
      </c>
      <c r="N6" s="8" t="s">
        <v>14</v>
      </c>
      <c r="O6" s="11"/>
    </row>
    <row r="7" spans="1:17" x14ac:dyDescent="0.25">
      <c r="A7">
        <v>1</v>
      </c>
      <c r="B7" s="10" t="s">
        <v>152</v>
      </c>
      <c r="C7" s="10"/>
      <c r="D7" s="10"/>
      <c r="E7" s="10"/>
      <c r="F7" s="10">
        <v>1</v>
      </c>
      <c r="G7" s="10" t="s">
        <v>152</v>
      </c>
      <c r="H7" s="10">
        <v>3</v>
      </c>
      <c r="I7" s="10" t="s">
        <v>156</v>
      </c>
      <c r="J7" s="10">
        <v>1</v>
      </c>
      <c r="K7" s="10">
        <v>1</v>
      </c>
      <c r="L7">
        <v>0</v>
      </c>
      <c r="N7" s="7" t="s">
        <v>15</v>
      </c>
      <c r="O7">
        <v>1</v>
      </c>
    </row>
    <row r="8" spans="1:17" x14ac:dyDescent="0.25">
      <c r="B8" s="10" t="s">
        <v>153</v>
      </c>
      <c r="C8" s="10"/>
      <c r="D8" s="10"/>
      <c r="E8" s="10"/>
      <c r="N8" s="6" t="s">
        <v>16</v>
      </c>
      <c r="O8" s="9">
        <v>1</v>
      </c>
    </row>
    <row r="9" spans="1:17" x14ac:dyDescent="0.25">
      <c r="B9" s="10" t="s">
        <v>41</v>
      </c>
      <c r="C9" s="10" t="s">
        <v>154</v>
      </c>
      <c r="D9" s="10" t="s">
        <v>155</v>
      </c>
      <c r="E9" s="10"/>
      <c r="N9" s="6" t="s">
        <v>17</v>
      </c>
      <c r="O9" s="9">
        <v>1</v>
      </c>
    </row>
    <row r="10" spans="1:17" x14ac:dyDescent="0.25">
      <c r="B10" s="10" t="s">
        <v>41</v>
      </c>
      <c r="C10" s="10" t="s">
        <v>154</v>
      </c>
      <c r="D10" s="10" t="s">
        <v>155</v>
      </c>
      <c r="E10" s="10"/>
      <c r="N10" s="6" t="s">
        <v>30</v>
      </c>
      <c r="O10" s="9">
        <v>0.01</v>
      </c>
    </row>
    <row r="11" spans="1:17" x14ac:dyDescent="0.25">
      <c r="B11" s="10">
        <v>0</v>
      </c>
      <c r="C11" s="10">
        <v>42</v>
      </c>
      <c r="D11" s="10">
        <v>7</v>
      </c>
      <c r="E11" s="10"/>
      <c r="N11" s="6" t="s">
        <v>19</v>
      </c>
      <c r="O11" s="9">
        <v>0.95</v>
      </c>
    </row>
    <row r="12" spans="1:17" x14ac:dyDescent="0.25">
      <c r="B12" s="10">
        <v>16.8</v>
      </c>
      <c r="C12" s="10">
        <v>44.27</v>
      </c>
      <c r="D12" s="10">
        <v>3</v>
      </c>
      <c r="E12" s="10"/>
      <c r="N12" s="6" t="s">
        <v>20</v>
      </c>
      <c r="O12" s="9">
        <v>1</v>
      </c>
    </row>
    <row r="13" spans="1:17" x14ac:dyDescent="0.25">
      <c r="B13" s="10">
        <v>53.5</v>
      </c>
      <c r="C13" s="10">
        <v>46.47</v>
      </c>
      <c r="D13" s="10">
        <v>3</v>
      </c>
      <c r="E13" s="10"/>
      <c r="N13" s="6" t="s">
        <v>21</v>
      </c>
      <c r="O13" s="9">
        <v>1</v>
      </c>
    </row>
    <row r="14" spans="1:17" x14ac:dyDescent="0.25">
      <c r="B14" s="10">
        <v>169.9</v>
      </c>
      <c r="C14" s="10">
        <v>44.76</v>
      </c>
      <c r="D14" s="10">
        <v>6</v>
      </c>
      <c r="E14" s="10"/>
      <c r="N14" s="6" t="s">
        <v>100</v>
      </c>
      <c r="O14" s="9">
        <v>1</v>
      </c>
    </row>
    <row r="15" spans="1:17" x14ac:dyDescent="0.25">
      <c r="B15" s="10">
        <v>602.29999999999995</v>
      </c>
      <c r="C15" s="10">
        <v>46.62</v>
      </c>
      <c r="D15" s="10">
        <v>15</v>
      </c>
      <c r="E15" s="10"/>
      <c r="N15" s="6" t="s">
        <v>18</v>
      </c>
      <c r="O15" s="9">
        <v>0</v>
      </c>
    </row>
    <row r="16" spans="1:17" x14ac:dyDescent="0.25">
      <c r="B16" s="10"/>
      <c r="C16" s="10"/>
      <c r="D16" s="10"/>
      <c r="E16" s="10"/>
      <c r="N16" s="6"/>
      <c r="O16" s="10"/>
    </row>
    <row r="17" spans="2:15" x14ac:dyDescent="0.25">
      <c r="B17" s="10"/>
      <c r="C17" s="10"/>
      <c r="D17" s="10"/>
      <c r="E17" s="10"/>
      <c r="N17" s="7" t="s">
        <v>22</v>
      </c>
      <c r="O17">
        <v>1</v>
      </c>
    </row>
    <row r="18" spans="2:15" x14ac:dyDescent="0.25">
      <c r="B18" s="10"/>
      <c r="C18" s="10"/>
      <c r="D18" s="10"/>
      <c r="E18" s="10"/>
      <c r="N18" s="6" t="s">
        <v>23</v>
      </c>
      <c r="O18" s="9">
        <v>1</v>
      </c>
    </row>
    <row r="19" spans="2:15" x14ac:dyDescent="0.25">
      <c r="B19" s="10"/>
      <c r="C19" s="10"/>
      <c r="D19" s="10"/>
      <c r="E19" s="10"/>
      <c r="N19" s="6" t="s">
        <v>24</v>
      </c>
      <c r="O19" s="9">
        <v>0.1</v>
      </c>
    </row>
    <row r="20" spans="2:15" x14ac:dyDescent="0.25">
      <c r="B20" s="10"/>
      <c r="C20" s="10"/>
      <c r="D20" s="10"/>
      <c r="E20" s="10"/>
      <c r="N20" s="6" t="s">
        <v>19</v>
      </c>
      <c r="O20" s="9">
        <v>0.95</v>
      </c>
    </row>
    <row r="21" spans="2:15" x14ac:dyDescent="0.25">
      <c r="B21" s="10"/>
      <c r="C21" s="10"/>
      <c r="D21" s="10"/>
      <c r="E21" s="10"/>
      <c r="N21" s="6" t="s">
        <v>63</v>
      </c>
      <c r="O21" s="9">
        <v>1</v>
      </c>
    </row>
    <row r="22" spans="2:15" x14ac:dyDescent="0.25">
      <c r="B22" s="10"/>
      <c r="C22" s="10"/>
      <c r="D22" s="10"/>
      <c r="E22" s="10"/>
      <c r="N22" s="6" t="s">
        <v>18</v>
      </c>
      <c r="O22" s="9">
        <v>-9999</v>
      </c>
    </row>
    <row r="23" spans="2:15" x14ac:dyDescent="0.25">
      <c r="B23" s="10"/>
      <c r="C23" s="10"/>
      <c r="D23" s="10"/>
      <c r="E23" s="10"/>
      <c r="N23" s="6"/>
    </row>
    <row r="24" spans="2:15" x14ac:dyDescent="0.25">
      <c r="B24" s="10"/>
      <c r="C24" s="10"/>
      <c r="D24" s="10"/>
      <c r="E24" s="10"/>
      <c r="N24" s="7" t="s">
        <v>25</v>
      </c>
      <c r="O24">
        <v>1</v>
      </c>
    </row>
    <row r="25" spans="2:15" x14ac:dyDescent="0.25">
      <c r="B25" s="10"/>
      <c r="C25" s="10"/>
      <c r="D25" s="10"/>
      <c r="E25" s="10"/>
      <c r="N25" s="6" t="s">
        <v>23</v>
      </c>
      <c r="O25" s="9">
        <v>1</v>
      </c>
    </row>
    <row r="26" spans="2:15" x14ac:dyDescent="0.25">
      <c r="N26" s="6" t="s">
        <v>24</v>
      </c>
      <c r="O26" s="9">
        <v>0.1</v>
      </c>
    </row>
    <row r="27" spans="2:15" x14ac:dyDescent="0.25">
      <c r="N27" s="6" t="s">
        <v>19</v>
      </c>
      <c r="O27" s="9">
        <v>0.95</v>
      </c>
    </row>
    <row r="28" spans="2:15" x14ac:dyDescent="0.25">
      <c r="N28" s="6"/>
    </row>
    <row r="29" spans="2:15" x14ac:dyDescent="0.25">
      <c r="N29" s="7" t="s">
        <v>6</v>
      </c>
      <c r="O29">
        <v>1</v>
      </c>
    </row>
    <row r="30" spans="2:15" x14ac:dyDescent="0.25">
      <c r="N30" s="6" t="s">
        <v>23</v>
      </c>
      <c r="O30" s="9">
        <v>1</v>
      </c>
    </row>
    <row r="31" spans="2:15" x14ac:dyDescent="0.25">
      <c r="N31" s="6" t="s">
        <v>24</v>
      </c>
      <c r="O31" s="9">
        <v>0.1</v>
      </c>
    </row>
    <row r="32" spans="2:15" x14ac:dyDescent="0.25">
      <c r="N32" s="6" t="s">
        <v>19</v>
      </c>
      <c r="O32" s="9">
        <v>0.95</v>
      </c>
    </row>
    <row r="33" spans="14:20" x14ac:dyDescent="0.25">
      <c r="N33" s="6" t="s">
        <v>26</v>
      </c>
      <c r="O33" s="9">
        <v>1</v>
      </c>
    </row>
    <row r="34" spans="14:20" x14ac:dyDescent="0.25">
      <c r="N34" s="11" t="s">
        <v>63</v>
      </c>
      <c r="O34" s="9">
        <v>1</v>
      </c>
    </row>
    <row r="35" spans="14:20" x14ac:dyDescent="0.25">
      <c r="N35" s="6" t="s">
        <v>18</v>
      </c>
      <c r="O35" s="9">
        <v>-9999</v>
      </c>
    </row>
    <row r="36" spans="14:20" x14ac:dyDescent="0.25">
      <c r="N36" s="6" t="s">
        <v>103</v>
      </c>
      <c r="O36" s="9">
        <v>1000</v>
      </c>
    </row>
    <row r="37" spans="14:20" x14ac:dyDescent="0.25">
      <c r="N37" s="11" t="s">
        <v>105</v>
      </c>
      <c r="O37" s="9">
        <v>1</v>
      </c>
    </row>
    <row r="38" spans="14:20" x14ac:dyDescent="0.25">
      <c r="N38" s="6" t="s">
        <v>104</v>
      </c>
      <c r="O38" s="9">
        <v>-9999</v>
      </c>
    </row>
    <row r="41" spans="14:20" x14ac:dyDescent="0.25">
      <c r="N41" s="7" t="s">
        <v>68</v>
      </c>
    </row>
    <row r="42" spans="14:20" x14ac:dyDescent="0.25">
      <c r="N42" s="6" t="b">
        <v>1</v>
      </c>
    </row>
    <row r="43" spans="14:20" x14ac:dyDescent="0.25">
      <c r="N43" s="6" t="b">
        <v>0</v>
      </c>
    </row>
    <row r="44" spans="14:20" x14ac:dyDescent="0.25">
      <c r="N44" s="6">
        <v>3</v>
      </c>
    </row>
    <row r="46" spans="14:20" x14ac:dyDescent="0.25">
      <c r="N46" s="6" t="s">
        <v>157</v>
      </c>
      <c r="O46" s="6" t="s">
        <v>157</v>
      </c>
      <c r="P46" s="6" t="s">
        <v>157</v>
      </c>
      <c r="Q46" s="6" t="s">
        <v>158</v>
      </c>
      <c r="R46" s="6" t="s">
        <v>159</v>
      </c>
      <c r="S46" s="6" t="s">
        <v>160</v>
      </c>
      <c r="T46" s="6"/>
    </row>
    <row r="47" spans="14:20" x14ac:dyDescent="0.25">
      <c r="N47" s="6" t="s">
        <v>157</v>
      </c>
      <c r="O47" s="6" t="s">
        <v>157</v>
      </c>
      <c r="P47" s="6" t="s">
        <v>157</v>
      </c>
      <c r="Q47" s="6" t="s">
        <v>158</v>
      </c>
      <c r="R47" s="6" t="s">
        <v>159</v>
      </c>
      <c r="S47" s="6" t="s">
        <v>161</v>
      </c>
      <c r="T47" s="6"/>
    </row>
    <row r="48" spans="14:20" x14ac:dyDescent="0.25">
      <c r="N48" s="6" t="s">
        <v>162</v>
      </c>
      <c r="O48" s="6" t="s">
        <v>162</v>
      </c>
      <c r="P48" s="6" t="s">
        <v>162</v>
      </c>
      <c r="Q48" s="6" t="s">
        <v>158</v>
      </c>
      <c r="R48" s="6" t="s">
        <v>163</v>
      </c>
      <c r="S48" s="6" t="s">
        <v>164</v>
      </c>
      <c r="T48" s="6"/>
    </row>
    <row r="49" spans="14:20" x14ac:dyDescent="0.25">
      <c r="N49" s="6" t="s">
        <v>157</v>
      </c>
      <c r="O49" s="6" t="s">
        <v>157</v>
      </c>
      <c r="P49" s="6" t="s">
        <v>157</v>
      </c>
      <c r="Q49" s="6" t="s">
        <v>158</v>
      </c>
      <c r="R49" s="6" t="s">
        <v>159</v>
      </c>
      <c r="S49" s="6" t="s">
        <v>165</v>
      </c>
      <c r="T49" s="6"/>
    </row>
    <row r="50" spans="14:20" x14ac:dyDescent="0.25">
      <c r="N50" s="6" t="s">
        <v>157</v>
      </c>
      <c r="O50" s="6" t="s">
        <v>162</v>
      </c>
      <c r="P50" s="6" t="s">
        <v>162</v>
      </c>
      <c r="Q50" s="6">
        <v>0.05</v>
      </c>
      <c r="R50" s="6" t="s">
        <v>166</v>
      </c>
      <c r="S50" s="6" t="str">
        <f>"Constant variance test failed (Test 2 p-value &lt; "&amp;Q50&amp;")"</f>
        <v>Constant variance test failed (Test 2 p-value &lt; 0.05)</v>
      </c>
      <c r="T50" s="6"/>
    </row>
    <row r="51" spans="14:20" x14ac:dyDescent="0.25">
      <c r="N51" s="6" t="s">
        <v>157</v>
      </c>
      <c r="O51" s="6" t="s">
        <v>162</v>
      </c>
      <c r="P51" s="6" t="s">
        <v>162</v>
      </c>
      <c r="Q51" s="6">
        <v>0.05</v>
      </c>
      <c r="R51" s="6" t="s">
        <v>166</v>
      </c>
      <c r="S51" s="6" t="str">
        <f>"Non-constant variance test failed (Test 3 p-value &lt; "&amp;Q51&amp;")"</f>
        <v>Non-constant variance test failed (Test 3 p-value &lt; 0.05)</v>
      </c>
      <c r="T51" s="6"/>
    </row>
    <row r="52" spans="14:20" x14ac:dyDescent="0.25">
      <c r="N52" s="6" t="s">
        <v>157</v>
      </c>
      <c r="O52" s="6" t="s">
        <v>157</v>
      </c>
      <c r="P52" s="6" t="s">
        <v>157</v>
      </c>
      <c r="Q52" s="6">
        <v>0.1</v>
      </c>
      <c r="R52" s="6" t="s">
        <v>166</v>
      </c>
      <c r="S52" s="6" t="str">
        <f>"Goodness of fit p-value &lt; "&amp;Q52</f>
        <v>Goodness of fit p-value &lt; 0.1</v>
      </c>
      <c r="T52" s="6"/>
    </row>
    <row r="53" spans="14:20" x14ac:dyDescent="0.25">
      <c r="N53" s="6" t="s">
        <v>162</v>
      </c>
      <c r="O53" s="6" t="s">
        <v>157</v>
      </c>
      <c r="P53" s="6" t="s">
        <v>162</v>
      </c>
      <c r="Q53" s="6">
        <v>0.05</v>
      </c>
      <c r="R53" s="6" t="s">
        <v>166</v>
      </c>
      <c r="S53" s="6" t="str">
        <f>"Goodness of fit p-value &lt; "&amp;Q53</f>
        <v>Goodness of fit p-value &lt; 0.05</v>
      </c>
      <c r="T53" s="6"/>
    </row>
    <row r="54" spans="14:20" x14ac:dyDescent="0.25">
      <c r="N54" s="6" t="s">
        <v>157</v>
      </c>
      <c r="O54" s="6" t="s">
        <v>157</v>
      </c>
      <c r="P54" s="6" t="s">
        <v>157</v>
      </c>
      <c r="Q54" s="6">
        <v>20</v>
      </c>
      <c r="R54" s="6" t="s">
        <v>166</v>
      </c>
      <c r="S54" s="6" t="str">
        <f>"BMD/BMDL ratio &gt; "&amp;Q54</f>
        <v>BMD/BMDL ratio &gt; 20</v>
      </c>
      <c r="T54" s="6"/>
    </row>
    <row r="55" spans="14:20" x14ac:dyDescent="0.25">
      <c r="N55" s="6" t="s">
        <v>157</v>
      </c>
      <c r="O55" s="6" t="s">
        <v>157</v>
      </c>
      <c r="P55" s="6" t="s">
        <v>157</v>
      </c>
      <c r="Q55" s="6">
        <v>3</v>
      </c>
      <c r="R55" s="6" t="s">
        <v>163</v>
      </c>
      <c r="S55" s="6" t="str">
        <f>"BMD/BMDL ratio &gt; "&amp;Q55</f>
        <v>BMD/BMDL ratio &gt; 3</v>
      </c>
      <c r="T55" s="6"/>
    </row>
    <row r="56" spans="14:20" x14ac:dyDescent="0.25">
      <c r="N56" s="6" t="s">
        <v>157</v>
      </c>
      <c r="O56" s="6" t="s">
        <v>157</v>
      </c>
      <c r="P56" s="6" t="s">
        <v>157</v>
      </c>
      <c r="Q56" s="6">
        <v>2</v>
      </c>
      <c r="R56" s="6" t="s">
        <v>166</v>
      </c>
      <c r="S56" s="6" t="str">
        <f>"|Residual for Dose Group Near BMD| &gt; "&amp;Q56</f>
        <v>|Residual for Dose Group Near BMD| &gt; 2</v>
      </c>
      <c r="T56" s="6"/>
    </row>
    <row r="57" spans="14:20" x14ac:dyDescent="0.25">
      <c r="N57" s="6" t="s">
        <v>162</v>
      </c>
      <c r="O57" s="6" t="s">
        <v>162</v>
      </c>
      <c r="P57" s="6" t="s">
        <v>162</v>
      </c>
      <c r="Q57" s="6" t="s">
        <v>158</v>
      </c>
      <c r="R57" s="6" t="s">
        <v>163</v>
      </c>
      <c r="S57" s="6" t="s">
        <v>167</v>
      </c>
      <c r="T57" s="6"/>
    </row>
    <row r="58" spans="14:20" x14ac:dyDescent="0.25">
      <c r="N58" s="6" t="s">
        <v>157</v>
      </c>
      <c r="O58" s="6" t="s">
        <v>157</v>
      </c>
      <c r="P58" s="6" t="s">
        <v>157</v>
      </c>
      <c r="Q58" s="6">
        <v>1</v>
      </c>
      <c r="R58" s="6" t="s">
        <v>163</v>
      </c>
      <c r="S58" s="6" t="str">
        <f>IF(Q58&lt;&gt;1,"BMD " &amp;Q58&amp;"x higher than maximum dose","BMD higher than maximum dose")</f>
        <v>BMD higher than maximum dose</v>
      </c>
      <c r="T58" s="6"/>
    </row>
    <row r="59" spans="14:20" x14ac:dyDescent="0.25">
      <c r="N59" s="6" t="s">
        <v>157</v>
      </c>
      <c r="O59" s="6" t="s">
        <v>157</v>
      </c>
      <c r="P59" s="6" t="s">
        <v>157</v>
      </c>
      <c r="Q59" s="6">
        <v>1</v>
      </c>
      <c r="R59" s="6" t="s">
        <v>163</v>
      </c>
      <c r="S59" s="6" t="str">
        <f>IF(Q59&lt;&gt;1,"BMDL " &amp;Q59&amp;"x higher than maximum dose","BMDL higher than maximum dose")</f>
        <v>BMDL higher than maximum dose</v>
      </c>
      <c r="T59" s="6"/>
    </row>
    <row r="60" spans="14:20" x14ac:dyDescent="0.25">
      <c r="N60" s="6" t="s">
        <v>157</v>
      </c>
      <c r="O60" s="6" t="s">
        <v>157</v>
      </c>
      <c r="P60" s="6" t="s">
        <v>157</v>
      </c>
      <c r="Q60" s="6">
        <v>3</v>
      </c>
      <c r="R60" s="6" t="s">
        <v>163</v>
      </c>
      <c r="S60" s="6" t="str">
        <f>IF(Q60&lt;&gt;1,"BMD " &amp;Q60&amp;"x lower than lowest non-zero dose","BMD lower than lowest non-zero dose")</f>
        <v>BMD 3x lower than lowest non-zero dose</v>
      </c>
      <c r="T60" s="6"/>
    </row>
    <row r="61" spans="14:20" x14ac:dyDescent="0.25">
      <c r="N61" s="6" t="s">
        <v>157</v>
      </c>
      <c r="O61" s="6" t="s">
        <v>157</v>
      </c>
      <c r="P61" s="6" t="s">
        <v>157</v>
      </c>
      <c r="Q61" s="6">
        <v>3</v>
      </c>
      <c r="R61" s="6" t="s">
        <v>163</v>
      </c>
      <c r="S61" s="6" t="str">
        <f>IF(Q61&lt;&gt;1,"BMDL " &amp;Q61&amp;"x lower than lowest non-zero dose","BMDL lower than lowest non-zero dose")</f>
        <v>BMDL 3x lower than lowest non-zero dose</v>
      </c>
      <c r="T61" s="6"/>
    </row>
    <row r="62" spans="14:20" x14ac:dyDescent="0.25">
      <c r="N62" s="6" t="s">
        <v>157</v>
      </c>
      <c r="O62" s="6" t="s">
        <v>157</v>
      </c>
      <c r="P62" s="6" t="s">
        <v>157</v>
      </c>
      <c r="Q62" s="6">
        <v>10</v>
      </c>
      <c r="R62" s="6" t="s">
        <v>166</v>
      </c>
      <c r="S62" s="6" t="str">
        <f>IF(Q62&lt;&gt;1,"BMD " &amp;Q62&amp;"x lower than lowest non-zero dose","BMD lower than lowest non-zero dose")</f>
        <v>BMD 10x lower than lowest non-zero dose</v>
      </c>
      <c r="T62" s="6"/>
    </row>
    <row r="63" spans="14:20" x14ac:dyDescent="0.25">
      <c r="N63" s="6" t="s">
        <v>157</v>
      </c>
      <c r="O63" s="6" t="s">
        <v>157</v>
      </c>
      <c r="P63" s="6" t="s">
        <v>157</v>
      </c>
      <c r="Q63" s="6">
        <v>10</v>
      </c>
      <c r="R63" s="6" t="s">
        <v>166</v>
      </c>
      <c r="S63" s="6" t="str">
        <f>IF(Q63&lt;&gt;1,"BMDL " &amp;Q63&amp;"x lower than lowest non-zero dose","BMDL lower than lowest non-zero dose")</f>
        <v>BMDL 10x lower than lowest non-zero dose</v>
      </c>
      <c r="T63" s="6"/>
    </row>
    <row r="64" spans="14:20" x14ac:dyDescent="0.25">
      <c r="N64" s="6" t="s">
        <v>157</v>
      </c>
      <c r="O64" s="6" t="s">
        <v>157</v>
      </c>
      <c r="P64" s="6" t="s">
        <v>157</v>
      </c>
      <c r="Q64" s="6">
        <v>2</v>
      </c>
      <c r="R64" s="6" t="s">
        <v>163</v>
      </c>
      <c r="S64" s="6" t="str">
        <f>"|Residual at control| &gt; " &amp;Q64</f>
        <v>|Residual at control| &gt; 2</v>
      </c>
      <c r="T64" s="6"/>
    </row>
    <row r="65" spans="14:20" x14ac:dyDescent="0.25">
      <c r="N65" s="6" t="s">
        <v>157</v>
      </c>
      <c r="O65" s="6" t="s">
        <v>162</v>
      </c>
      <c r="P65" s="6" t="s">
        <v>162</v>
      </c>
      <c r="Q65" s="6">
        <v>1.5</v>
      </c>
      <c r="R65" s="6" t="s">
        <v>163</v>
      </c>
      <c r="S65" s="6" t="str">
        <f>"Modeled control response std. dev. &gt;|" &amp;Q65 &amp; "| actual response std. dev."</f>
        <v>Modeled control response std. dev. &gt;|1.5| actual response std. dev.</v>
      </c>
      <c r="T65" s="6"/>
    </row>
    <row r="66" spans="14:20" x14ac:dyDescent="0.25">
      <c r="N66" s="6" t="s">
        <v>157</v>
      </c>
      <c r="O66" s="6" t="s">
        <v>157</v>
      </c>
      <c r="P66" s="6" t="s">
        <v>157</v>
      </c>
      <c r="Q66" s="6" t="s">
        <v>168</v>
      </c>
      <c r="R66" s="6" t="s">
        <v>166</v>
      </c>
      <c r="S66" s="6" t="s">
        <v>169</v>
      </c>
      <c r="T66" s="6"/>
    </row>
    <row r="68" spans="14:20" x14ac:dyDescent="0.25">
      <c r="N68" s="57" t="s">
        <v>112</v>
      </c>
    </row>
    <row r="69" spans="14:20" x14ac:dyDescent="0.25">
      <c r="N69" s="6" t="s">
        <v>113</v>
      </c>
      <c r="O69" s="6" t="s">
        <v>170</v>
      </c>
    </row>
    <row r="70" spans="14:20" x14ac:dyDescent="0.25">
      <c r="N70" s="6" t="s">
        <v>114</v>
      </c>
      <c r="O70" s="6" t="s">
        <v>171</v>
      </c>
    </row>
    <row r="71" spans="14:20" x14ac:dyDescent="0.25">
      <c r="N71" s="6" t="s">
        <v>115</v>
      </c>
      <c r="O71" s="6" t="s">
        <v>172</v>
      </c>
    </row>
    <row r="72" spans="14:20" x14ac:dyDescent="0.25">
      <c r="N72" s="6" t="s">
        <v>116</v>
      </c>
      <c r="O72" s="6" t="s">
        <v>173</v>
      </c>
    </row>
    <row r="73" spans="14:20" x14ac:dyDescent="0.25">
      <c r="N73" s="6" t="s">
        <v>117</v>
      </c>
      <c r="O73" s="6" t="s">
        <v>174</v>
      </c>
    </row>
    <row r="74" spans="14:20" x14ac:dyDescent="0.25">
      <c r="N74" s="6" t="s">
        <v>118</v>
      </c>
      <c r="O74" s="6" t="s">
        <v>175</v>
      </c>
    </row>
    <row r="75" spans="14:20" x14ac:dyDescent="0.25">
      <c r="N75" s="6" t="s">
        <v>119</v>
      </c>
      <c r="O75" s="6" t="s">
        <v>176</v>
      </c>
    </row>
    <row r="76" spans="14:20" x14ac:dyDescent="0.25">
      <c r="N76" s="6" t="s">
        <v>120</v>
      </c>
      <c r="O76" s="6" t="s">
        <v>177</v>
      </c>
    </row>
    <row r="78" spans="14:20" x14ac:dyDescent="0.25">
      <c r="N78" s="11" t="s">
        <v>121</v>
      </c>
      <c r="O78" s="6">
        <v>1</v>
      </c>
    </row>
    <row r="79" spans="14:20" x14ac:dyDescent="0.25">
      <c r="N79" s="11" t="s">
        <v>122</v>
      </c>
      <c r="O79" s="6">
        <v>1</v>
      </c>
    </row>
    <row r="80" spans="14:20" x14ac:dyDescent="0.25">
      <c r="N80" s="11" t="s">
        <v>123</v>
      </c>
      <c r="O80" s="6">
        <v>1</v>
      </c>
    </row>
    <row r="81" spans="14:15" x14ac:dyDescent="0.25">
      <c r="N81" s="11" t="s">
        <v>124</v>
      </c>
      <c r="O81" s="6">
        <v>1</v>
      </c>
    </row>
    <row r="82" spans="14:15" x14ac:dyDescent="0.25">
      <c r="N82" s="11" t="s">
        <v>125</v>
      </c>
      <c r="O82" s="6">
        <v>1</v>
      </c>
    </row>
    <row r="83" spans="14:15" x14ac:dyDescent="0.25">
      <c r="N83" s="11" t="s">
        <v>126</v>
      </c>
      <c r="O83" s="6">
        <v>1</v>
      </c>
    </row>
    <row r="84" spans="14:15" x14ac:dyDescent="0.25">
      <c r="N84" s="11" t="s">
        <v>127</v>
      </c>
      <c r="O84" s="6">
        <v>1</v>
      </c>
    </row>
  </sheetData>
  <mergeCells count="2">
    <mergeCell ref="B6:E6"/>
    <mergeCell ref="F1:P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69A1F-9814-436D-8288-8706BCE3BF68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203</v>
      </c>
      <c r="E9" s="23"/>
      <c r="G9" s="22"/>
      <c r="H9" s="104" t="s">
        <v>34</v>
      </c>
      <c r="I9" s="105">
        <v>245.90023205280303</v>
      </c>
      <c r="J9" s="21"/>
      <c r="K9" s="21"/>
      <c r="L9" s="21"/>
      <c r="M9" s="21"/>
      <c r="N9" s="23"/>
      <c r="P9" s="22"/>
      <c r="Q9" s="68">
        <v>0.01</v>
      </c>
      <c r="R9" s="68">
        <v>124.12278713405021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147.57745357939004</v>
      </c>
      <c r="J10" s="21"/>
      <c r="K10" s="21"/>
      <c r="L10" s="21"/>
      <c r="M10" s="21"/>
      <c r="N10" s="23"/>
      <c r="P10" s="22"/>
      <c r="Q10" s="96">
        <v>0.02</v>
      </c>
      <c r="R10" s="96">
        <v>132.74607796979282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545.20065322187497</v>
      </c>
      <c r="J11" s="21"/>
      <c r="K11" s="21"/>
      <c r="L11" s="21"/>
      <c r="M11" s="21"/>
      <c r="N11" s="23"/>
      <c r="P11" s="22"/>
      <c r="Q11" s="68">
        <v>0.03</v>
      </c>
      <c r="R11" s="68">
        <v>138.72613233028099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184.23889475770108</v>
      </c>
      <c r="J12" s="21"/>
      <c r="K12" s="21"/>
      <c r="L12" s="21"/>
      <c r="M12" s="21"/>
      <c r="N12" s="23"/>
      <c r="P12" s="22"/>
      <c r="Q12" s="96">
        <v>0.04</v>
      </c>
      <c r="R12" s="96">
        <v>143.50034542954489</v>
      </c>
      <c r="S12" s="23"/>
    </row>
    <row r="13" spans="2:23" s="14" customFormat="1" x14ac:dyDescent="0.25">
      <c r="B13" s="63"/>
      <c r="C13" s="72" t="s">
        <v>131</v>
      </c>
      <c r="D13" s="56" t="s">
        <v>194</v>
      </c>
      <c r="E13" s="64"/>
      <c r="G13" s="22"/>
      <c r="H13" s="11" t="s">
        <v>108</v>
      </c>
      <c r="I13" s="68">
        <v>0.19716454226008184</v>
      </c>
      <c r="J13" s="21"/>
      <c r="K13" s="21"/>
      <c r="L13" s="21"/>
      <c r="M13" s="21"/>
      <c r="N13" s="23"/>
      <c r="P13" s="22"/>
      <c r="Q13" s="68">
        <v>0.05</v>
      </c>
      <c r="R13" s="68">
        <v>147.57745357939004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151.18653970362948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4.6754477225302935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154.47465294079419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95" t="s">
        <v>137</v>
      </c>
      <c r="I16" s="96">
        <v>6.776102824284368E-4</v>
      </c>
      <c r="J16" s="21"/>
      <c r="K16" s="21"/>
      <c r="L16" s="21"/>
      <c r="M16" s="21"/>
      <c r="N16" s="23"/>
      <c r="P16" s="22"/>
      <c r="Q16" s="96">
        <v>0.08</v>
      </c>
      <c r="R16" s="96">
        <v>157.52238055953569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160.36666454108288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78" t="s">
        <v>54</v>
      </c>
      <c r="I18" s="79"/>
      <c r="J18" s="41"/>
      <c r="K18" s="21"/>
      <c r="L18" s="21"/>
      <c r="M18" s="21"/>
      <c r="N18" s="23"/>
      <c r="P18" s="22"/>
      <c r="Q18" s="96">
        <v>0.1</v>
      </c>
      <c r="R18" s="96">
        <v>163.06783142749529</v>
      </c>
      <c r="S18" s="23"/>
    </row>
    <row r="19" spans="2:19" s="14" customFormat="1" x14ac:dyDescent="0.25">
      <c r="B19" s="22"/>
      <c r="C19" s="95" t="s">
        <v>18</v>
      </c>
      <c r="D19" s="96" t="s">
        <v>178</v>
      </c>
      <c r="E19" s="23"/>
      <c r="G19" s="22"/>
      <c r="H19" s="106" t="s">
        <v>52</v>
      </c>
      <c r="I19" s="106">
        <v>2</v>
      </c>
      <c r="J19" s="107"/>
      <c r="K19" s="21"/>
      <c r="L19" s="21"/>
      <c r="M19" s="21"/>
      <c r="N19" s="23"/>
      <c r="P19" s="22"/>
      <c r="Q19" s="68">
        <v>0.11</v>
      </c>
      <c r="R19" s="68">
        <v>165.64122197595455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96">
        <v>0.12</v>
      </c>
      <c r="R20" s="96">
        <v>168.10751996264648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101" t="s">
        <v>186</v>
      </c>
      <c r="I21" s="68">
        <v>9.0760351681946697E-2</v>
      </c>
      <c r="J21" s="21"/>
      <c r="K21" s="21"/>
      <c r="L21" s="21"/>
      <c r="M21" s="21"/>
      <c r="N21" s="23"/>
      <c r="P21" s="22"/>
      <c r="Q21" s="68">
        <v>0.13</v>
      </c>
      <c r="R21" s="68">
        <v>170.48433854095884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96" t="s">
        <v>196</v>
      </c>
      <c r="I22" s="96">
        <v>4.2846858251393102E-4</v>
      </c>
      <c r="J22" s="21"/>
      <c r="K22" s="21"/>
      <c r="L22" s="21"/>
      <c r="M22" s="21"/>
      <c r="N22" s="23"/>
      <c r="P22" s="22"/>
      <c r="Q22" s="96">
        <v>0.14000000000000001</v>
      </c>
      <c r="R22" s="96">
        <v>172.79261739782052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175.03360519940728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177.22856624654767</v>
      </c>
      <c r="S24" s="23"/>
    </row>
    <row r="25" spans="2:19" s="14" customFormat="1" ht="30" x14ac:dyDescent="0.2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179.37225049957252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68">
        <v>0</v>
      </c>
      <c r="I26" s="68">
        <v>9.0760351681946655E-2</v>
      </c>
      <c r="J26" s="68">
        <v>3.8119347706417597</v>
      </c>
      <c r="K26" s="68">
        <v>7</v>
      </c>
      <c r="L26" s="68">
        <v>42</v>
      </c>
      <c r="M26" s="68">
        <v>1.7124396927290926</v>
      </c>
      <c r="N26" s="34"/>
      <c r="P26" s="22"/>
      <c r="Q26" s="96">
        <v>0.18</v>
      </c>
      <c r="R26" s="96">
        <v>181.4797281778975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96">
        <v>16.8</v>
      </c>
      <c r="I27" s="96">
        <v>9.7281806390892886E-2</v>
      </c>
      <c r="J27" s="96">
        <v>4.3066655689248288</v>
      </c>
      <c r="K27" s="96">
        <v>3</v>
      </c>
      <c r="L27" s="96">
        <v>44.27</v>
      </c>
      <c r="M27" s="96">
        <v>-0.66270122840101187</v>
      </c>
      <c r="N27" s="23"/>
      <c r="P27" s="22"/>
      <c r="Q27" s="68">
        <v>0.19</v>
      </c>
      <c r="R27" s="68">
        <v>183.55440959044796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53.5</v>
      </c>
      <c r="I28" s="68">
        <v>0.11136584220089887</v>
      </c>
      <c r="J28" s="68">
        <v>5.1751706870757701</v>
      </c>
      <c r="K28" s="68">
        <v>3</v>
      </c>
      <c r="L28" s="68">
        <v>46.47</v>
      </c>
      <c r="M28" s="68">
        <v>-1.0143071839781745</v>
      </c>
      <c r="N28" s="23"/>
      <c r="P28" s="22"/>
      <c r="Q28" s="96">
        <v>0.2</v>
      </c>
      <c r="R28" s="96">
        <v>185.59555791976703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169.9</v>
      </c>
      <c r="I29" s="96">
        <v>0.15459831034577903</v>
      </c>
      <c r="J29" s="96">
        <v>6.9198203710770692</v>
      </c>
      <c r="K29" s="96">
        <v>6</v>
      </c>
      <c r="L29" s="96">
        <v>44.76</v>
      </c>
      <c r="M29" s="96">
        <v>-0.38029801394225982</v>
      </c>
      <c r="N29" s="23"/>
      <c r="P29" s="22"/>
      <c r="Q29" s="68">
        <v>0.21</v>
      </c>
      <c r="R29" s="68">
        <v>187.60891115067002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602.29999999999995</v>
      </c>
      <c r="I30" s="68">
        <v>0.29757258523169561</v>
      </c>
      <c r="J30" s="68">
        <v>13.872833923501648</v>
      </c>
      <c r="K30" s="68">
        <v>15</v>
      </c>
      <c r="L30" s="68">
        <v>46.62</v>
      </c>
      <c r="M30" s="68">
        <v>0.36108096085755065</v>
      </c>
      <c r="N30" s="23"/>
      <c r="P30" s="22"/>
      <c r="Q30" s="96">
        <v>0.22</v>
      </c>
      <c r="R30" s="96">
        <v>189.5868432704807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191.54461880527714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193.50255369290025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195.45714081506495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-87.937964948366243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197.40573552167919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96" t="s">
        <v>184</v>
      </c>
      <c r="I35" s="96">
        <v>-90.119447378850538</v>
      </c>
      <c r="J35" s="96">
        <v>2</v>
      </c>
      <c r="K35" s="96">
        <v>4.3629648609685887</v>
      </c>
      <c r="L35" s="96">
        <v>3</v>
      </c>
      <c r="M35" s="96">
        <v>0.22484407059945521</v>
      </c>
      <c r="N35" s="23"/>
      <c r="P35" s="22"/>
      <c r="Q35" s="68">
        <v>0.27</v>
      </c>
      <c r="R35" s="68">
        <v>199.34889383124792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185</v>
      </c>
      <c r="I36" s="68">
        <v>-95.397632956007783</v>
      </c>
      <c r="J36" s="68">
        <v>1</v>
      </c>
      <c r="K36" s="68">
        <v>14.919336015283079</v>
      </c>
      <c r="L36" s="68">
        <v>4</v>
      </c>
      <c r="M36" s="68">
        <v>4.871477122076473E-3</v>
      </c>
      <c r="N36" s="23"/>
      <c r="P36" s="22"/>
      <c r="Q36" s="96">
        <v>0.28000000000000003</v>
      </c>
      <c r="R36" s="96">
        <v>201.28622819497932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203.21820877893268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205.14543626091478</v>
      </c>
      <c r="S38" s="23"/>
    </row>
    <row r="39" spans="1:19" s="14" customFormat="1" ht="23.25" x14ac:dyDescent="0.35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207.0620776479054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208.9748438903944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210.89708324408758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212.83604124698704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214.78571631876429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216.74343866383541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218.70554113302174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220.66882856302161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222.64378070435811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224.64233819285315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226.66563615257689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228.70969268006667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230.77458961113265</v>
      </c>
      <c r="S51" s="23"/>
    </row>
    <row r="52" spans="1:19" s="14" customFormat="1" x14ac:dyDescent="0.25">
      <c r="B52" s="13"/>
      <c r="P52" s="22"/>
      <c r="Q52" s="96">
        <v>0.44</v>
      </c>
      <c r="R52" s="96">
        <v>232.85881155091985</v>
      </c>
      <c r="S52" s="23"/>
    </row>
    <row r="53" spans="1:19" s="14" customFormat="1" x14ac:dyDescent="0.25">
      <c r="B53" s="13"/>
      <c r="P53" s="22"/>
      <c r="Q53" s="68">
        <v>0.45</v>
      </c>
      <c r="R53" s="68">
        <v>234.96138477561331</v>
      </c>
      <c r="S53" s="23"/>
    </row>
    <row r="54" spans="1:19" s="14" customFormat="1" x14ac:dyDescent="0.25">
      <c r="P54" s="22"/>
      <c r="Q54" s="96">
        <v>0.46</v>
      </c>
      <c r="R54" s="96">
        <v>237.08887309744813</v>
      </c>
      <c r="S54" s="23"/>
    </row>
    <row r="55" spans="1:19" s="14" customFormat="1" x14ac:dyDescent="0.25">
      <c r="P55" s="22"/>
      <c r="Q55" s="68">
        <v>0.47000000000000003</v>
      </c>
      <c r="R55" s="68">
        <v>239.24759097026703</v>
      </c>
      <c r="S55" s="23"/>
    </row>
    <row r="56" spans="1:19" s="14" customFormat="1" x14ac:dyDescent="0.25">
      <c r="P56" s="22"/>
      <c r="Q56" s="96">
        <v>0.48</v>
      </c>
      <c r="R56" s="96">
        <v>241.43530519972842</v>
      </c>
      <c r="S56" s="23"/>
    </row>
    <row r="57" spans="1:19" s="14" customFormat="1" x14ac:dyDescent="0.25">
      <c r="P57" s="22"/>
      <c r="Q57" s="68">
        <v>0.49</v>
      </c>
      <c r="R57" s="68">
        <v>243.65213778235574</v>
      </c>
      <c r="S57" s="23"/>
    </row>
    <row r="58" spans="1:19" s="14" customFormat="1" x14ac:dyDescent="0.25">
      <c r="P58" s="22"/>
      <c r="Q58" s="96">
        <v>0.5</v>
      </c>
      <c r="R58" s="96">
        <v>245.90023205280309</v>
      </c>
      <c r="S58" s="23"/>
    </row>
    <row r="59" spans="1:19" s="14" customFormat="1" x14ac:dyDescent="0.25">
      <c r="P59" s="22"/>
      <c r="Q59" s="68">
        <v>0.51</v>
      </c>
      <c r="R59" s="68">
        <v>248.17527937176743</v>
      </c>
      <c r="S59" s="23"/>
    </row>
    <row r="60" spans="1:19" s="14" customFormat="1" x14ac:dyDescent="0.25">
      <c r="P60" s="22"/>
      <c r="Q60" s="96">
        <v>0.52</v>
      </c>
      <c r="R60" s="96">
        <v>250.48050656104428</v>
      </c>
      <c r="S60" s="23"/>
    </row>
    <row r="61" spans="1:19" s="14" customFormat="1" x14ac:dyDescent="0.25">
      <c r="P61" s="22"/>
      <c r="Q61" s="68">
        <v>0.53</v>
      </c>
      <c r="R61" s="68">
        <v>252.82936014693541</v>
      </c>
      <c r="S61" s="23"/>
    </row>
    <row r="62" spans="1:19" s="14" customFormat="1" x14ac:dyDescent="0.25">
      <c r="P62" s="22"/>
      <c r="Q62" s="96">
        <v>0.54</v>
      </c>
      <c r="R62" s="96">
        <v>255.22745600906967</v>
      </c>
      <c r="S62" s="23"/>
    </row>
    <row r="63" spans="1:19" s="14" customFormat="1" x14ac:dyDescent="0.25">
      <c r="P63" s="22"/>
      <c r="Q63" s="68">
        <v>0.55000000000000004</v>
      </c>
      <c r="R63" s="68">
        <v>257.66956949663421</v>
      </c>
      <c r="S63" s="23"/>
    </row>
    <row r="64" spans="1:19" s="14" customFormat="1" x14ac:dyDescent="0.25">
      <c r="P64" s="22"/>
      <c r="Q64" s="96">
        <v>0.56000000000000005</v>
      </c>
      <c r="R64" s="96">
        <v>260.16298254797323</v>
      </c>
      <c r="S64" s="23"/>
    </row>
    <row r="65" spans="16:19" s="14" customFormat="1" x14ac:dyDescent="0.25">
      <c r="P65" s="22"/>
      <c r="Q65" s="68">
        <v>0.57000000000000006</v>
      </c>
      <c r="R65" s="68">
        <v>262.71054446593081</v>
      </c>
      <c r="S65" s="23"/>
    </row>
    <row r="66" spans="16:19" s="14" customFormat="1" x14ac:dyDescent="0.25">
      <c r="P66" s="22"/>
      <c r="Q66" s="96">
        <v>0.57999999999999996</v>
      </c>
      <c r="R66" s="96">
        <v>265.30884021730657</v>
      </c>
      <c r="S66" s="23"/>
    </row>
    <row r="67" spans="16:19" s="14" customFormat="1" x14ac:dyDescent="0.25">
      <c r="P67" s="22"/>
      <c r="Q67" s="68">
        <v>0.59</v>
      </c>
      <c r="R67" s="68">
        <v>267.96887616532189</v>
      </c>
      <c r="S67" s="23"/>
    </row>
    <row r="68" spans="16:19" s="14" customFormat="1" x14ac:dyDescent="0.25">
      <c r="P68" s="22"/>
      <c r="Q68" s="96">
        <v>0.6</v>
      </c>
      <c r="R68" s="96">
        <v>270.69727875271894</v>
      </c>
      <c r="S68" s="23"/>
    </row>
    <row r="69" spans="16:19" s="14" customFormat="1" x14ac:dyDescent="0.25">
      <c r="P69" s="22"/>
      <c r="Q69" s="68">
        <v>0.61</v>
      </c>
      <c r="R69" s="68">
        <v>273.48976857200751</v>
      </c>
      <c r="S69" s="23"/>
    </row>
    <row r="70" spans="16:19" s="14" customFormat="1" x14ac:dyDescent="0.25">
      <c r="P70" s="22"/>
      <c r="Q70" s="96">
        <v>0.62</v>
      </c>
      <c r="R70" s="96">
        <v>276.35248303395764</v>
      </c>
      <c r="S70" s="23"/>
    </row>
    <row r="71" spans="16:19" s="14" customFormat="1" x14ac:dyDescent="0.25">
      <c r="P71" s="22"/>
      <c r="Q71" s="68">
        <v>0.63</v>
      </c>
      <c r="R71" s="68">
        <v>279.28416009628671</v>
      </c>
      <c r="S71" s="23"/>
    </row>
    <row r="72" spans="16:19" s="14" customFormat="1" x14ac:dyDescent="0.25">
      <c r="P72" s="22"/>
      <c r="Q72" s="96">
        <v>0.64</v>
      </c>
      <c r="R72" s="96">
        <v>282.28629324806451</v>
      </c>
      <c r="S72" s="23"/>
    </row>
    <row r="73" spans="16:19" s="14" customFormat="1" x14ac:dyDescent="0.25">
      <c r="P73" s="22"/>
      <c r="Q73" s="68">
        <v>0.65</v>
      </c>
      <c r="R73" s="68">
        <v>285.37958348083811</v>
      </c>
      <c r="S73" s="23"/>
    </row>
    <row r="74" spans="16:19" s="14" customFormat="1" x14ac:dyDescent="0.25">
      <c r="P74" s="22"/>
      <c r="Q74" s="96">
        <v>0.66</v>
      </c>
      <c r="R74" s="96">
        <v>288.56283344366722</v>
      </c>
      <c r="S74" s="23"/>
    </row>
    <row r="75" spans="16:19" s="14" customFormat="1" x14ac:dyDescent="0.25">
      <c r="P75" s="22"/>
      <c r="Q75" s="68">
        <v>0.67</v>
      </c>
      <c r="R75" s="68">
        <v>291.84171233105161</v>
      </c>
      <c r="S75" s="23"/>
    </row>
    <row r="76" spans="16:19" s="14" customFormat="1" x14ac:dyDescent="0.25">
      <c r="P76" s="22"/>
      <c r="Q76" s="96">
        <v>0.68</v>
      </c>
      <c r="R76" s="96">
        <v>295.23231252437085</v>
      </c>
      <c r="S76" s="23"/>
    </row>
    <row r="77" spans="16:19" s="14" customFormat="1" x14ac:dyDescent="0.25">
      <c r="P77" s="22"/>
      <c r="Q77" s="68">
        <v>0.69000000000000006</v>
      </c>
      <c r="R77" s="68">
        <v>298.72711590266766</v>
      </c>
      <c r="S77" s="23"/>
    </row>
    <row r="78" spans="16:19" s="14" customFormat="1" x14ac:dyDescent="0.25">
      <c r="P78" s="22"/>
      <c r="Q78" s="96">
        <v>0.70000000000000007</v>
      </c>
      <c r="R78" s="96">
        <v>302.35216738413021</v>
      </c>
      <c r="S78" s="23"/>
    </row>
    <row r="79" spans="16:19" s="14" customFormat="1" x14ac:dyDescent="0.25">
      <c r="P79" s="22"/>
      <c r="Q79" s="68">
        <v>0.71</v>
      </c>
      <c r="R79" s="68">
        <v>306.11742968245846</v>
      </c>
      <c r="S79" s="23"/>
    </row>
    <row r="80" spans="16:19" s="14" customFormat="1" x14ac:dyDescent="0.25">
      <c r="P80" s="22"/>
      <c r="Q80" s="96">
        <v>0.72</v>
      </c>
      <c r="R80" s="96">
        <v>310.02323271821791</v>
      </c>
      <c r="S80" s="23"/>
    </row>
    <row r="81" spans="16:19" s="14" customFormat="1" x14ac:dyDescent="0.25">
      <c r="P81" s="22"/>
      <c r="Q81" s="68">
        <v>0.73</v>
      </c>
      <c r="R81" s="68">
        <v>314.07845105593151</v>
      </c>
      <c r="S81" s="23"/>
    </row>
    <row r="82" spans="16:19" s="14" customFormat="1" x14ac:dyDescent="0.25">
      <c r="P82" s="22"/>
      <c r="Q82" s="96">
        <v>0.74</v>
      </c>
      <c r="R82" s="96">
        <v>318.28369648308347</v>
      </c>
      <c r="S82" s="23"/>
    </row>
    <row r="83" spans="16:19" s="14" customFormat="1" x14ac:dyDescent="0.25">
      <c r="P83" s="22"/>
      <c r="Q83" s="68">
        <v>0.75</v>
      </c>
      <c r="R83" s="68">
        <v>322.69928453006713</v>
      </c>
      <c r="S83" s="23"/>
    </row>
    <row r="84" spans="16:19" s="14" customFormat="1" x14ac:dyDescent="0.25">
      <c r="P84" s="22"/>
      <c r="Q84" s="96">
        <v>0.76</v>
      </c>
      <c r="R84" s="96">
        <v>327.32235850462837</v>
      </c>
      <c r="S84" s="23"/>
    </row>
    <row r="85" spans="16:19" s="14" customFormat="1" x14ac:dyDescent="0.25">
      <c r="P85" s="22"/>
      <c r="Q85" s="68">
        <v>0.77</v>
      </c>
      <c r="R85" s="68">
        <v>332.18562563582157</v>
      </c>
      <c r="S85" s="23"/>
    </row>
    <row r="86" spans="16:19" s="14" customFormat="1" x14ac:dyDescent="0.25">
      <c r="P86" s="22"/>
      <c r="Q86" s="96">
        <v>0.78</v>
      </c>
      <c r="R86" s="96">
        <v>337.28926722475654</v>
      </c>
      <c r="S86" s="23"/>
    </row>
    <row r="87" spans="16:19" s="14" customFormat="1" x14ac:dyDescent="0.25">
      <c r="P87" s="22"/>
      <c r="Q87" s="68">
        <v>0.79</v>
      </c>
      <c r="R87" s="68">
        <v>342.67603263328607</v>
      </c>
      <c r="S87" s="23"/>
    </row>
    <row r="88" spans="16:19" s="14" customFormat="1" x14ac:dyDescent="0.25">
      <c r="P88" s="22"/>
      <c r="Q88" s="96">
        <v>0.8</v>
      </c>
      <c r="R88" s="96">
        <v>348.35103539173764</v>
      </c>
      <c r="S88" s="23"/>
    </row>
    <row r="89" spans="16:19" s="14" customFormat="1" x14ac:dyDescent="0.25">
      <c r="P89" s="22"/>
      <c r="Q89" s="68">
        <v>0.81</v>
      </c>
      <c r="R89" s="68">
        <v>354.39003214384758</v>
      </c>
      <c r="S89" s="23"/>
    </row>
    <row r="90" spans="16:19" s="14" customFormat="1" x14ac:dyDescent="0.25">
      <c r="P90" s="22"/>
      <c r="Q90" s="96">
        <v>0.82000000000000006</v>
      </c>
      <c r="R90" s="96">
        <v>360.81605849313473</v>
      </c>
      <c r="S90" s="23"/>
    </row>
    <row r="91" spans="16:19" s="14" customFormat="1" x14ac:dyDescent="0.25">
      <c r="P91" s="22"/>
      <c r="Q91" s="68">
        <v>0.83000000000000007</v>
      </c>
      <c r="R91" s="68">
        <v>367.68718975044709</v>
      </c>
      <c r="S91" s="23"/>
    </row>
    <row r="92" spans="16:19" s="14" customFormat="1" x14ac:dyDescent="0.25">
      <c r="P92" s="22"/>
      <c r="Q92" s="96">
        <v>0.84</v>
      </c>
      <c r="R92" s="96">
        <v>375.08284385730849</v>
      </c>
      <c r="S92" s="23"/>
    </row>
    <row r="93" spans="16:19" s="14" customFormat="1" x14ac:dyDescent="0.25">
      <c r="P93" s="22"/>
      <c r="Q93" s="68">
        <v>0.85</v>
      </c>
      <c r="R93" s="68">
        <v>383.06643717439403</v>
      </c>
      <c r="S93" s="23"/>
    </row>
    <row r="94" spans="16:19" s="14" customFormat="1" x14ac:dyDescent="0.25">
      <c r="P94" s="22"/>
      <c r="Q94" s="96">
        <v>0.86</v>
      </c>
      <c r="R94" s="96">
        <v>391.74405688738642</v>
      </c>
      <c r="S94" s="23"/>
    </row>
    <row r="95" spans="16:19" s="14" customFormat="1" x14ac:dyDescent="0.25">
      <c r="P95" s="22"/>
      <c r="Q95" s="68">
        <v>0.87</v>
      </c>
      <c r="R95" s="68">
        <v>401.23306127926969</v>
      </c>
      <c r="S95" s="23"/>
    </row>
    <row r="96" spans="16:19" s="14" customFormat="1" x14ac:dyDescent="0.25">
      <c r="P96" s="22"/>
      <c r="Q96" s="96">
        <v>0.88</v>
      </c>
      <c r="R96" s="96">
        <v>411.70741975101993</v>
      </c>
      <c r="S96" s="23"/>
    </row>
    <row r="97" spans="16:19" s="14" customFormat="1" x14ac:dyDescent="0.25">
      <c r="P97" s="22"/>
      <c r="Q97" s="68">
        <v>0.89</v>
      </c>
      <c r="R97" s="68">
        <v>423.34673324252071</v>
      </c>
      <c r="S97" s="23"/>
    </row>
    <row r="98" spans="16:19" s="14" customFormat="1" x14ac:dyDescent="0.25">
      <c r="P98" s="22"/>
      <c r="Q98" s="96">
        <v>0.9</v>
      </c>
      <c r="R98" s="96">
        <v>436.43443644225857</v>
      </c>
      <c r="S98" s="23"/>
    </row>
    <row r="99" spans="16:19" s="14" customFormat="1" x14ac:dyDescent="0.25">
      <c r="P99" s="22"/>
      <c r="Q99" s="68">
        <v>0.91</v>
      </c>
      <c r="R99" s="68">
        <v>451.393529096809</v>
      </c>
      <c r="S99" s="23"/>
    </row>
    <row r="100" spans="16:19" s="14" customFormat="1" x14ac:dyDescent="0.25">
      <c r="P100" s="22"/>
      <c r="Q100" s="96">
        <v>0.92</v>
      </c>
      <c r="R100" s="96">
        <v>468.67030297425077</v>
      </c>
      <c r="S100" s="23"/>
    </row>
    <row r="101" spans="16:19" s="14" customFormat="1" x14ac:dyDescent="0.25">
      <c r="P101" s="22"/>
      <c r="Q101" s="68">
        <v>0.93</v>
      </c>
      <c r="R101" s="68">
        <v>489.12038643368874</v>
      </c>
      <c r="S101" s="23"/>
    </row>
    <row r="102" spans="16:19" s="14" customFormat="1" x14ac:dyDescent="0.25">
      <c r="P102" s="22"/>
      <c r="Q102" s="96">
        <v>0.94000000000000006</v>
      </c>
      <c r="R102" s="96">
        <v>513.93789677302448</v>
      </c>
      <c r="S102" s="23"/>
    </row>
    <row r="103" spans="16:19" s="14" customFormat="1" x14ac:dyDescent="0.25">
      <c r="P103" s="22"/>
      <c r="Q103" s="68">
        <v>0.95000000000000007</v>
      </c>
      <c r="R103" s="68">
        <v>545.20065322187736</v>
      </c>
      <c r="S103" s="23"/>
    </row>
    <row r="104" spans="16:19" s="14" customFormat="1" x14ac:dyDescent="0.25">
      <c r="P104" s="22"/>
      <c r="Q104" s="96">
        <v>0.96</v>
      </c>
      <c r="R104" s="96">
        <v>586.74096327508721</v>
      </c>
      <c r="S104" s="23"/>
    </row>
    <row r="105" spans="16:19" s="14" customFormat="1" x14ac:dyDescent="0.25">
      <c r="P105" s="22"/>
      <c r="Q105" s="68">
        <v>0.97</v>
      </c>
      <c r="R105" s="68">
        <v>646.49967846313223</v>
      </c>
      <c r="S105" s="23"/>
    </row>
    <row r="106" spans="16:19" s="14" customFormat="1" x14ac:dyDescent="0.25">
      <c r="P106" s="22"/>
      <c r="Q106" s="96">
        <v>0.98</v>
      </c>
      <c r="R106" s="96">
        <v>745.88526000478953</v>
      </c>
      <c r="S106" s="23"/>
    </row>
    <row r="107" spans="16:19" s="14" customFormat="1" x14ac:dyDescent="0.25">
      <c r="P107" s="22"/>
      <c r="Q107" s="68">
        <v>0.99</v>
      </c>
      <c r="R107" s="68">
        <v>977.95315138415629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8:I18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0E78D31B-F766-43B9-B964-30CAB1C2746A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49750-462B-4053-8EF2-FAF6983A5169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205</v>
      </c>
      <c r="E9" s="23"/>
      <c r="G9" s="22"/>
      <c r="H9" s="104" t="s">
        <v>34</v>
      </c>
      <c r="I9" s="105">
        <v>358.35963202848126</v>
      </c>
      <c r="J9" s="21"/>
      <c r="K9" s="21"/>
      <c r="L9" s="21"/>
      <c r="M9" s="21"/>
      <c r="N9" s="23"/>
      <c r="P9" s="22"/>
      <c r="Q9" s="68">
        <v>0.01</v>
      </c>
      <c r="R9" s="68">
        <v>132.31943632661137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164.47122695676779</v>
      </c>
      <c r="J10" s="21"/>
      <c r="K10" s="21"/>
      <c r="L10" s="21"/>
      <c r="M10" s="21"/>
      <c r="N10" s="23"/>
      <c r="P10" s="22"/>
      <c r="Q10" s="96">
        <v>0.02</v>
      </c>
      <c r="R10" s="96">
        <v>143.3522723246131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595.31782204823048</v>
      </c>
      <c r="J11" s="21"/>
      <c r="K11" s="21"/>
      <c r="L11" s="21"/>
      <c r="M11" s="21"/>
      <c r="N11" s="23"/>
      <c r="P11" s="22"/>
      <c r="Q11" s="68">
        <v>0.03</v>
      </c>
      <c r="R11" s="68">
        <v>151.4493426960554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185.09895709913548</v>
      </c>
      <c r="J12" s="21"/>
      <c r="K12" s="21"/>
      <c r="L12" s="21"/>
      <c r="M12" s="21"/>
      <c r="N12" s="23"/>
      <c r="P12" s="22"/>
      <c r="Q12" s="96">
        <v>0.04</v>
      </c>
      <c r="R12" s="96">
        <v>158.29347778265364</v>
      </c>
      <c r="S12" s="23"/>
    </row>
    <row r="13" spans="2:23" s="14" customFormat="1" x14ac:dyDescent="0.25">
      <c r="B13" s="63"/>
      <c r="C13" s="72" t="s">
        <v>131</v>
      </c>
      <c r="D13" s="56" t="s">
        <v>204</v>
      </c>
      <c r="E13" s="64"/>
      <c r="G13" s="22"/>
      <c r="H13" s="11" t="s">
        <v>108</v>
      </c>
      <c r="I13" s="68">
        <v>0.18575951693894177</v>
      </c>
      <c r="J13" s="21"/>
      <c r="K13" s="21"/>
      <c r="L13" s="21"/>
      <c r="M13" s="21"/>
      <c r="N13" s="23"/>
      <c r="P13" s="22"/>
      <c r="Q13" s="68">
        <v>0.05</v>
      </c>
      <c r="R13" s="68">
        <v>164.47122695676777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2</v>
      </c>
      <c r="J14" s="21"/>
      <c r="K14" s="21"/>
      <c r="L14" s="21"/>
      <c r="M14" s="21"/>
      <c r="N14" s="23"/>
      <c r="P14" s="22"/>
      <c r="Q14" s="96">
        <v>0.06</v>
      </c>
      <c r="R14" s="96">
        <v>170.29058744845904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3.3666047229876601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175.94316905305868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181.5800498584081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187.35072148357975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3</v>
      </c>
      <c r="J18" s="107"/>
      <c r="K18" s="21"/>
      <c r="L18" s="21"/>
      <c r="M18" s="21"/>
      <c r="N18" s="23"/>
      <c r="P18" s="22"/>
      <c r="Q18" s="96">
        <v>0.1</v>
      </c>
      <c r="R18" s="96">
        <v>193.32455097034634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199.11969434466994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186</v>
      </c>
      <c r="I20" s="68">
        <v>0.100299446236601</v>
      </c>
      <c r="J20" s="21"/>
      <c r="K20" s="21"/>
      <c r="L20" s="21"/>
      <c r="M20" s="21"/>
      <c r="N20" s="23"/>
      <c r="P20" s="22"/>
      <c r="Q20" s="96">
        <v>0.12</v>
      </c>
      <c r="R20" s="96">
        <v>204.62742949386811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188</v>
      </c>
      <c r="I21" s="96">
        <v>1.91252762019823</v>
      </c>
      <c r="J21" s="21"/>
      <c r="K21" s="21"/>
      <c r="L21" s="21"/>
      <c r="M21" s="21"/>
      <c r="N21" s="23"/>
      <c r="P21" s="22"/>
      <c r="Q21" s="68">
        <v>0.13</v>
      </c>
      <c r="R21" s="68">
        <v>209.89481505423043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68" t="s">
        <v>189</v>
      </c>
      <c r="I22" s="68">
        <v>1.3723727700619701E-6</v>
      </c>
      <c r="J22" s="21"/>
      <c r="K22" s="21"/>
      <c r="L22" s="21"/>
      <c r="M22" s="21"/>
      <c r="N22" s="23"/>
      <c r="P22" s="22"/>
      <c r="Q22" s="96">
        <v>0.14000000000000001</v>
      </c>
      <c r="R22" s="96">
        <v>214.96061129404063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219.85275332979373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224.58625282651283</v>
      </c>
      <c r="S24" s="23"/>
    </row>
    <row r="25" spans="2:19" s="14" customFormat="1" ht="30" x14ac:dyDescent="0.2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229.18990654407065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68">
        <v>0</v>
      </c>
      <c r="I26" s="68">
        <v>0.10029944623660147</v>
      </c>
      <c r="J26" s="68">
        <v>4.2125767419372622</v>
      </c>
      <c r="K26" s="68">
        <v>7</v>
      </c>
      <c r="L26" s="68">
        <v>42</v>
      </c>
      <c r="M26" s="68">
        <v>1.4317922677663082</v>
      </c>
      <c r="N26" s="34"/>
      <c r="P26" s="22"/>
      <c r="Q26" s="96">
        <v>0.18</v>
      </c>
      <c r="R26" s="96">
        <v>233.67677934215774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96">
        <v>16.8</v>
      </c>
      <c r="I27" s="96">
        <v>0.10057168014074543</v>
      </c>
      <c r="J27" s="96">
        <v>4.4523082798308007</v>
      </c>
      <c r="K27" s="96">
        <v>3</v>
      </c>
      <c r="L27" s="96">
        <v>44.27</v>
      </c>
      <c r="M27" s="96">
        <v>-0.7257431087220817</v>
      </c>
      <c r="N27" s="23"/>
      <c r="P27" s="22"/>
      <c r="Q27" s="68">
        <v>0.19</v>
      </c>
      <c r="R27" s="68">
        <v>238.05534849880797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53.5</v>
      </c>
      <c r="I28" s="68">
        <v>0.10279112672337114</v>
      </c>
      <c r="J28" s="68">
        <v>4.7767036588350562</v>
      </c>
      <c r="K28" s="68">
        <v>3</v>
      </c>
      <c r="L28" s="68">
        <v>46.47</v>
      </c>
      <c r="M28" s="68">
        <v>-0.85823074238216734</v>
      </c>
      <c r="N28" s="23"/>
      <c r="P28" s="22"/>
      <c r="Q28" s="96">
        <v>0.2</v>
      </c>
      <c r="R28" s="96">
        <v>242.34004284286337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169.9</v>
      </c>
      <c r="I29" s="96">
        <v>0.12275886845084984</v>
      </c>
      <c r="J29" s="96">
        <v>5.4946869518600385</v>
      </c>
      <c r="K29" s="96">
        <v>6</v>
      </c>
      <c r="L29" s="96">
        <v>44.76</v>
      </c>
      <c r="M29" s="96">
        <v>0.23015983749698524</v>
      </c>
      <c r="N29" s="23"/>
      <c r="P29" s="22"/>
      <c r="Q29" s="68">
        <v>0.21</v>
      </c>
      <c r="R29" s="68">
        <v>246.53821173739109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602.29999999999995</v>
      </c>
      <c r="I30" s="68">
        <v>0.32301132979906166</v>
      </c>
      <c r="J30" s="68">
        <v>15.058788195232253</v>
      </c>
      <c r="K30" s="68">
        <v>15</v>
      </c>
      <c r="L30" s="68">
        <v>46.62</v>
      </c>
      <c r="M30" s="68">
        <v>-1.8412146213745671E-2</v>
      </c>
      <c r="N30" s="23"/>
      <c r="P30" s="22"/>
      <c r="Q30" s="96">
        <v>0.22</v>
      </c>
      <c r="R30" s="96">
        <v>250.67337403336097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254.74801628397068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258.76061670364555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262.7134079510937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-87.937964948366243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266.62608948646465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96" t="s">
        <v>184</v>
      </c>
      <c r="I35" s="96">
        <v>-89.549478549567738</v>
      </c>
      <c r="J35" s="96">
        <v>3</v>
      </c>
      <c r="K35" s="96">
        <v>3.2230272024029887</v>
      </c>
      <c r="L35" s="96">
        <v>2</v>
      </c>
      <c r="M35" s="96">
        <v>0.19958529279695936</v>
      </c>
      <c r="N35" s="23"/>
      <c r="P35" s="22"/>
      <c r="Q35" s="68">
        <v>0.27</v>
      </c>
      <c r="R35" s="68">
        <v>270.49783155090677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185</v>
      </c>
      <c r="I36" s="68">
        <v>-95.397632956007783</v>
      </c>
      <c r="J36" s="68">
        <v>1</v>
      </c>
      <c r="K36" s="68">
        <v>14.919336015283079</v>
      </c>
      <c r="L36" s="68">
        <v>4</v>
      </c>
      <c r="M36" s="68">
        <v>4.871477122076473E-3</v>
      </c>
      <c r="N36" s="23"/>
      <c r="P36" s="22"/>
      <c r="Q36" s="96">
        <v>0.28000000000000003</v>
      </c>
      <c r="R36" s="96">
        <v>274.34333451971986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278.16188329185462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281.95537838776261</v>
      </c>
      <c r="S38" s="23"/>
    </row>
    <row r="39" spans="1:19" s="14" customFormat="1" ht="23.25" x14ac:dyDescent="0.35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285.72136302993522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289.47072773022467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293.2068280145354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296.93325247214159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300.66509214186254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304.40005101905109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308.13087292047533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311.84813482191828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315.56763097974226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319.31104585225103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323.07291202231227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326.85804593987962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330.66804158851329</v>
      </c>
      <c r="S51" s="23"/>
    </row>
    <row r="52" spans="1:19" s="14" customFormat="1" x14ac:dyDescent="0.25">
      <c r="B52" s="13"/>
      <c r="P52" s="22"/>
      <c r="Q52" s="96">
        <v>0.44</v>
      </c>
      <c r="R52" s="96">
        <v>334.50322970491851</v>
      </c>
      <c r="S52" s="23"/>
    </row>
    <row r="53" spans="1:19" s="14" customFormat="1" x14ac:dyDescent="0.25">
      <c r="B53" s="13"/>
      <c r="P53" s="22"/>
      <c r="Q53" s="68">
        <v>0.45</v>
      </c>
      <c r="R53" s="68">
        <v>338.36988637751892</v>
      </c>
      <c r="S53" s="23"/>
    </row>
    <row r="54" spans="1:19" s="14" customFormat="1" x14ac:dyDescent="0.25">
      <c r="P54" s="22"/>
      <c r="Q54" s="96">
        <v>0.46</v>
      </c>
      <c r="R54" s="96">
        <v>342.26049088813045</v>
      </c>
      <c r="S54" s="23"/>
    </row>
    <row r="55" spans="1:19" s="14" customFormat="1" x14ac:dyDescent="0.25">
      <c r="P55" s="22"/>
      <c r="Q55" s="68">
        <v>0.47000000000000003</v>
      </c>
      <c r="R55" s="68">
        <v>346.19416623798031</v>
      </c>
      <c r="S55" s="23"/>
    </row>
    <row r="56" spans="1:19" s="14" customFormat="1" x14ac:dyDescent="0.25">
      <c r="P56" s="22"/>
      <c r="Q56" s="96">
        <v>0.48</v>
      </c>
      <c r="R56" s="96">
        <v>350.18910075765183</v>
      </c>
      <c r="S56" s="23"/>
    </row>
    <row r="57" spans="1:19" s="14" customFormat="1" x14ac:dyDescent="0.25">
      <c r="P57" s="22"/>
      <c r="Q57" s="68">
        <v>0.49</v>
      </c>
      <c r="R57" s="68">
        <v>354.2373957337382</v>
      </c>
      <c r="S57" s="23"/>
    </row>
    <row r="58" spans="1:19" s="14" customFormat="1" x14ac:dyDescent="0.25">
      <c r="P58" s="22"/>
      <c r="Q58" s="96">
        <v>0.5</v>
      </c>
      <c r="R58" s="96">
        <v>358.35963202848131</v>
      </c>
      <c r="S58" s="23"/>
    </row>
    <row r="59" spans="1:19" s="14" customFormat="1" x14ac:dyDescent="0.25">
      <c r="P59" s="22"/>
      <c r="Q59" s="68">
        <v>0.51</v>
      </c>
      <c r="R59" s="68">
        <v>362.5707020183915</v>
      </c>
      <c r="S59" s="23"/>
    </row>
    <row r="60" spans="1:19" s="14" customFormat="1" x14ac:dyDescent="0.25">
      <c r="P60" s="22"/>
      <c r="Q60" s="96">
        <v>0.52</v>
      </c>
      <c r="R60" s="96">
        <v>366.85490313241712</v>
      </c>
      <c r="S60" s="23"/>
    </row>
    <row r="61" spans="1:19" s="14" customFormat="1" x14ac:dyDescent="0.25">
      <c r="P61" s="22"/>
      <c r="Q61" s="68">
        <v>0.53</v>
      </c>
      <c r="R61" s="68">
        <v>371.18695819312285</v>
      </c>
      <c r="S61" s="23"/>
    </row>
    <row r="62" spans="1:19" s="14" customFormat="1" x14ac:dyDescent="0.25">
      <c r="P62" s="22"/>
      <c r="Q62" s="96">
        <v>0.54</v>
      </c>
      <c r="R62" s="96">
        <v>375.55948933609329</v>
      </c>
      <c r="S62" s="23"/>
    </row>
    <row r="63" spans="1:19" s="14" customFormat="1" x14ac:dyDescent="0.25">
      <c r="P63" s="22"/>
      <c r="Q63" s="68">
        <v>0.55000000000000004</v>
      </c>
      <c r="R63" s="68">
        <v>380.03425051355481</v>
      </c>
      <c r="S63" s="23"/>
    </row>
    <row r="64" spans="1:19" s="14" customFormat="1" x14ac:dyDescent="0.25">
      <c r="P64" s="22"/>
      <c r="Q64" s="96">
        <v>0.56000000000000005</v>
      </c>
      <c r="R64" s="96">
        <v>384.63269298681922</v>
      </c>
      <c r="S64" s="23"/>
    </row>
    <row r="65" spans="16:19" s="14" customFormat="1" x14ac:dyDescent="0.25">
      <c r="P65" s="22"/>
      <c r="Q65" s="68">
        <v>0.57000000000000006</v>
      </c>
      <c r="R65" s="68">
        <v>389.35403610356303</v>
      </c>
      <c r="S65" s="23"/>
    </row>
    <row r="66" spans="16:19" s="14" customFormat="1" x14ac:dyDescent="0.25">
      <c r="P66" s="22"/>
      <c r="Q66" s="96">
        <v>0.57999999999999996</v>
      </c>
      <c r="R66" s="96">
        <v>394.22453014323281</v>
      </c>
      <c r="S66" s="23"/>
    </row>
    <row r="67" spans="16:19" s="14" customFormat="1" x14ac:dyDescent="0.25">
      <c r="P67" s="22"/>
      <c r="Q67" s="68">
        <v>0.59</v>
      </c>
      <c r="R67" s="68">
        <v>399.23088980051915</v>
      </c>
      <c r="S67" s="23"/>
    </row>
    <row r="68" spans="16:19" s="14" customFormat="1" x14ac:dyDescent="0.25">
      <c r="P68" s="22"/>
      <c r="Q68" s="96">
        <v>0.6</v>
      </c>
      <c r="R68" s="96">
        <v>404.49317808147435</v>
      </c>
      <c r="S68" s="23"/>
    </row>
    <row r="69" spans="16:19" s="14" customFormat="1" x14ac:dyDescent="0.25">
      <c r="P69" s="22"/>
      <c r="Q69" s="68">
        <v>0.61</v>
      </c>
      <c r="R69" s="68">
        <v>410.01997187246491</v>
      </c>
      <c r="S69" s="23"/>
    </row>
    <row r="70" spans="16:19" s="14" customFormat="1" x14ac:dyDescent="0.25">
      <c r="P70" s="22"/>
      <c r="Q70" s="96">
        <v>0.62</v>
      </c>
      <c r="R70" s="96">
        <v>415.85666142286027</v>
      </c>
      <c r="S70" s="23"/>
    </row>
    <row r="71" spans="16:19" s="14" customFormat="1" x14ac:dyDescent="0.25">
      <c r="P71" s="22"/>
      <c r="Q71" s="68">
        <v>0.63</v>
      </c>
      <c r="R71" s="68">
        <v>421.97726953363218</v>
      </c>
      <c r="S71" s="23"/>
    </row>
    <row r="72" spans="16:19" s="14" customFormat="1" x14ac:dyDescent="0.25">
      <c r="P72" s="22"/>
      <c r="Q72" s="96">
        <v>0.64</v>
      </c>
      <c r="R72" s="96">
        <v>428.5853155273083</v>
      </c>
      <c r="S72" s="23"/>
    </row>
    <row r="73" spans="16:19" s="14" customFormat="1" x14ac:dyDescent="0.25">
      <c r="P73" s="22"/>
      <c r="Q73" s="68">
        <v>0.65</v>
      </c>
      <c r="R73" s="68">
        <v>435.73850691269917</v>
      </c>
      <c r="S73" s="23"/>
    </row>
    <row r="74" spans="16:19" s="14" customFormat="1" x14ac:dyDescent="0.25">
      <c r="P74" s="22"/>
      <c r="Q74" s="96">
        <v>0.66</v>
      </c>
      <c r="R74" s="96">
        <v>443.7887425040912</v>
      </c>
      <c r="S74" s="23"/>
    </row>
    <row r="75" spans="16:19" s="14" customFormat="1" x14ac:dyDescent="0.25">
      <c r="P75" s="22"/>
      <c r="Q75" s="68">
        <v>0.67</v>
      </c>
      <c r="R75" s="68">
        <v>452.97854712970354</v>
      </c>
      <c r="S75" s="23"/>
    </row>
    <row r="76" spans="16:19" s="14" customFormat="1" x14ac:dyDescent="0.25">
      <c r="P76" s="22"/>
      <c r="Q76" s="96">
        <v>0.68</v>
      </c>
      <c r="R76" s="96">
        <v>464.26263625612074</v>
      </c>
      <c r="S76" s="23"/>
    </row>
    <row r="77" spans="16:19" s="14" customFormat="1" x14ac:dyDescent="0.25">
      <c r="P77" s="22"/>
      <c r="Q77" s="68">
        <v>0.69000000000000006</v>
      </c>
      <c r="R77" s="68">
        <v>480.19144658108246</v>
      </c>
      <c r="S77" s="23"/>
    </row>
    <row r="78" spans="16:19" s="14" customFormat="1" x14ac:dyDescent="0.25">
      <c r="P78" s="22"/>
      <c r="Q78" s="96">
        <v>0.70000000000000007</v>
      </c>
      <c r="R78" s="96">
        <v>534.82505857418278</v>
      </c>
      <c r="S78" s="23"/>
    </row>
    <row r="79" spans="16:19" s="14" customFormat="1" x14ac:dyDescent="0.25">
      <c r="P79" s="22"/>
      <c r="Q79" s="68">
        <v>0.71</v>
      </c>
      <c r="R79" s="68">
        <v>562.75725456015084</v>
      </c>
      <c r="S79" s="23"/>
    </row>
    <row r="80" spans="16:19" s="14" customFormat="1" x14ac:dyDescent="0.25">
      <c r="P80" s="22"/>
      <c r="Q80" s="96">
        <v>0.72</v>
      </c>
      <c r="R80" s="96">
        <v>566.19634711773699</v>
      </c>
      <c r="S80" s="23"/>
    </row>
    <row r="81" spans="16:19" s="14" customFormat="1" x14ac:dyDescent="0.25">
      <c r="P81" s="22"/>
      <c r="Q81" s="68">
        <v>0.73</v>
      </c>
      <c r="R81" s="68">
        <v>568.76822774810887</v>
      </c>
      <c r="S81" s="23"/>
    </row>
    <row r="82" spans="16:19" s="14" customFormat="1" x14ac:dyDescent="0.25">
      <c r="P82" s="22"/>
      <c r="Q82" s="96">
        <v>0.74</v>
      </c>
      <c r="R82" s="96">
        <v>570.76911769684341</v>
      </c>
      <c r="S82" s="23"/>
    </row>
    <row r="83" spans="16:19" s="14" customFormat="1" x14ac:dyDescent="0.25">
      <c r="P83" s="22"/>
      <c r="Q83" s="68">
        <v>0.75</v>
      </c>
      <c r="R83" s="68">
        <v>572.49523820951754</v>
      </c>
      <c r="S83" s="23"/>
    </row>
    <row r="84" spans="16:19" s="14" customFormat="1" x14ac:dyDescent="0.25">
      <c r="P84" s="22"/>
      <c r="Q84" s="96">
        <v>0.76</v>
      </c>
      <c r="R84" s="96">
        <v>574.24281053170807</v>
      </c>
      <c r="S84" s="23"/>
    </row>
    <row r="85" spans="16:19" s="14" customFormat="1" x14ac:dyDescent="0.25">
      <c r="P85" s="22"/>
      <c r="Q85" s="68">
        <v>0.77</v>
      </c>
      <c r="R85" s="68">
        <v>576.16754286246726</v>
      </c>
      <c r="S85" s="23"/>
    </row>
    <row r="86" spans="16:19" s="14" customFormat="1" x14ac:dyDescent="0.25">
      <c r="P86" s="22"/>
      <c r="Q86" s="96">
        <v>0.78</v>
      </c>
      <c r="R86" s="96">
        <v>577.83034436407308</v>
      </c>
      <c r="S86" s="23"/>
    </row>
    <row r="87" spans="16:19" s="14" customFormat="1" x14ac:dyDescent="0.25">
      <c r="P87" s="22"/>
      <c r="Q87" s="68">
        <v>0.79</v>
      </c>
      <c r="R87" s="68">
        <v>579.20429012237958</v>
      </c>
      <c r="S87" s="23"/>
    </row>
    <row r="88" spans="16:19" s="14" customFormat="1" x14ac:dyDescent="0.25">
      <c r="P88" s="22"/>
      <c r="Q88" s="96">
        <v>0.8</v>
      </c>
      <c r="R88" s="96">
        <v>580.33081281636623</v>
      </c>
      <c r="S88" s="23"/>
    </row>
    <row r="89" spans="16:19" s="14" customFormat="1" x14ac:dyDescent="0.25">
      <c r="P89" s="22"/>
      <c r="Q89" s="68">
        <v>0.81</v>
      </c>
      <c r="R89" s="68">
        <v>581.25134512501245</v>
      </c>
      <c r="S89" s="23"/>
    </row>
    <row r="90" spans="16:19" s="14" customFormat="1" x14ac:dyDescent="0.25">
      <c r="P90" s="22"/>
      <c r="Q90" s="96">
        <v>0.82000000000000006</v>
      </c>
      <c r="R90" s="96">
        <v>582.00731972729761</v>
      </c>
      <c r="S90" s="23"/>
    </row>
    <row r="91" spans="16:19" s="14" customFormat="1" x14ac:dyDescent="0.25">
      <c r="P91" s="22"/>
      <c r="Q91" s="68">
        <v>0.83000000000000007</v>
      </c>
      <c r="R91" s="68">
        <v>582.64016930220134</v>
      </c>
      <c r="S91" s="23"/>
    </row>
    <row r="92" spans="16:19" s="14" customFormat="1" x14ac:dyDescent="0.25">
      <c r="P92" s="22"/>
      <c r="Q92" s="96">
        <v>0.84</v>
      </c>
      <c r="R92" s="96">
        <v>583.1913265287028</v>
      </c>
      <c r="S92" s="23"/>
    </row>
    <row r="93" spans="16:19" s="14" customFormat="1" x14ac:dyDescent="0.25">
      <c r="P93" s="22"/>
      <c r="Q93" s="68">
        <v>0.85</v>
      </c>
      <c r="R93" s="68">
        <v>583.70222408578172</v>
      </c>
      <c r="S93" s="23"/>
    </row>
    <row r="94" spans="16:19" s="14" customFormat="1" x14ac:dyDescent="0.25">
      <c r="P94" s="22"/>
      <c r="Q94" s="96">
        <v>0.86</v>
      </c>
      <c r="R94" s="96">
        <v>584.21429465241727</v>
      </c>
      <c r="S94" s="23"/>
    </row>
    <row r="95" spans="16:19" s="14" customFormat="1" x14ac:dyDescent="0.25">
      <c r="P95" s="22"/>
      <c r="Q95" s="68">
        <v>0.87</v>
      </c>
      <c r="R95" s="68">
        <v>584.76897090758905</v>
      </c>
      <c r="S95" s="23"/>
    </row>
    <row r="96" spans="16:19" s="14" customFormat="1" x14ac:dyDescent="0.25">
      <c r="P96" s="22"/>
      <c r="Q96" s="96">
        <v>0.88</v>
      </c>
      <c r="R96" s="96">
        <v>585.40768553027647</v>
      </c>
      <c r="S96" s="23"/>
    </row>
    <row r="97" spans="16:19" s="14" customFormat="1" x14ac:dyDescent="0.25">
      <c r="P97" s="22"/>
      <c r="Q97" s="68">
        <v>0.89</v>
      </c>
      <c r="R97" s="68">
        <v>586.17187119945891</v>
      </c>
      <c r="S97" s="23"/>
    </row>
    <row r="98" spans="16:19" s="14" customFormat="1" x14ac:dyDescent="0.25">
      <c r="P98" s="22"/>
      <c r="Q98" s="96">
        <v>0.9</v>
      </c>
      <c r="R98" s="96">
        <v>587.10296059411576</v>
      </c>
      <c r="S98" s="23"/>
    </row>
    <row r="99" spans="16:19" s="14" customFormat="1" x14ac:dyDescent="0.25">
      <c r="P99" s="22"/>
      <c r="Q99" s="68">
        <v>0.91</v>
      </c>
      <c r="R99" s="68">
        <v>588.24238639322664</v>
      </c>
      <c r="S99" s="23"/>
    </row>
    <row r="100" spans="16:19" s="14" customFormat="1" x14ac:dyDescent="0.25">
      <c r="P100" s="22"/>
      <c r="Q100" s="96">
        <v>0.92</v>
      </c>
      <c r="R100" s="96">
        <v>589.63158127577083</v>
      </c>
      <c r="S100" s="23"/>
    </row>
    <row r="101" spans="16:19" s="14" customFormat="1" x14ac:dyDescent="0.25">
      <c r="P101" s="22"/>
      <c r="Q101" s="68">
        <v>0.93</v>
      </c>
      <c r="R101" s="68">
        <v>591.31197792072771</v>
      </c>
      <c r="S101" s="23"/>
    </row>
    <row r="102" spans="16:19" s="14" customFormat="1" x14ac:dyDescent="0.25">
      <c r="P102" s="22"/>
      <c r="Q102" s="96">
        <v>0.94000000000000006</v>
      </c>
      <c r="R102" s="96">
        <v>593.26714374883193</v>
      </c>
      <c r="S102" s="23"/>
    </row>
    <row r="103" spans="16:19" s="14" customFormat="1" x14ac:dyDescent="0.25">
      <c r="P103" s="22"/>
      <c r="Q103" s="68">
        <v>0.95000000000000007</v>
      </c>
      <c r="R103" s="68">
        <v>595.31782204823071</v>
      </c>
      <c r="S103" s="23"/>
    </row>
    <row r="104" spans="16:19" s="14" customFormat="1" x14ac:dyDescent="0.25">
      <c r="P104" s="22"/>
      <c r="Q104" s="96">
        <v>0.96</v>
      </c>
      <c r="R104" s="96">
        <v>597.84368554028697</v>
      </c>
      <c r="S104" s="23"/>
    </row>
    <row r="105" spans="16:19" s="14" customFormat="1" x14ac:dyDescent="0.25">
      <c r="P105" s="22"/>
      <c r="Q105" s="68">
        <v>0.97</v>
      </c>
      <c r="R105" s="68">
        <v>601.31124519421667</v>
      </c>
      <c r="S105" s="23"/>
    </row>
    <row r="106" spans="16:19" s="14" customFormat="1" x14ac:dyDescent="0.25">
      <c r="P106" s="22"/>
      <c r="Q106" s="96">
        <v>0.98</v>
      </c>
      <c r="R106" s="96">
        <v>606.18701197923542</v>
      </c>
      <c r="S106" s="23"/>
    </row>
    <row r="107" spans="16:19" s="14" customFormat="1" x14ac:dyDescent="0.25">
      <c r="P107" s="22"/>
      <c r="Q107" s="68">
        <v>0.99</v>
      </c>
      <c r="R107" s="68">
        <v>615.73393679498133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063E8E45-06F7-4329-B692-4BA2A6318AF8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0A1BF-3653-41ED-B070-9DE5EECCA362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207</v>
      </c>
      <c r="E9" s="23"/>
      <c r="G9" s="22"/>
      <c r="H9" s="104" t="s">
        <v>34</v>
      </c>
      <c r="I9" s="105">
        <v>313.8599416744791</v>
      </c>
      <c r="J9" s="21"/>
      <c r="K9" s="21"/>
      <c r="L9" s="21"/>
      <c r="M9" s="21"/>
      <c r="N9" s="23"/>
      <c r="P9" s="22"/>
      <c r="Q9" s="68">
        <v>0.01</v>
      </c>
      <c r="R9" s="68">
        <v>213.67295169667625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235.96913371312189</v>
      </c>
      <c r="J10" s="21"/>
      <c r="K10" s="21"/>
      <c r="L10" s="21"/>
      <c r="M10" s="21"/>
      <c r="N10" s="23"/>
      <c r="P10" s="22"/>
      <c r="Q10" s="96">
        <v>0.02</v>
      </c>
      <c r="R10" s="96">
        <v>222.12296628977893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516.17577744835728</v>
      </c>
      <c r="J11" s="21"/>
      <c r="K11" s="21"/>
      <c r="L11" s="21"/>
      <c r="M11" s="21"/>
      <c r="N11" s="23"/>
      <c r="P11" s="22"/>
      <c r="Q11" s="68">
        <v>0.03</v>
      </c>
      <c r="R11" s="68">
        <v>227.83714851360824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183.50759199214525</v>
      </c>
      <c r="J12" s="21"/>
      <c r="K12" s="21"/>
      <c r="L12" s="21"/>
      <c r="M12" s="21"/>
      <c r="N12" s="23"/>
      <c r="P12" s="22"/>
      <c r="Q12" s="96">
        <v>0.04</v>
      </c>
      <c r="R12" s="96">
        <v>232.26287017411826</v>
      </c>
      <c r="S12" s="23"/>
    </row>
    <row r="13" spans="2:23" s="14" customFormat="1" x14ac:dyDescent="0.25">
      <c r="B13" s="63"/>
      <c r="C13" s="72" t="s">
        <v>131</v>
      </c>
      <c r="D13" s="56" t="s">
        <v>206</v>
      </c>
      <c r="E13" s="64"/>
      <c r="G13" s="22"/>
      <c r="H13" s="11" t="s">
        <v>108</v>
      </c>
      <c r="I13" s="68">
        <v>0.27071519293712509</v>
      </c>
      <c r="J13" s="21"/>
      <c r="K13" s="21"/>
      <c r="L13" s="21"/>
      <c r="M13" s="21"/>
      <c r="N13" s="23"/>
      <c r="P13" s="22"/>
      <c r="Q13" s="68">
        <v>0.05</v>
      </c>
      <c r="R13" s="68">
        <v>235.96913371312189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239.2272579621916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3.9156719650821499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242.14974062229294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244.78236020017212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247.28586199671153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2</v>
      </c>
      <c r="J18" s="107"/>
      <c r="K18" s="21"/>
      <c r="L18" s="21"/>
      <c r="M18" s="21"/>
      <c r="N18" s="23"/>
      <c r="P18" s="22"/>
      <c r="Q18" s="96">
        <v>0.1</v>
      </c>
      <c r="R18" s="96">
        <v>249.59905666807688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251.7678767101921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188</v>
      </c>
      <c r="I20" s="68">
        <v>-2.2707893491146001</v>
      </c>
      <c r="J20" s="21"/>
      <c r="K20" s="21"/>
      <c r="L20" s="21"/>
      <c r="M20" s="21"/>
      <c r="N20" s="23"/>
      <c r="P20" s="22"/>
      <c r="Q20" s="96">
        <v>0.12</v>
      </c>
      <c r="R20" s="96">
        <v>253.86413684070777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189</v>
      </c>
      <c r="I21" s="96">
        <v>2.4939028088302802E-3</v>
      </c>
      <c r="J21" s="21"/>
      <c r="K21" s="21"/>
      <c r="L21" s="21"/>
      <c r="M21" s="21"/>
      <c r="N21" s="23"/>
      <c r="P21" s="22"/>
      <c r="Q21" s="68">
        <v>0.13</v>
      </c>
      <c r="R21" s="68">
        <v>255.87433542850422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40"/>
      <c r="I22" s="40"/>
      <c r="J22" s="40"/>
      <c r="K22" s="21"/>
      <c r="L22" s="21"/>
      <c r="M22" s="21"/>
      <c r="N22" s="23"/>
      <c r="P22" s="22"/>
      <c r="Q22" s="96">
        <v>0.14000000000000001</v>
      </c>
      <c r="R22" s="96">
        <v>257.78646334015809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83" t="s">
        <v>53</v>
      </c>
      <c r="I23" s="83"/>
      <c r="J23" s="41"/>
      <c r="K23" s="41"/>
      <c r="L23" s="41"/>
      <c r="M23" s="41"/>
      <c r="N23" s="23"/>
      <c r="P23" s="22"/>
      <c r="Q23" s="68">
        <v>0.15</v>
      </c>
      <c r="R23" s="68">
        <v>259.63082434241016</v>
      </c>
      <c r="S23" s="23"/>
    </row>
    <row r="24" spans="2:19" s="14" customFormat="1" ht="30" x14ac:dyDescent="0.25">
      <c r="B24" s="22"/>
      <c r="C24" s="11" t="s">
        <v>51</v>
      </c>
      <c r="D24" s="68">
        <v>5</v>
      </c>
      <c r="E24" s="23"/>
      <c r="F24" s="13"/>
      <c r="G24" s="22"/>
      <c r="H24" s="42" t="s">
        <v>41</v>
      </c>
      <c r="I24" s="42" t="s">
        <v>47</v>
      </c>
      <c r="J24" s="43" t="s">
        <v>43</v>
      </c>
      <c r="K24" s="43" t="s">
        <v>44</v>
      </c>
      <c r="L24" s="43" t="s">
        <v>45</v>
      </c>
      <c r="M24" s="43" t="s">
        <v>46</v>
      </c>
      <c r="N24" s="23"/>
      <c r="P24" s="22"/>
      <c r="Q24" s="96">
        <v>0.16</v>
      </c>
      <c r="R24" s="96">
        <v>261.43772218804116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68">
        <v>0</v>
      </c>
      <c r="I25" s="68">
        <v>9.357124158653142E-2</v>
      </c>
      <c r="J25" s="68">
        <v>3.9299921466343197</v>
      </c>
      <c r="K25" s="68">
        <v>7</v>
      </c>
      <c r="L25" s="68">
        <v>42</v>
      </c>
      <c r="M25" s="68">
        <v>1.6265851654137589</v>
      </c>
      <c r="N25" s="34"/>
      <c r="P25" s="22"/>
      <c r="Q25" s="68">
        <v>0.17</v>
      </c>
      <c r="R25" s="68">
        <v>263.20222842662861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96">
        <v>16.8</v>
      </c>
      <c r="I26" s="96">
        <v>9.7185833471148564E-2</v>
      </c>
      <c r="J26" s="96">
        <v>4.3024168477677476</v>
      </c>
      <c r="K26" s="96">
        <v>3</v>
      </c>
      <c r="L26" s="96">
        <v>44.27</v>
      </c>
      <c r="M26" s="96">
        <v>-0.66083734873243594</v>
      </c>
      <c r="N26" s="23"/>
      <c r="P26" s="22"/>
      <c r="Q26" s="96">
        <v>0.18</v>
      </c>
      <c r="R26" s="96">
        <v>264.90903402402751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68">
        <v>53.5</v>
      </c>
      <c r="I27" s="68">
        <v>0.10551778069472878</v>
      </c>
      <c r="J27" s="68">
        <v>4.9034112688840459</v>
      </c>
      <c r="K27" s="68">
        <v>3</v>
      </c>
      <c r="L27" s="68">
        <v>46.47</v>
      </c>
      <c r="M27" s="68">
        <v>-0.90886131785712909</v>
      </c>
      <c r="N27" s="23"/>
      <c r="P27" s="22"/>
      <c r="Q27" s="68">
        <v>0.19</v>
      </c>
      <c r="R27" s="68">
        <v>266.57274399146286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96">
        <v>169.9</v>
      </c>
      <c r="I28" s="96">
        <v>0.13621666061441937</v>
      </c>
      <c r="J28" s="96">
        <v>6.0970577291014108</v>
      </c>
      <c r="K28" s="96">
        <v>6</v>
      </c>
      <c r="L28" s="96">
        <v>44.76</v>
      </c>
      <c r="M28" s="96">
        <v>-4.2292909263659743E-2</v>
      </c>
      <c r="N28" s="23"/>
      <c r="P28" s="22"/>
      <c r="Q28" s="96">
        <v>0.2</v>
      </c>
      <c r="R28" s="96">
        <v>268.20796334015944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68">
        <v>602.29999999999995</v>
      </c>
      <c r="I29" s="68">
        <v>0.31675786002772</v>
      </c>
      <c r="J29" s="68">
        <v>14.767251434492305</v>
      </c>
      <c r="K29" s="68">
        <v>15</v>
      </c>
      <c r="L29" s="68">
        <v>46.62</v>
      </c>
      <c r="M29" s="68">
        <v>7.3273992571363175E-2</v>
      </c>
      <c r="N29" s="23"/>
      <c r="P29" s="22"/>
      <c r="Q29" s="68">
        <v>0.21</v>
      </c>
      <c r="R29" s="68">
        <v>269.82861873166451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40"/>
      <c r="I30" s="40"/>
      <c r="J30" s="40"/>
      <c r="K30" s="40"/>
      <c r="L30" s="40"/>
      <c r="M30" s="40"/>
      <c r="N30" s="23"/>
      <c r="P30" s="22"/>
      <c r="Q30" s="96">
        <v>0.22</v>
      </c>
      <c r="R30" s="96">
        <v>271.42303722788853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83" t="s">
        <v>111</v>
      </c>
      <c r="I31" s="83"/>
      <c r="J31" s="40"/>
      <c r="K31" s="40"/>
      <c r="L31" s="40"/>
      <c r="M31" s="40"/>
      <c r="N31" s="23"/>
      <c r="P31" s="22"/>
      <c r="Q31" s="68">
        <v>0.23</v>
      </c>
      <c r="R31" s="68">
        <v>272.98732467939317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108" t="s">
        <v>31</v>
      </c>
      <c r="I32" s="108" t="s">
        <v>90</v>
      </c>
      <c r="J32" s="108" t="s">
        <v>52</v>
      </c>
      <c r="K32" s="108" t="s">
        <v>91</v>
      </c>
      <c r="L32" s="108" t="s">
        <v>92</v>
      </c>
      <c r="M32" s="108" t="s">
        <v>93</v>
      </c>
      <c r="N32" s="23"/>
      <c r="P32" s="22"/>
      <c r="Q32" s="96">
        <v>0.24</v>
      </c>
      <c r="R32" s="96">
        <v>274.52922158992317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68" t="s">
        <v>182</v>
      </c>
      <c r="I33" s="68">
        <v>-87.937964948366243</v>
      </c>
      <c r="J33" s="68">
        <v>5</v>
      </c>
      <c r="K33" s="68" t="s">
        <v>183</v>
      </c>
      <c r="L33" s="68" t="s">
        <v>183</v>
      </c>
      <c r="M33" s="68" t="s">
        <v>183</v>
      </c>
      <c r="N33" s="23"/>
      <c r="P33" s="22"/>
      <c r="Q33" s="68">
        <v>0.25</v>
      </c>
      <c r="R33" s="68">
        <v>276.05646846322327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96" t="s">
        <v>184</v>
      </c>
      <c r="I34" s="96">
        <v>-89.753795996072625</v>
      </c>
      <c r="J34" s="96">
        <v>2</v>
      </c>
      <c r="K34" s="96">
        <v>3.6316620954127643</v>
      </c>
      <c r="L34" s="96">
        <v>3</v>
      </c>
      <c r="M34" s="96">
        <v>0.30408315571303501</v>
      </c>
      <c r="N34" s="23"/>
      <c r="P34" s="22"/>
      <c r="Q34" s="96">
        <v>0.26</v>
      </c>
      <c r="R34" s="96">
        <v>277.57680580303827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68" t="s">
        <v>185</v>
      </c>
      <c r="I35" s="68">
        <v>-95.397632956007783</v>
      </c>
      <c r="J35" s="68">
        <v>1</v>
      </c>
      <c r="K35" s="68">
        <v>14.919336015283079</v>
      </c>
      <c r="L35" s="68">
        <v>4</v>
      </c>
      <c r="M35" s="68">
        <v>4.871477122076473E-3</v>
      </c>
      <c r="N35" s="23"/>
      <c r="P35" s="22"/>
      <c r="Q35" s="68">
        <v>0.27</v>
      </c>
      <c r="R35" s="68">
        <v>279.09015326812988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40"/>
      <c r="I36" s="40"/>
      <c r="J36" s="40"/>
      <c r="K36" s="40"/>
      <c r="L36" s="40"/>
      <c r="M36" s="40"/>
      <c r="N36" s="23"/>
      <c r="P36" s="22"/>
      <c r="Q36" s="96">
        <v>0.28000000000000003</v>
      </c>
      <c r="R36" s="96">
        <v>280.58718912433289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45"/>
      <c r="H37" s="46"/>
      <c r="I37" s="45"/>
      <c r="J37" s="45"/>
      <c r="K37" s="45"/>
      <c r="L37" s="45"/>
      <c r="M37" s="45"/>
      <c r="N37" s="45"/>
      <c r="P37" s="22"/>
      <c r="Q37" s="68">
        <v>0.28999999999999998</v>
      </c>
      <c r="R37" s="68">
        <v>282.07210590789401</v>
      </c>
      <c r="S37" s="23"/>
    </row>
    <row r="38" spans="1:19" s="14" customFormat="1" ht="23.25" x14ac:dyDescent="0.35">
      <c r="A38" s="13"/>
      <c r="B38" s="13"/>
      <c r="C38" s="13"/>
      <c r="D38" s="13"/>
      <c r="E38" s="27"/>
      <c r="F38" s="13"/>
      <c r="H38" s="29"/>
      <c r="M38" s="13"/>
      <c r="N38" s="13"/>
      <c r="P38" s="22"/>
      <c r="Q38" s="96">
        <v>0.3</v>
      </c>
      <c r="R38" s="96">
        <v>283.54948116242417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H39" s="28"/>
      <c r="M39" s="13"/>
      <c r="N39" s="13"/>
      <c r="P39" s="22"/>
      <c r="Q39" s="68">
        <v>0.31</v>
      </c>
      <c r="R39" s="68">
        <v>285.02389243153442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I40" s="13"/>
      <c r="J40" s="13"/>
      <c r="K40" s="13"/>
      <c r="L40" s="13"/>
      <c r="M40" s="13"/>
      <c r="N40" s="13"/>
      <c r="P40" s="22"/>
      <c r="Q40" s="96">
        <v>0.32</v>
      </c>
      <c r="R40" s="96">
        <v>286.49990763615762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30"/>
      <c r="I41" s="13"/>
      <c r="J41" s="13"/>
      <c r="K41" s="13"/>
      <c r="L41" s="13"/>
      <c r="M41" s="13"/>
      <c r="N41" s="13"/>
      <c r="P41" s="22"/>
      <c r="Q41" s="68">
        <v>0.33</v>
      </c>
      <c r="R41" s="68">
        <v>287.97256052264879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8"/>
      <c r="P42" s="22"/>
      <c r="Q42" s="96">
        <v>0.34</v>
      </c>
      <c r="R42" s="96">
        <v>289.43800299743828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290.90077054706177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292.36539865805508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293.83642281695387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295.31837831372843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O47" s="13"/>
      <c r="P47" s="22"/>
      <c r="Q47" s="68">
        <v>0.39</v>
      </c>
      <c r="R47" s="68">
        <v>296.80784628224018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298.3005645487317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299.79957221089694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301.30790836642973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302.82861211302384</v>
      </c>
      <c r="S51" s="23"/>
    </row>
    <row r="52" spans="1:19" s="14" customFormat="1" x14ac:dyDescent="0.25">
      <c r="B52" s="13"/>
      <c r="P52" s="22"/>
      <c r="Q52" s="96">
        <v>0.44</v>
      </c>
      <c r="R52" s="96">
        <v>304.36472254837321</v>
      </c>
      <c r="S52" s="23"/>
    </row>
    <row r="53" spans="1:19" s="14" customFormat="1" x14ac:dyDescent="0.25">
      <c r="B53" s="13"/>
      <c r="P53" s="22"/>
      <c r="Q53" s="68">
        <v>0.45</v>
      </c>
      <c r="R53" s="68">
        <v>305.91248935742425</v>
      </c>
      <c r="S53" s="23"/>
    </row>
    <row r="54" spans="1:19" s="14" customFormat="1" x14ac:dyDescent="0.25">
      <c r="P54" s="22"/>
      <c r="Q54" s="96">
        <v>0.46</v>
      </c>
      <c r="R54" s="96">
        <v>307.4677828896825</v>
      </c>
      <c r="S54" s="23"/>
    </row>
    <row r="55" spans="1:19" s="14" customFormat="1" x14ac:dyDescent="0.25">
      <c r="P55" s="22"/>
      <c r="Q55" s="68">
        <v>0.47000000000000003</v>
      </c>
      <c r="R55" s="68">
        <v>309.03537866462932</v>
      </c>
      <c r="S55" s="23"/>
    </row>
    <row r="56" spans="1:19" s="14" customFormat="1" x14ac:dyDescent="0.25">
      <c r="P56" s="22"/>
      <c r="Q56" s="96">
        <v>0.48</v>
      </c>
      <c r="R56" s="96">
        <v>310.62007290515248</v>
      </c>
      <c r="S56" s="23"/>
    </row>
    <row r="57" spans="1:19" s="14" customFormat="1" x14ac:dyDescent="0.25">
      <c r="P57" s="22"/>
      <c r="Q57" s="68">
        <v>0.49</v>
      </c>
      <c r="R57" s="68">
        <v>312.2266618341398</v>
      </c>
      <c r="S57" s="23"/>
    </row>
    <row r="58" spans="1:19" s="14" customFormat="1" x14ac:dyDescent="0.25">
      <c r="P58" s="22"/>
      <c r="Q58" s="96">
        <v>0.5</v>
      </c>
      <c r="R58" s="96">
        <v>313.85994167447922</v>
      </c>
      <c r="S58" s="23"/>
    </row>
    <row r="59" spans="1:19" s="14" customFormat="1" x14ac:dyDescent="0.25">
      <c r="P59" s="22"/>
      <c r="Q59" s="68">
        <v>0.51</v>
      </c>
      <c r="R59" s="68">
        <v>315.51607980284291</v>
      </c>
      <c r="S59" s="23"/>
    </row>
    <row r="60" spans="1:19" s="14" customFormat="1" x14ac:dyDescent="0.25">
      <c r="P60" s="22"/>
      <c r="Q60" s="96">
        <v>0.52</v>
      </c>
      <c r="R60" s="96">
        <v>317.19077263629003</v>
      </c>
      <c r="S60" s="23"/>
    </row>
    <row r="61" spans="1:19" s="14" customFormat="1" x14ac:dyDescent="0.25">
      <c r="P61" s="22"/>
      <c r="Q61" s="68">
        <v>0.53</v>
      </c>
      <c r="R61" s="68">
        <v>318.88810995828834</v>
      </c>
      <c r="S61" s="23"/>
    </row>
    <row r="62" spans="1:19" s="14" customFormat="1" x14ac:dyDescent="0.25">
      <c r="P62" s="22"/>
      <c r="Q62" s="96">
        <v>0.54</v>
      </c>
      <c r="R62" s="96">
        <v>320.61218155230546</v>
      </c>
      <c r="S62" s="23"/>
    </row>
    <row r="63" spans="1:19" s="14" customFormat="1" x14ac:dyDescent="0.25">
      <c r="P63" s="22"/>
      <c r="Q63" s="68">
        <v>0.55000000000000004</v>
      </c>
      <c r="R63" s="68">
        <v>322.36707720180925</v>
      </c>
      <c r="S63" s="23"/>
    </row>
    <row r="64" spans="1:19" s="14" customFormat="1" x14ac:dyDescent="0.25">
      <c r="P64" s="22"/>
      <c r="Q64" s="96">
        <v>0.56000000000000005</v>
      </c>
      <c r="R64" s="96">
        <v>324.15416544302946</v>
      </c>
      <c r="S64" s="23"/>
    </row>
    <row r="65" spans="16:19" s="14" customFormat="1" x14ac:dyDescent="0.25">
      <c r="P65" s="22"/>
      <c r="Q65" s="68">
        <v>0.57000000000000006</v>
      </c>
      <c r="R65" s="68">
        <v>325.9624285301615</v>
      </c>
      <c r="S65" s="23"/>
    </row>
    <row r="66" spans="16:19" s="14" customFormat="1" x14ac:dyDescent="0.25">
      <c r="P66" s="22"/>
      <c r="Q66" s="96">
        <v>0.57999999999999996</v>
      </c>
      <c r="R66" s="96">
        <v>327.79794013516988</v>
      </c>
      <c r="S66" s="23"/>
    </row>
    <row r="67" spans="16:19" s="14" customFormat="1" x14ac:dyDescent="0.25">
      <c r="P67" s="22"/>
      <c r="Q67" s="68">
        <v>0.59</v>
      </c>
      <c r="R67" s="68">
        <v>329.6699521958206</v>
      </c>
      <c r="S67" s="23"/>
    </row>
    <row r="68" spans="16:19" s="14" customFormat="1" x14ac:dyDescent="0.25">
      <c r="P68" s="22"/>
      <c r="Q68" s="96">
        <v>0.6</v>
      </c>
      <c r="R68" s="96">
        <v>331.58771664987978</v>
      </c>
      <c r="S68" s="23"/>
    </row>
    <row r="69" spans="16:19" s="14" customFormat="1" x14ac:dyDescent="0.25">
      <c r="P69" s="22"/>
      <c r="Q69" s="68">
        <v>0.61</v>
      </c>
      <c r="R69" s="68">
        <v>333.55910816493179</v>
      </c>
      <c r="S69" s="23"/>
    </row>
    <row r="70" spans="16:19" s="14" customFormat="1" x14ac:dyDescent="0.25">
      <c r="P70" s="22"/>
      <c r="Q70" s="96">
        <v>0.62</v>
      </c>
      <c r="R70" s="96">
        <v>335.5710524814769</v>
      </c>
      <c r="S70" s="23"/>
    </row>
    <row r="71" spans="16:19" s="14" customFormat="1" x14ac:dyDescent="0.25">
      <c r="P71" s="22"/>
      <c r="Q71" s="68">
        <v>0.63</v>
      </c>
      <c r="R71" s="68">
        <v>337.62554669682021</v>
      </c>
      <c r="S71" s="23"/>
    </row>
    <row r="72" spans="16:19" s="14" customFormat="1" x14ac:dyDescent="0.25">
      <c r="P72" s="22"/>
      <c r="Q72" s="96">
        <v>0.64</v>
      </c>
      <c r="R72" s="96">
        <v>339.73258277611035</v>
      </c>
      <c r="S72" s="23"/>
    </row>
    <row r="73" spans="16:19" s="14" customFormat="1" x14ac:dyDescent="0.25">
      <c r="P73" s="22"/>
      <c r="Q73" s="68">
        <v>0.65</v>
      </c>
      <c r="R73" s="68">
        <v>341.90215268449634</v>
      </c>
      <c r="S73" s="23"/>
    </row>
    <row r="74" spans="16:19" s="14" customFormat="1" x14ac:dyDescent="0.25">
      <c r="P74" s="22"/>
      <c r="Q74" s="96">
        <v>0.66</v>
      </c>
      <c r="R74" s="96">
        <v>344.13882725426737</v>
      </c>
      <c r="S74" s="23"/>
    </row>
    <row r="75" spans="16:19" s="14" customFormat="1" x14ac:dyDescent="0.25">
      <c r="P75" s="22"/>
      <c r="Q75" s="68">
        <v>0.67</v>
      </c>
      <c r="R75" s="68">
        <v>346.42567939120897</v>
      </c>
      <c r="S75" s="23"/>
    </row>
    <row r="76" spans="16:19" s="14" customFormat="1" x14ac:dyDescent="0.25">
      <c r="P76" s="22"/>
      <c r="Q76" s="96">
        <v>0.68</v>
      </c>
      <c r="R76" s="96">
        <v>348.775278018172</v>
      </c>
      <c r="S76" s="23"/>
    </row>
    <row r="77" spans="16:19" s="14" customFormat="1" x14ac:dyDescent="0.25">
      <c r="P77" s="22"/>
      <c r="Q77" s="68">
        <v>0.69000000000000006</v>
      </c>
      <c r="R77" s="68">
        <v>351.20500270301574</v>
      </c>
      <c r="S77" s="23"/>
    </row>
    <row r="78" spans="16:19" s="14" customFormat="1" x14ac:dyDescent="0.25">
      <c r="P78" s="22"/>
      <c r="Q78" s="96">
        <v>0.70000000000000007</v>
      </c>
      <c r="R78" s="96">
        <v>353.73123423031217</v>
      </c>
      <c r="S78" s="23"/>
    </row>
    <row r="79" spans="16:19" s="14" customFormat="1" x14ac:dyDescent="0.25">
      <c r="P79" s="22"/>
      <c r="Q79" s="68">
        <v>0.71</v>
      </c>
      <c r="R79" s="68">
        <v>356.33584892533764</v>
      </c>
      <c r="S79" s="23"/>
    </row>
    <row r="80" spans="16:19" s="14" customFormat="1" x14ac:dyDescent="0.25">
      <c r="P80" s="22"/>
      <c r="Q80" s="96">
        <v>0.72</v>
      </c>
      <c r="R80" s="96">
        <v>359.0242642740468</v>
      </c>
      <c r="S80" s="23"/>
    </row>
    <row r="81" spans="16:19" s="14" customFormat="1" x14ac:dyDescent="0.25">
      <c r="P81" s="22"/>
      <c r="Q81" s="68">
        <v>0.73</v>
      </c>
      <c r="R81" s="68">
        <v>361.82170959659584</v>
      </c>
      <c r="S81" s="23"/>
    </row>
    <row r="82" spans="16:19" s="14" customFormat="1" x14ac:dyDescent="0.25">
      <c r="P82" s="22"/>
      <c r="Q82" s="96">
        <v>0.74</v>
      </c>
      <c r="R82" s="96">
        <v>364.74982003348657</v>
      </c>
      <c r="S82" s="23"/>
    </row>
    <row r="83" spans="16:19" s="14" customFormat="1" x14ac:dyDescent="0.25">
      <c r="P83" s="22"/>
      <c r="Q83" s="68">
        <v>0.75</v>
      </c>
      <c r="R83" s="68">
        <v>367.78261238503762</v>
      </c>
      <c r="S83" s="23"/>
    </row>
    <row r="84" spans="16:19" s="14" customFormat="1" x14ac:dyDescent="0.25">
      <c r="P84" s="22"/>
      <c r="Q84" s="96">
        <v>0.76</v>
      </c>
      <c r="R84" s="96">
        <v>370.94090504482887</v>
      </c>
      <c r="S84" s="23"/>
    </row>
    <row r="85" spans="16:19" s="14" customFormat="1" x14ac:dyDescent="0.25">
      <c r="P85" s="22"/>
      <c r="Q85" s="68">
        <v>0.77</v>
      </c>
      <c r="R85" s="68">
        <v>374.26584027742769</v>
      </c>
      <c r="S85" s="23"/>
    </row>
    <row r="86" spans="16:19" s="14" customFormat="1" x14ac:dyDescent="0.25">
      <c r="P86" s="22"/>
      <c r="Q86" s="96">
        <v>0.78</v>
      </c>
      <c r="R86" s="96">
        <v>377.75871877648154</v>
      </c>
      <c r="S86" s="23"/>
    </row>
    <row r="87" spans="16:19" s="14" customFormat="1" x14ac:dyDescent="0.25">
      <c r="P87" s="22"/>
      <c r="Q87" s="68">
        <v>0.79</v>
      </c>
      <c r="R87" s="68">
        <v>381.40851900059857</v>
      </c>
      <c r="S87" s="23"/>
    </row>
    <row r="88" spans="16:19" s="14" customFormat="1" x14ac:dyDescent="0.25">
      <c r="P88" s="22"/>
      <c r="Q88" s="96">
        <v>0.8</v>
      </c>
      <c r="R88" s="96">
        <v>385.28289498657159</v>
      </c>
      <c r="S88" s="23"/>
    </row>
    <row r="89" spans="16:19" s="14" customFormat="1" x14ac:dyDescent="0.25">
      <c r="P89" s="22"/>
      <c r="Q89" s="68">
        <v>0.81</v>
      </c>
      <c r="R89" s="68">
        <v>389.40011426823941</v>
      </c>
      <c r="S89" s="23"/>
    </row>
    <row r="90" spans="16:19" s="14" customFormat="1" x14ac:dyDescent="0.25">
      <c r="P90" s="22"/>
      <c r="Q90" s="96">
        <v>0.82000000000000006</v>
      </c>
      <c r="R90" s="96">
        <v>393.74981609662473</v>
      </c>
      <c r="S90" s="23"/>
    </row>
    <row r="91" spans="16:19" s="14" customFormat="1" x14ac:dyDescent="0.25">
      <c r="P91" s="22"/>
      <c r="Q91" s="68">
        <v>0.83000000000000007</v>
      </c>
      <c r="R91" s="68">
        <v>398.42788617845758</v>
      </c>
      <c r="S91" s="23"/>
    </row>
    <row r="92" spans="16:19" s="14" customFormat="1" x14ac:dyDescent="0.25">
      <c r="P92" s="22"/>
      <c r="Q92" s="96">
        <v>0.84</v>
      </c>
      <c r="R92" s="96">
        <v>403.41199374445938</v>
      </c>
      <c r="S92" s="23"/>
    </row>
    <row r="93" spans="16:19" s="14" customFormat="1" x14ac:dyDescent="0.25">
      <c r="P93" s="22"/>
      <c r="Q93" s="68">
        <v>0.85</v>
      </c>
      <c r="R93" s="68">
        <v>408.79225738317399</v>
      </c>
      <c r="S93" s="23"/>
    </row>
    <row r="94" spans="16:19" s="14" customFormat="1" x14ac:dyDescent="0.25">
      <c r="P94" s="22"/>
      <c r="Q94" s="96">
        <v>0.86</v>
      </c>
      <c r="R94" s="96">
        <v>414.63066633334029</v>
      </c>
      <c r="S94" s="23"/>
    </row>
    <row r="95" spans="16:19" s="14" customFormat="1" x14ac:dyDescent="0.25">
      <c r="P95" s="22"/>
      <c r="Q95" s="68">
        <v>0.87</v>
      </c>
      <c r="R95" s="68">
        <v>420.99036267889647</v>
      </c>
      <c r="S95" s="23"/>
    </row>
    <row r="96" spans="16:19" s="14" customFormat="1" x14ac:dyDescent="0.25">
      <c r="P96" s="22"/>
      <c r="Q96" s="96">
        <v>0.88</v>
      </c>
      <c r="R96" s="96">
        <v>428.00290980024266</v>
      </c>
      <c r="S96" s="23"/>
    </row>
    <row r="97" spans="16:19" s="14" customFormat="1" x14ac:dyDescent="0.25">
      <c r="P97" s="22"/>
      <c r="Q97" s="68">
        <v>0.89</v>
      </c>
      <c r="R97" s="68">
        <v>435.79729522826665</v>
      </c>
      <c r="S97" s="23"/>
    </row>
    <row r="98" spans="16:19" s="14" customFormat="1" x14ac:dyDescent="0.25">
      <c r="P98" s="22"/>
      <c r="Q98" s="96">
        <v>0.9</v>
      </c>
      <c r="R98" s="96">
        <v>444.4959795991486</v>
      </c>
      <c r="S98" s="23"/>
    </row>
    <row r="99" spans="16:19" s="14" customFormat="1" x14ac:dyDescent="0.25">
      <c r="P99" s="22"/>
      <c r="Q99" s="68">
        <v>0.91</v>
      </c>
      <c r="R99" s="68">
        <v>454.421245890862</v>
      </c>
      <c r="S99" s="23"/>
    </row>
    <row r="100" spans="16:19" s="14" customFormat="1" x14ac:dyDescent="0.25">
      <c r="P100" s="22"/>
      <c r="Q100" s="96">
        <v>0.92</v>
      </c>
      <c r="R100" s="96">
        <v>465.88962766786693</v>
      </c>
      <c r="S100" s="23"/>
    </row>
    <row r="101" spans="16:19" s="14" customFormat="1" x14ac:dyDescent="0.25">
      <c r="P101" s="22"/>
      <c r="Q101" s="68">
        <v>0.93</v>
      </c>
      <c r="R101" s="68">
        <v>479.39438961965016</v>
      </c>
      <c r="S101" s="23"/>
    </row>
    <row r="102" spans="16:19" s="14" customFormat="1" x14ac:dyDescent="0.25">
      <c r="P102" s="22"/>
      <c r="Q102" s="96">
        <v>0.94000000000000006</v>
      </c>
      <c r="R102" s="96">
        <v>495.71654295854364</v>
      </c>
      <c r="S102" s="23"/>
    </row>
    <row r="103" spans="16:19" s="14" customFormat="1" x14ac:dyDescent="0.25">
      <c r="P103" s="22"/>
      <c r="Q103" s="68">
        <v>0.95000000000000007</v>
      </c>
      <c r="R103" s="68">
        <v>516.17577744835887</v>
      </c>
      <c r="S103" s="23"/>
    </row>
    <row r="104" spans="16:19" s="14" customFormat="1" x14ac:dyDescent="0.25">
      <c r="P104" s="22"/>
      <c r="Q104" s="96">
        <v>0.96</v>
      </c>
      <c r="R104" s="96">
        <v>543.17391329305349</v>
      </c>
      <c r="S104" s="23"/>
    </row>
    <row r="105" spans="16:19" s="14" customFormat="1" x14ac:dyDescent="0.25">
      <c r="P105" s="22"/>
      <c r="Q105" s="68">
        <v>0.97</v>
      </c>
      <c r="R105" s="68">
        <v>581.69247828376001</v>
      </c>
      <c r="S105" s="23"/>
    </row>
    <row r="106" spans="16:19" s="14" customFormat="1" x14ac:dyDescent="0.25">
      <c r="P106" s="22"/>
      <c r="Q106" s="96">
        <v>0.98</v>
      </c>
      <c r="R106" s="96">
        <v>644.90136507672696</v>
      </c>
      <c r="S106" s="23"/>
    </row>
    <row r="107" spans="16:19" s="14" customFormat="1" x14ac:dyDescent="0.25">
      <c r="P107" s="22"/>
      <c r="Q107" s="68">
        <v>0.99</v>
      </c>
      <c r="R107" s="68">
        <v>787.79900765374418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3:I23"/>
    <mergeCell ref="H31:I31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29B3DEEB-13B1-47C1-9477-B5E397513A00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2E392-356A-48EA-9AAD-CFA34873D343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209</v>
      </c>
      <c r="E9" s="23"/>
      <c r="G9" s="22"/>
      <c r="H9" s="104" t="s">
        <v>34</v>
      </c>
      <c r="I9" s="105">
        <v>316.33658782759551</v>
      </c>
      <c r="J9" s="21"/>
      <c r="K9" s="21"/>
      <c r="L9" s="21"/>
      <c r="M9" s="21"/>
      <c r="N9" s="23"/>
      <c r="P9" s="22"/>
      <c r="Q9" s="68">
        <v>0.01</v>
      </c>
      <c r="R9" s="68">
        <v>95.688197839106635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145.68531310416594</v>
      </c>
      <c r="J10" s="21"/>
      <c r="K10" s="21"/>
      <c r="L10" s="21"/>
      <c r="M10" s="21"/>
      <c r="N10" s="23"/>
      <c r="P10" s="22"/>
      <c r="Q10" s="96">
        <v>0.02</v>
      </c>
      <c r="R10" s="96">
        <v>114.56403249446828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602.75755821370899</v>
      </c>
      <c r="J11" s="21"/>
      <c r="K11" s="21"/>
      <c r="L11" s="21"/>
      <c r="M11" s="21"/>
      <c r="N11" s="23"/>
      <c r="P11" s="22"/>
      <c r="Q11" s="68">
        <v>0.03</v>
      </c>
      <c r="R11" s="68">
        <v>127.30676130225724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185.01089995317176</v>
      </c>
      <c r="J12" s="21"/>
      <c r="K12" s="21"/>
      <c r="L12" s="21"/>
      <c r="M12" s="21"/>
      <c r="N12" s="23"/>
      <c r="P12" s="22"/>
      <c r="Q12" s="96">
        <v>0.04</v>
      </c>
      <c r="R12" s="96">
        <v>137.29611590122485</v>
      </c>
      <c r="S12" s="23"/>
    </row>
    <row r="13" spans="2:23" s="14" customFormat="1" x14ac:dyDescent="0.25">
      <c r="B13" s="63"/>
      <c r="C13" s="72" t="s">
        <v>131</v>
      </c>
      <c r="D13" s="56" t="s">
        <v>208</v>
      </c>
      <c r="E13" s="64"/>
      <c r="G13" s="22"/>
      <c r="H13" s="11" t="s">
        <v>108</v>
      </c>
      <c r="I13" s="68">
        <v>0.19044667028465201</v>
      </c>
      <c r="J13" s="21"/>
      <c r="K13" s="21"/>
      <c r="L13" s="21"/>
      <c r="M13" s="21"/>
      <c r="N13" s="23"/>
      <c r="P13" s="22"/>
      <c r="Q13" s="68">
        <v>0.05</v>
      </c>
      <c r="R13" s="68">
        <v>145.68531310416591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2</v>
      </c>
      <c r="J14" s="21"/>
      <c r="K14" s="21"/>
      <c r="L14" s="21"/>
      <c r="M14" s="21"/>
      <c r="N14" s="23"/>
      <c r="P14" s="22"/>
      <c r="Q14" s="96">
        <v>0.06</v>
      </c>
      <c r="R14" s="96">
        <v>153.01598844157294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3.3167661392398129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159.58937838994464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165.59363305185624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171.1510150748685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3</v>
      </c>
      <c r="J18" s="107"/>
      <c r="K18" s="21"/>
      <c r="L18" s="21"/>
      <c r="M18" s="21"/>
      <c r="N18" s="23"/>
      <c r="P18" s="22"/>
      <c r="Q18" s="96">
        <v>0.1</v>
      </c>
      <c r="R18" s="96">
        <v>176.36072740725464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181.27287483535363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186</v>
      </c>
      <c r="I20" s="68">
        <v>9.9213099116109704E-2</v>
      </c>
      <c r="J20" s="21"/>
      <c r="K20" s="21"/>
      <c r="L20" s="21"/>
      <c r="M20" s="21"/>
      <c r="N20" s="23"/>
      <c r="P20" s="22"/>
      <c r="Q20" s="96">
        <v>0.12</v>
      </c>
      <c r="R20" s="96">
        <v>185.94637893244379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188</v>
      </c>
      <c r="I21" s="96">
        <v>-6.6669692704953896</v>
      </c>
      <c r="J21" s="21"/>
      <c r="K21" s="21"/>
      <c r="L21" s="21"/>
      <c r="M21" s="21"/>
      <c r="N21" s="23"/>
      <c r="P21" s="22"/>
      <c r="Q21" s="68">
        <v>0.13</v>
      </c>
      <c r="R21" s="68">
        <v>190.41606288064116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68" t="s">
        <v>189</v>
      </c>
      <c r="I22" s="68">
        <v>0.93548696245240404</v>
      </c>
      <c r="J22" s="21"/>
      <c r="K22" s="21"/>
      <c r="L22" s="21"/>
      <c r="M22" s="21"/>
      <c r="N22" s="23"/>
      <c r="P22" s="22"/>
      <c r="Q22" s="96">
        <v>0.14000000000000001</v>
      </c>
      <c r="R22" s="96">
        <v>194.70554979326528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198.84072638804656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202.85184318312412</v>
      </c>
      <c r="S24" s="23"/>
    </row>
    <row r="25" spans="2:19" s="14" customFormat="1" ht="30" x14ac:dyDescent="0.2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206.74870053688269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68">
        <v>0</v>
      </c>
      <c r="I26" s="68">
        <v>9.9213099116109663E-2</v>
      </c>
      <c r="J26" s="68">
        <v>4.1669501628766055</v>
      </c>
      <c r="K26" s="68">
        <v>7</v>
      </c>
      <c r="L26" s="68">
        <v>42</v>
      </c>
      <c r="M26" s="68">
        <v>1.4622917514339366</v>
      </c>
      <c r="N26" s="34"/>
      <c r="P26" s="22"/>
      <c r="Q26" s="96">
        <v>0.18</v>
      </c>
      <c r="R26" s="96">
        <v>210.53937808902441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96">
        <v>16.8</v>
      </c>
      <c r="I27" s="96">
        <v>9.9238477724314489E-2</v>
      </c>
      <c r="J27" s="96">
        <v>4.3932874088554028</v>
      </c>
      <c r="K27" s="96">
        <v>3</v>
      </c>
      <c r="L27" s="96">
        <v>44.27</v>
      </c>
      <c r="M27" s="96">
        <v>-0.70039170098273895</v>
      </c>
      <c r="N27" s="23"/>
      <c r="P27" s="22"/>
      <c r="Q27" s="68">
        <v>0.19</v>
      </c>
      <c r="R27" s="68">
        <v>214.24447904998016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53.5</v>
      </c>
      <c r="I28" s="68">
        <v>0.10067223731083358</v>
      </c>
      <c r="J28" s="68">
        <v>4.6782388678344367</v>
      </c>
      <c r="K28" s="68">
        <v>3</v>
      </c>
      <c r="L28" s="68">
        <v>46.47</v>
      </c>
      <c r="M28" s="68">
        <v>-0.81818889075434686</v>
      </c>
      <c r="N28" s="23"/>
      <c r="P28" s="22"/>
      <c r="Q28" s="96">
        <v>0.2</v>
      </c>
      <c r="R28" s="96">
        <v>217.87102222347355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169.9</v>
      </c>
      <c r="I29" s="96">
        <v>0.12734270144278098</v>
      </c>
      <c r="J29" s="96">
        <v>5.6998593165788769</v>
      </c>
      <c r="K29" s="96">
        <v>6</v>
      </c>
      <c r="L29" s="96">
        <v>44.76</v>
      </c>
      <c r="M29" s="96">
        <v>0.13457702894158671</v>
      </c>
      <c r="N29" s="23"/>
      <c r="P29" s="22"/>
      <c r="Q29" s="68">
        <v>0.21</v>
      </c>
      <c r="R29" s="68">
        <v>221.43087464089729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602.29999999999995</v>
      </c>
      <c r="I30" s="68">
        <v>0.32307913006444783</v>
      </c>
      <c r="J30" s="68">
        <v>15.061949043604557</v>
      </c>
      <c r="K30" s="68">
        <v>15</v>
      </c>
      <c r="L30" s="68">
        <v>46.62</v>
      </c>
      <c r="M30" s="68">
        <v>-1.9401042498149161E-2</v>
      </c>
      <c r="N30" s="23"/>
      <c r="P30" s="22"/>
      <c r="Q30" s="96">
        <v>0.22</v>
      </c>
      <c r="R30" s="96">
        <v>224.92553563243581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228.36994739467184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231.76423453877132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235.12284855043913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-87.937964948366243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238.44475527940008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96" t="s">
        <v>184</v>
      </c>
      <c r="I35" s="96">
        <v>-89.505449976585879</v>
      </c>
      <c r="J35" s="96">
        <v>3</v>
      </c>
      <c r="K35" s="96">
        <v>3.134970056439272</v>
      </c>
      <c r="L35" s="96">
        <v>2</v>
      </c>
      <c r="M35" s="96">
        <v>0.2085690686231414</v>
      </c>
      <c r="N35" s="23"/>
      <c r="P35" s="22"/>
      <c r="Q35" s="68">
        <v>0.27</v>
      </c>
      <c r="R35" s="68">
        <v>241.73424677250355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185</v>
      </c>
      <c r="I36" s="68">
        <v>-95.397632956007783</v>
      </c>
      <c r="J36" s="68">
        <v>1</v>
      </c>
      <c r="K36" s="68">
        <v>14.919336015283079</v>
      </c>
      <c r="L36" s="68">
        <v>4</v>
      </c>
      <c r="M36" s="68">
        <v>4.871477122076473E-3</v>
      </c>
      <c r="N36" s="23"/>
      <c r="P36" s="22"/>
      <c r="Q36" s="96">
        <v>0.28000000000000003</v>
      </c>
      <c r="R36" s="96">
        <v>244.9896041053299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248.22149161765256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251.431224964254</v>
      </c>
      <c r="S38" s="23"/>
    </row>
    <row r="39" spans="1:19" s="14" customFormat="1" ht="23.25" x14ac:dyDescent="0.35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254.62369327302679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257.80792456102932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260.9814821018947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264.1528354791937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267.32262369517338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270.49122638815004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273.65885182763435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276.82397381397487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280.00244549802795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283.1983771560615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286.41084721568211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289.65013420801739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292.91652129195842</v>
      </c>
      <c r="S51" s="23"/>
    </row>
    <row r="52" spans="1:19" s="14" customFormat="1" x14ac:dyDescent="0.25">
      <c r="B52" s="13"/>
      <c r="P52" s="22"/>
      <c r="Q52" s="96">
        <v>0.44</v>
      </c>
      <c r="R52" s="96">
        <v>296.208084919736</v>
      </c>
      <c r="S52" s="23"/>
    </row>
    <row r="53" spans="1:19" s="14" customFormat="1" x14ac:dyDescent="0.25">
      <c r="B53" s="13"/>
      <c r="P53" s="22"/>
      <c r="Q53" s="68">
        <v>0.45</v>
      </c>
      <c r="R53" s="68">
        <v>299.52706874486711</v>
      </c>
      <c r="S53" s="23"/>
    </row>
    <row r="54" spans="1:19" s="14" customFormat="1" x14ac:dyDescent="0.25">
      <c r="P54" s="22"/>
      <c r="Q54" s="96">
        <v>0.46</v>
      </c>
      <c r="R54" s="96">
        <v>302.87623421909427</v>
      </c>
      <c r="S54" s="23"/>
    </row>
    <row r="55" spans="1:19" s="14" customFormat="1" x14ac:dyDescent="0.25">
      <c r="P55" s="22"/>
      <c r="Q55" s="68">
        <v>0.47000000000000003</v>
      </c>
      <c r="R55" s="68">
        <v>306.23715216647633</v>
      </c>
      <c r="S55" s="23"/>
    </row>
    <row r="56" spans="1:19" s="14" customFormat="1" x14ac:dyDescent="0.25">
      <c r="P56" s="22"/>
      <c r="Q56" s="96">
        <v>0.48</v>
      </c>
      <c r="R56" s="96">
        <v>309.57969371051826</v>
      </c>
      <c r="S56" s="23"/>
    </row>
    <row r="57" spans="1:19" s="14" customFormat="1" x14ac:dyDescent="0.25">
      <c r="P57" s="22"/>
      <c r="Q57" s="68">
        <v>0.49</v>
      </c>
      <c r="R57" s="68">
        <v>312.91993716281451</v>
      </c>
      <c r="S57" s="23"/>
    </row>
    <row r="58" spans="1:19" s="14" customFormat="1" x14ac:dyDescent="0.25">
      <c r="P58" s="22"/>
      <c r="Q58" s="96">
        <v>0.5</v>
      </c>
      <c r="R58" s="96">
        <v>316.33658782759557</v>
      </c>
      <c r="S58" s="23"/>
    </row>
    <row r="59" spans="1:19" s="14" customFormat="1" x14ac:dyDescent="0.25">
      <c r="P59" s="22"/>
      <c r="Q59" s="68">
        <v>0.51</v>
      </c>
      <c r="R59" s="68">
        <v>319.86414400932983</v>
      </c>
      <c r="S59" s="23"/>
    </row>
    <row r="60" spans="1:19" s="14" customFormat="1" x14ac:dyDescent="0.25">
      <c r="P60" s="22"/>
      <c r="Q60" s="96">
        <v>0.52</v>
      </c>
      <c r="R60" s="96">
        <v>323.47054417638259</v>
      </c>
      <c r="S60" s="23"/>
    </row>
    <row r="61" spans="1:19" s="14" customFormat="1" x14ac:dyDescent="0.25">
      <c r="P61" s="22"/>
      <c r="Q61" s="68">
        <v>0.53</v>
      </c>
      <c r="R61" s="68">
        <v>327.13601415848467</v>
      </c>
      <c r="S61" s="23"/>
    </row>
    <row r="62" spans="1:19" s="14" customFormat="1" x14ac:dyDescent="0.25">
      <c r="P62" s="22"/>
      <c r="Q62" s="96">
        <v>0.54</v>
      </c>
      <c r="R62" s="96">
        <v>330.85653195513129</v>
      </c>
      <c r="S62" s="23"/>
    </row>
    <row r="63" spans="1:19" s="14" customFormat="1" x14ac:dyDescent="0.25">
      <c r="P63" s="22"/>
      <c r="Q63" s="68">
        <v>0.55000000000000004</v>
      </c>
      <c r="R63" s="68">
        <v>334.65018470302209</v>
      </c>
      <c r="S63" s="23"/>
    </row>
    <row r="64" spans="1:19" s="14" customFormat="1" x14ac:dyDescent="0.25">
      <c r="P64" s="22"/>
      <c r="Q64" s="96">
        <v>0.56000000000000005</v>
      </c>
      <c r="R64" s="96">
        <v>338.52555049575551</v>
      </c>
      <c r="S64" s="23"/>
    </row>
    <row r="65" spans="16:19" s="14" customFormat="1" x14ac:dyDescent="0.25">
      <c r="P65" s="22"/>
      <c r="Q65" s="68">
        <v>0.57000000000000006</v>
      </c>
      <c r="R65" s="68">
        <v>342.48010959063669</v>
      </c>
      <c r="S65" s="23"/>
    </row>
    <row r="66" spans="16:19" s="14" customFormat="1" x14ac:dyDescent="0.25">
      <c r="P66" s="22"/>
      <c r="Q66" s="96">
        <v>0.57999999999999996</v>
      </c>
      <c r="R66" s="96">
        <v>346.5397268354036</v>
      </c>
      <c r="S66" s="23"/>
    </row>
    <row r="67" spans="16:19" s="14" customFormat="1" x14ac:dyDescent="0.25">
      <c r="P67" s="22"/>
      <c r="Q67" s="68">
        <v>0.59</v>
      </c>
      <c r="R67" s="68">
        <v>350.68922519720763</v>
      </c>
      <c r="S67" s="23"/>
    </row>
    <row r="68" spans="16:19" s="14" customFormat="1" x14ac:dyDescent="0.25">
      <c r="P68" s="22"/>
      <c r="Q68" s="96">
        <v>0.6</v>
      </c>
      <c r="R68" s="96">
        <v>354.97397614700049</v>
      </c>
      <c r="S68" s="23"/>
    </row>
    <row r="69" spans="16:19" s="14" customFormat="1" x14ac:dyDescent="0.25">
      <c r="P69" s="22"/>
      <c r="Q69" s="68">
        <v>0.61</v>
      </c>
      <c r="R69" s="68">
        <v>359.43711454477909</v>
      </c>
      <c r="S69" s="23"/>
    </row>
    <row r="70" spans="16:19" s="14" customFormat="1" x14ac:dyDescent="0.25">
      <c r="P70" s="22"/>
      <c r="Q70" s="96">
        <v>0.62</v>
      </c>
      <c r="R70" s="96">
        <v>364.07029427428444</v>
      </c>
      <c r="S70" s="23"/>
    </row>
    <row r="71" spans="16:19" s="14" customFormat="1" x14ac:dyDescent="0.25">
      <c r="P71" s="22"/>
      <c r="Q71" s="68">
        <v>0.63</v>
      </c>
      <c r="R71" s="68">
        <v>368.92091603565484</v>
      </c>
      <c r="S71" s="23"/>
    </row>
    <row r="72" spans="16:19" s="14" customFormat="1" x14ac:dyDescent="0.25">
      <c r="P72" s="22"/>
      <c r="Q72" s="96">
        <v>0.64</v>
      </c>
      <c r="R72" s="96">
        <v>373.97599185723993</v>
      </c>
      <c r="S72" s="23"/>
    </row>
    <row r="73" spans="16:19" s="14" customFormat="1" x14ac:dyDescent="0.25">
      <c r="P73" s="22"/>
      <c r="Q73" s="68">
        <v>0.65</v>
      </c>
      <c r="R73" s="68">
        <v>379.33784815681861</v>
      </c>
      <c r="S73" s="23"/>
    </row>
    <row r="74" spans="16:19" s="14" customFormat="1" x14ac:dyDescent="0.25">
      <c r="P74" s="22"/>
      <c r="Q74" s="96">
        <v>0.66</v>
      </c>
      <c r="R74" s="96">
        <v>384.9844329308919</v>
      </c>
      <c r="S74" s="23"/>
    </row>
    <row r="75" spans="16:19" s="14" customFormat="1" x14ac:dyDescent="0.25">
      <c r="P75" s="22"/>
      <c r="Q75" s="68">
        <v>0.67</v>
      </c>
      <c r="R75" s="68">
        <v>391.15084745309525</v>
      </c>
      <c r="S75" s="23"/>
    </row>
    <row r="76" spans="16:19" s="14" customFormat="1" x14ac:dyDescent="0.25">
      <c r="P76" s="22"/>
      <c r="Q76" s="96">
        <v>0.68</v>
      </c>
      <c r="R76" s="96">
        <v>397.86347885548861</v>
      </c>
      <c r="S76" s="23"/>
    </row>
    <row r="77" spans="16:19" s="14" customFormat="1" x14ac:dyDescent="0.25">
      <c r="P77" s="22"/>
      <c r="Q77" s="68">
        <v>0.69000000000000006</v>
      </c>
      <c r="R77" s="68">
        <v>405.5027252983304</v>
      </c>
      <c r="S77" s="23"/>
    </row>
    <row r="78" spans="16:19" s="14" customFormat="1" x14ac:dyDescent="0.25">
      <c r="P78" s="22"/>
      <c r="Q78" s="96">
        <v>0.70000000000000007</v>
      </c>
      <c r="R78" s="96">
        <v>414.51645609944239</v>
      </c>
      <c r="S78" s="23"/>
    </row>
    <row r="79" spans="16:19" s="14" customFormat="1" x14ac:dyDescent="0.25">
      <c r="P79" s="22"/>
      <c r="Q79" s="68">
        <v>0.71</v>
      </c>
      <c r="R79" s="68">
        <v>425.90884480564921</v>
      </c>
      <c r="S79" s="23"/>
    </row>
    <row r="80" spans="16:19" s="14" customFormat="1" x14ac:dyDescent="0.25">
      <c r="P80" s="22"/>
      <c r="Q80" s="96">
        <v>0.72</v>
      </c>
      <c r="R80" s="96">
        <v>443.32079071352979</v>
      </c>
      <c r="S80" s="23"/>
    </row>
    <row r="81" spans="16:19" s="14" customFormat="1" x14ac:dyDescent="0.25">
      <c r="P81" s="22"/>
      <c r="Q81" s="68">
        <v>0.73</v>
      </c>
      <c r="R81" s="68">
        <v>588.89726524900823</v>
      </c>
      <c r="S81" s="23"/>
    </row>
    <row r="82" spans="16:19" s="14" customFormat="1" x14ac:dyDescent="0.25">
      <c r="P82" s="22"/>
      <c r="Q82" s="96">
        <v>0.74</v>
      </c>
      <c r="R82" s="96">
        <v>590.17116024535346</v>
      </c>
      <c r="S82" s="23"/>
    </row>
    <row r="83" spans="16:19" s="14" customFormat="1" x14ac:dyDescent="0.25">
      <c r="P83" s="22"/>
      <c r="Q83" s="68">
        <v>0.75</v>
      </c>
      <c r="R83" s="68">
        <v>591.29503365677988</v>
      </c>
      <c r="S83" s="23"/>
    </row>
    <row r="84" spans="16:19" s="14" customFormat="1" x14ac:dyDescent="0.25">
      <c r="P84" s="22"/>
      <c r="Q84" s="96">
        <v>0.76</v>
      </c>
      <c r="R84" s="96">
        <v>592.28219041131456</v>
      </c>
      <c r="S84" s="23"/>
    </row>
    <row r="85" spans="16:19" s="14" customFormat="1" x14ac:dyDescent="0.25">
      <c r="P85" s="22"/>
      <c r="Q85" s="68">
        <v>0.77</v>
      </c>
      <c r="R85" s="68">
        <v>593.14593543698413</v>
      </c>
      <c r="S85" s="23"/>
    </row>
    <row r="86" spans="16:19" s="14" customFormat="1" x14ac:dyDescent="0.25">
      <c r="P86" s="22"/>
      <c r="Q86" s="96">
        <v>0.78</v>
      </c>
      <c r="R86" s="96">
        <v>593.89957366181534</v>
      </c>
      <c r="S86" s="23"/>
    </row>
    <row r="87" spans="16:19" s="14" customFormat="1" x14ac:dyDescent="0.25">
      <c r="P87" s="22"/>
      <c r="Q87" s="68">
        <v>0.79</v>
      </c>
      <c r="R87" s="68">
        <v>594.55641001383526</v>
      </c>
      <c r="S87" s="23"/>
    </row>
    <row r="88" spans="16:19" s="14" customFormat="1" x14ac:dyDescent="0.25">
      <c r="P88" s="22"/>
      <c r="Q88" s="96">
        <v>0.8</v>
      </c>
      <c r="R88" s="96">
        <v>595.12974942107064</v>
      </c>
      <c r="S88" s="23"/>
    </row>
    <row r="89" spans="16:19" s="14" customFormat="1" x14ac:dyDescent="0.25">
      <c r="P89" s="22"/>
      <c r="Q89" s="68">
        <v>0.81</v>
      </c>
      <c r="R89" s="68">
        <v>595.63289681154833</v>
      </c>
      <c r="S89" s="23"/>
    </row>
    <row r="90" spans="16:19" s="14" customFormat="1" x14ac:dyDescent="0.25">
      <c r="P90" s="22"/>
      <c r="Q90" s="96">
        <v>0.82000000000000006</v>
      </c>
      <c r="R90" s="96">
        <v>596.07915711329508</v>
      </c>
      <c r="S90" s="23"/>
    </row>
    <row r="91" spans="16:19" s="14" customFormat="1" x14ac:dyDescent="0.25">
      <c r="P91" s="22"/>
      <c r="Q91" s="68">
        <v>0.83000000000000007</v>
      </c>
      <c r="R91" s="68">
        <v>596.48183525433785</v>
      </c>
      <c r="S91" s="23"/>
    </row>
    <row r="92" spans="16:19" s="14" customFormat="1" x14ac:dyDescent="0.25">
      <c r="P92" s="22"/>
      <c r="Q92" s="96">
        <v>0.84</v>
      </c>
      <c r="R92" s="96">
        <v>596.8542361627035</v>
      </c>
      <c r="S92" s="23"/>
    </row>
    <row r="93" spans="16:19" s="14" customFormat="1" x14ac:dyDescent="0.25">
      <c r="P93" s="22"/>
      <c r="Q93" s="68">
        <v>0.85</v>
      </c>
      <c r="R93" s="68">
        <v>597.20966476641877</v>
      </c>
      <c r="S93" s="23"/>
    </row>
    <row r="94" spans="16:19" s="14" customFormat="1" x14ac:dyDescent="0.25">
      <c r="P94" s="22"/>
      <c r="Q94" s="96">
        <v>0.86</v>
      </c>
      <c r="R94" s="96">
        <v>597.56142599351051</v>
      </c>
      <c r="S94" s="23"/>
    </row>
    <row r="95" spans="16:19" s="14" customFormat="1" x14ac:dyDescent="0.25">
      <c r="P95" s="22"/>
      <c r="Q95" s="68">
        <v>0.87</v>
      </c>
      <c r="R95" s="68">
        <v>597.9228247720057</v>
      </c>
      <c r="S95" s="23"/>
    </row>
    <row r="96" spans="16:19" s="14" customFormat="1" x14ac:dyDescent="0.25">
      <c r="P96" s="22"/>
      <c r="Q96" s="96">
        <v>0.88</v>
      </c>
      <c r="R96" s="96">
        <v>598.30716602993107</v>
      </c>
      <c r="S96" s="23"/>
    </row>
    <row r="97" spans="16:19" s="14" customFormat="1" x14ac:dyDescent="0.25">
      <c r="P97" s="22"/>
      <c r="Q97" s="68">
        <v>0.89</v>
      </c>
      <c r="R97" s="68">
        <v>598.72775469531348</v>
      </c>
      <c r="S97" s="23"/>
    </row>
    <row r="98" spans="16:19" s="14" customFormat="1" x14ac:dyDescent="0.25">
      <c r="P98" s="22"/>
      <c r="Q98" s="96">
        <v>0.9</v>
      </c>
      <c r="R98" s="96">
        <v>599.19789569617978</v>
      </c>
      <c r="S98" s="23"/>
    </row>
    <row r="99" spans="16:19" s="14" customFormat="1" x14ac:dyDescent="0.25">
      <c r="P99" s="22"/>
      <c r="Q99" s="68">
        <v>0.91</v>
      </c>
      <c r="R99" s="68">
        <v>599.73089396055673</v>
      </c>
      <c r="S99" s="23"/>
    </row>
    <row r="100" spans="16:19" s="14" customFormat="1" x14ac:dyDescent="0.25">
      <c r="P100" s="22"/>
      <c r="Q100" s="96">
        <v>0.92</v>
      </c>
      <c r="R100" s="96">
        <v>600.34005441647139</v>
      </c>
      <c r="S100" s="23"/>
    </row>
    <row r="101" spans="16:19" s="14" customFormat="1" x14ac:dyDescent="0.25">
      <c r="P101" s="22"/>
      <c r="Q101" s="68">
        <v>0.93</v>
      </c>
      <c r="R101" s="68">
        <v>601.03868199195028</v>
      </c>
      <c r="S101" s="23"/>
    </row>
    <row r="102" spans="16:19" s="14" customFormat="1" x14ac:dyDescent="0.25">
      <c r="P102" s="22"/>
      <c r="Q102" s="96">
        <v>0.94000000000000006</v>
      </c>
      <c r="R102" s="96">
        <v>601.84008161502072</v>
      </c>
      <c r="S102" s="23"/>
    </row>
    <row r="103" spans="16:19" s="14" customFormat="1" x14ac:dyDescent="0.25">
      <c r="P103" s="22"/>
      <c r="Q103" s="68">
        <v>0.95000000000000007</v>
      </c>
      <c r="R103" s="68">
        <v>602.75755821370899</v>
      </c>
      <c r="S103" s="23"/>
    </row>
    <row r="104" spans="16:19" s="14" customFormat="1" x14ac:dyDescent="0.25">
      <c r="P104" s="22"/>
      <c r="Q104" s="96">
        <v>0.96</v>
      </c>
      <c r="R104" s="96">
        <v>603.8044167160424</v>
      </c>
      <c r="S104" s="23"/>
    </row>
    <row r="105" spans="16:19" s="14" customFormat="1" x14ac:dyDescent="0.25">
      <c r="P105" s="22"/>
      <c r="Q105" s="68">
        <v>0.97</v>
      </c>
      <c r="R105" s="68">
        <v>604.99396205004757</v>
      </c>
      <c r="S105" s="23"/>
    </row>
    <row r="106" spans="16:19" s="14" customFormat="1" x14ac:dyDescent="0.25">
      <c r="P106" s="22"/>
      <c r="Q106" s="96">
        <v>0.98</v>
      </c>
      <c r="R106" s="96">
        <v>617.00173248441581</v>
      </c>
      <c r="S106" s="23"/>
    </row>
    <row r="107" spans="16:19" s="14" customFormat="1" x14ac:dyDescent="0.25">
      <c r="P107" s="22"/>
      <c r="Q107" s="68">
        <v>0.99</v>
      </c>
      <c r="R107" s="68">
        <v>786.66886933503167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8C4B852B-43CC-45E4-92C4-02C6EEED6589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EC0FE-AB88-476D-9AB1-6F5A69F3F892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211</v>
      </c>
      <c r="E9" s="23"/>
      <c r="G9" s="22"/>
      <c r="H9" s="104" t="s">
        <v>34</v>
      </c>
      <c r="I9" s="105">
        <v>301.5607072375945</v>
      </c>
      <c r="J9" s="21"/>
      <c r="K9" s="21"/>
      <c r="L9" s="21"/>
      <c r="M9" s="21"/>
      <c r="N9" s="23"/>
      <c r="P9" s="22"/>
      <c r="Q9" s="68">
        <v>0.01</v>
      </c>
      <c r="R9" s="68">
        <v>199.94188742138897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221.78524732168199</v>
      </c>
      <c r="J10" s="21"/>
      <c r="K10" s="21"/>
      <c r="L10" s="21"/>
      <c r="M10" s="21"/>
      <c r="N10" s="23"/>
      <c r="P10" s="22"/>
      <c r="Q10" s="96">
        <v>0.02</v>
      </c>
      <c r="R10" s="96">
        <v>208.14788187019869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515.6378770645415</v>
      </c>
      <c r="J11" s="21"/>
      <c r="K11" s="21"/>
      <c r="L11" s="21"/>
      <c r="M11" s="21"/>
      <c r="N11" s="23"/>
      <c r="P11" s="22"/>
      <c r="Q11" s="68">
        <v>0.03</v>
      </c>
      <c r="R11" s="68">
        <v>213.73990334359604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183.57557166922598</v>
      </c>
      <c r="J12" s="21"/>
      <c r="K12" s="21"/>
      <c r="L12" s="21"/>
      <c r="M12" s="21"/>
      <c r="N12" s="23"/>
      <c r="P12" s="22"/>
      <c r="Q12" s="96">
        <v>0.04</v>
      </c>
      <c r="R12" s="96">
        <v>218.14905087661626</v>
      </c>
      <c r="S12" s="23"/>
    </row>
    <row r="13" spans="2:23" s="14" customFormat="1" x14ac:dyDescent="0.25">
      <c r="B13" s="63"/>
      <c r="C13" s="72" t="s">
        <v>131</v>
      </c>
      <c r="D13" s="56" t="s">
        <v>210</v>
      </c>
      <c r="E13" s="64"/>
      <c r="G13" s="22"/>
      <c r="H13" s="11" t="s">
        <v>108</v>
      </c>
      <c r="I13" s="68">
        <v>0.26140500810959755</v>
      </c>
      <c r="J13" s="21"/>
      <c r="K13" s="21"/>
      <c r="L13" s="21"/>
      <c r="M13" s="21"/>
      <c r="N13" s="23"/>
      <c r="P13" s="22"/>
      <c r="Q13" s="68">
        <v>0.05</v>
      </c>
      <c r="R13" s="68">
        <v>221.78524732168199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225.05072702469926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4.000547572248272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227.92200676082845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230.61336912015054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233.07828970844113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2</v>
      </c>
      <c r="J18" s="107"/>
      <c r="K18" s="21"/>
      <c r="L18" s="21"/>
      <c r="M18" s="21"/>
      <c r="N18" s="23"/>
      <c r="P18" s="22"/>
      <c r="Q18" s="96">
        <v>0.1</v>
      </c>
      <c r="R18" s="96">
        <v>235.38526360656434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237.60947040579549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188</v>
      </c>
      <c r="I20" s="68">
        <v>-1.32333002352895</v>
      </c>
      <c r="J20" s="21"/>
      <c r="K20" s="21"/>
      <c r="L20" s="21"/>
      <c r="M20" s="21"/>
      <c r="N20" s="23"/>
      <c r="P20" s="22"/>
      <c r="Q20" s="96">
        <v>0.12</v>
      </c>
      <c r="R20" s="96">
        <v>239.70801045722709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189</v>
      </c>
      <c r="I21" s="96">
        <v>1.39776545404595E-3</v>
      </c>
      <c r="J21" s="21"/>
      <c r="K21" s="21"/>
      <c r="L21" s="21"/>
      <c r="M21" s="21"/>
      <c r="N21" s="23"/>
      <c r="P21" s="22"/>
      <c r="Q21" s="68">
        <v>0.13</v>
      </c>
      <c r="R21" s="68">
        <v>241.7101656552241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40"/>
      <c r="I22" s="40"/>
      <c r="J22" s="40"/>
      <c r="K22" s="21"/>
      <c r="L22" s="21"/>
      <c r="M22" s="21"/>
      <c r="N22" s="23"/>
      <c r="P22" s="22"/>
      <c r="Q22" s="96">
        <v>0.14000000000000001</v>
      </c>
      <c r="R22" s="96">
        <v>243.65807284813224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83" t="s">
        <v>53</v>
      </c>
      <c r="I23" s="83"/>
      <c r="J23" s="41"/>
      <c r="K23" s="41"/>
      <c r="L23" s="41"/>
      <c r="M23" s="41"/>
      <c r="N23" s="23"/>
      <c r="P23" s="22"/>
      <c r="Q23" s="68">
        <v>0.15</v>
      </c>
      <c r="R23" s="68">
        <v>245.55109129421669</v>
      </c>
      <c r="S23" s="23"/>
    </row>
    <row r="24" spans="2:19" s="14" customFormat="1" ht="30" x14ac:dyDescent="0.25">
      <c r="B24" s="22"/>
      <c r="C24" s="11" t="s">
        <v>51</v>
      </c>
      <c r="D24" s="68">
        <v>5</v>
      </c>
      <c r="E24" s="23"/>
      <c r="F24" s="13"/>
      <c r="G24" s="22"/>
      <c r="H24" s="42" t="s">
        <v>41</v>
      </c>
      <c r="I24" s="42" t="s">
        <v>47</v>
      </c>
      <c r="J24" s="43" t="s">
        <v>43</v>
      </c>
      <c r="K24" s="43" t="s">
        <v>44</v>
      </c>
      <c r="L24" s="43" t="s">
        <v>45</v>
      </c>
      <c r="M24" s="43" t="s">
        <v>46</v>
      </c>
      <c r="N24" s="23"/>
      <c r="P24" s="22"/>
      <c r="Q24" s="96">
        <v>0.16</v>
      </c>
      <c r="R24" s="96">
        <v>247.37397456295705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68">
        <v>0</v>
      </c>
      <c r="I25" s="68">
        <v>9.2862825727505552E-2</v>
      </c>
      <c r="J25" s="68">
        <v>3.9002386805552334</v>
      </c>
      <c r="K25" s="68">
        <v>7</v>
      </c>
      <c r="L25" s="68">
        <v>42</v>
      </c>
      <c r="M25" s="68">
        <v>1.6479581544912416</v>
      </c>
      <c r="N25" s="34"/>
      <c r="P25" s="22"/>
      <c r="Q25" s="68">
        <v>0.17</v>
      </c>
      <c r="R25" s="68">
        <v>249.14668589221966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96">
        <v>16.8</v>
      </c>
      <c r="I26" s="96">
        <v>9.6826609933680668E-2</v>
      </c>
      <c r="J26" s="96">
        <v>4.2865140217640434</v>
      </c>
      <c r="K26" s="96">
        <v>3</v>
      </c>
      <c r="L26" s="96">
        <v>44.27</v>
      </c>
      <c r="M26" s="96">
        <v>-0.65384804991995182</v>
      </c>
      <c r="N26" s="23"/>
      <c r="P26" s="22"/>
      <c r="Q26" s="96">
        <v>0.18</v>
      </c>
      <c r="R26" s="96">
        <v>250.88918851987108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68">
        <v>53.5</v>
      </c>
      <c r="I27" s="68">
        <v>0.10591493326872524</v>
      </c>
      <c r="J27" s="68">
        <v>4.9218669489976614</v>
      </c>
      <c r="K27" s="68">
        <v>3</v>
      </c>
      <c r="L27" s="68">
        <v>46.47</v>
      </c>
      <c r="M27" s="68">
        <v>-0.91615501406954791</v>
      </c>
      <c r="N27" s="23"/>
      <c r="P27" s="22"/>
      <c r="Q27" s="68">
        <v>0.19</v>
      </c>
      <c r="R27" s="68">
        <v>252.60554006743536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96">
        <v>169.9</v>
      </c>
      <c r="I28" s="96">
        <v>0.13877275290643631</v>
      </c>
      <c r="J28" s="96">
        <v>6.2114684200920891</v>
      </c>
      <c r="K28" s="96">
        <v>6</v>
      </c>
      <c r="L28" s="96">
        <v>44.76</v>
      </c>
      <c r="M28" s="96">
        <v>-9.1430164083590865E-2</v>
      </c>
      <c r="N28" s="23"/>
      <c r="P28" s="22"/>
      <c r="Q28" s="96">
        <v>0.2</v>
      </c>
      <c r="R28" s="96">
        <v>254.28030776575068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68">
        <v>602.29999999999995</v>
      </c>
      <c r="I29" s="68">
        <v>0.31509626106817523</v>
      </c>
      <c r="J29" s="68">
        <v>14.689787690998328</v>
      </c>
      <c r="K29" s="68">
        <v>15</v>
      </c>
      <c r="L29" s="68">
        <v>46.62</v>
      </c>
      <c r="M29" s="68">
        <v>9.7799469328023955E-2</v>
      </c>
      <c r="N29" s="23"/>
      <c r="P29" s="22"/>
      <c r="Q29" s="68">
        <v>0.21</v>
      </c>
      <c r="R29" s="68">
        <v>255.92319356296221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40"/>
      <c r="I30" s="40"/>
      <c r="J30" s="40"/>
      <c r="K30" s="40"/>
      <c r="L30" s="40"/>
      <c r="M30" s="40"/>
      <c r="N30" s="23"/>
      <c r="P30" s="22"/>
      <c r="Q30" s="96">
        <v>0.22</v>
      </c>
      <c r="R30" s="96">
        <v>257.54456134105203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83" t="s">
        <v>111</v>
      </c>
      <c r="I31" s="83"/>
      <c r="J31" s="40"/>
      <c r="K31" s="40"/>
      <c r="L31" s="40"/>
      <c r="M31" s="40"/>
      <c r="N31" s="23"/>
      <c r="P31" s="22"/>
      <c r="Q31" s="68">
        <v>0.23</v>
      </c>
      <c r="R31" s="68">
        <v>259.154572079356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108" t="s">
        <v>31</v>
      </c>
      <c r="I32" s="108" t="s">
        <v>90</v>
      </c>
      <c r="J32" s="108" t="s">
        <v>52</v>
      </c>
      <c r="K32" s="108" t="s">
        <v>91</v>
      </c>
      <c r="L32" s="108" t="s">
        <v>92</v>
      </c>
      <c r="M32" s="108" t="s">
        <v>93</v>
      </c>
      <c r="N32" s="23"/>
      <c r="P32" s="22"/>
      <c r="Q32" s="96">
        <v>0.24</v>
      </c>
      <c r="R32" s="96">
        <v>260.74596710772613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68" t="s">
        <v>182</v>
      </c>
      <c r="I33" s="68">
        <v>-87.937964948366243</v>
      </c>
      <c r="J33" s="68">
        <v>5</v>
      </c>
      <c r="K33" s="68" t="s">
        <v>183</v>
      </c>
      <c r="L33" s="68" t="s">
        <v>183</v>
      </c>
      <c r="M33" s="68" t="s">
        <v>183</v>
      </c>
      <c r="N33" s="23"/>
      <c r="P33" s="22"/>
      <c r="Q33" s="68">
        <v>0.25</v>
      </c>
      <c r="R33" s="68">
        <v>262.31514385031255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96" t="s">
        <v>184</v>
      </c>
      <c r="I34" s="96">
        <v>-89.78778583461299</v>
      </c>
      <c r="J34" s="96">
        <v>2</v>
      </c>
      <c r="K34" s="96">
        <v>3.6996417724934929</v>
      </c>
      <c r="L34" s="96">
        <v>3</v>
      </c>
      <c r="M34" s="96">
        <v>0.29577725921129161</v>
      </c>
      <c r="N34" s="23"/>
      <c r="P34" s="22"/>
      <c r="Q34" s="96">
        <v>0.26</v>
      </c>
      <c r="R34" s="96">
        <v>263.86876195921349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68" t="s">
        <v>185</v>
      </c>
      <c r="I35" s="68">
        <v>-95.397632956007783</v>
      </c>
      <c r="J35" s="68">
        <v>1</v>
      </c>
      <c r="K35" s="68">
        <v>14.919336015283079</v>
      </c>
      <c r="L35" s="68">
        <v>4</v>
      </c>
      <c r="M35" s="68">
        <v>4.871477122076473E-3</v>
      </c>
      <c r="N35" s="23"/>
      <c r="P35" s="22"/>
      <c r="Q35" s="68">
        <v>0.27</v>
      </c>
      <c r="R35" s="68">
        <v>265.41348108652704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40"/>
      <c r="I36" s="40"/>
      <c r="J36" s="40"/>
      <c r="K36" s="40"/>
      <c r="L36" s="40"/>
      <c r="M36" s="40"/>
      <c r="N36" s="23"/>
      <c r="P36" s="22"/>
      <c r="Q36" s="96">
        <v>0.28000000000000003</v>
      </c>
      <c r="R36" s="96">
        <v>266.95596088435133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45"/>
      <c r="H37" s="46"/>
      <c r="I37" s="45"/>
      <c r="J37" s="45"/>
      <c r="K37" s="45"/>
      <c r="L37" s="45"/>
      <c r="M37" s="45"/>
      <c r="N37" s="45"/>
      <c r="P37" s="22"/>
      <c r="Q37" s="68">
        <v>0.28999999999999998</v>
      </c>
      <c r="R37" s="68">
        <v>268.49305629327034</v>
      </c>
      <c r="S37" s="23"/>
    </row>
    <row r="38" spans="1:19" s="14" customFormat="1" ht="23.25" x14ac:dyDescent="0.35">
      <c r="A38" s="13"/>
      <c r="B38" s="13"/>
      <c r="C38" s="13"/>
      <c r="D38" s="13"/>
      <c r="E38" s="27"/>
      <c r="F38" s="13"/>
      <c r="H38" s="29"/>
      <c r="M38" s="13"/>
      <c r="N38" s="13"/>
      <c r="P38" s="22"/>
      <c r="Q38" s="96">
        <v>0.3</v>
      </c>
      <c r="R38" s="96">
        <v>270.019728335987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H39" s="28"/>
      <c r="M39" s="13"/>
      <c r="N39" s="13"/>
      <c r="P39" s="22"/>
      <c r="Q39" s="68">
        <v>0.31</v>
      </c>
      <c r="R39" s="68">
        <v>271.54029725726394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I40" s="13"/>
      <c r="J40" s="13"/>
      <c r="K40" s="13"/>
      <c r="L40" s="13"/>
      <c r="M40" s="13"/>
      <c r="N40" s="13"/>
      <c r="P40" s="22"/>
      <c r="Q40" s="96">
        <v>0.32</v>
      </c>
      <c r="R40" s="96">
        <v>273.05908404243996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30"/>
      <c r="I41" s="13"/>
      <c r="J41" s="13"/>
      <c r="K41" s="13"/>
      <c r="L41" s="13"/>
      <c r="M41" s="13"/>
      <c r="N41" s="13"/>
      <c r="P41" s="22"/>
      <c r="Q41" s="68">
        <v>0.33</v>
      </c>
      <c r="R41" s="68">
        <v>274.58040967685383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8"/>
      <c r="P42" s="22"/>
      <c r="Q42" s="96">
        <v>0.34</v>
      </c>
      <c r="R42" s="96">
        <v>276.10598961628739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277.62844748959265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279.15061761861563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280.67673640336676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282.21104024385647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O47" s="13"/>
      <c r="P47" s="22"/>
      <c r="Q47" s="68">
        <v>0.39</v>
      </c>
      <c r="R47" s="68">
        <v>283.75776448003319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285.31391890580898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286.87614752721606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288.44763044179672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290.03154774709316</v>
      </c>
      <c r="S51" s="23"/>
    </row>
    <row r="52" spans="1:19" s="14" customFormat="1" x14ac:dyDescent="0.25">
      <c r="B52" s="13"/>
      <c r="P52" s="22"/>
      <c r="Q52" s="96">
        <v>0.44</v>
      </c>
      <c r="R52" s="96">
        <v>291.63107954064753</v>
      </c>
      <c r="S52" s="23"/>
    </row>
    <row r="53" spans="1:19" s="14" customFormat="1" x14ac:dyDescent="0.25">
      <c r="B53" s="13"/>
      <c r="P53" s="22"/>
      <c r="Q53" s="68">
        <v>0.45</v>
      </c>
      <c r="R53" s="68">
        <v>293.24785035336788</v>
      </c>
      <c r="S53" s="23"/>
    </row>
    <row r="54" spans="1:19" s="14" customFormat="1" x14ac:dyDescent="0.25">
      <c r="P54" s="22"/>
      <c r="Q54" s="96">
        <v>0.46</v>
      </c>
      <c r="R54" s="96">
        <v>294.87443691547548</v>
      </c>
      <c r="S54" s="23"/>
    </row>
    <row r="55" spans="1:19" s="14" customFormat="1" x14ac:dyDescent="0.25">
      <c r="P55" s="22"/>
      <c r="Q55" s="68">
        <v>0.47000000000000003</v>
      </c>
      <c r="R55" s="68">
        <v>296.51374059578728</v>
      </c>
      <c r="S55" s="23"/>
    </row>
    <row r="56" spans="1:19" s="14" customFormat="1" x14ac:dyDescent="0.25">
      <c r="P56" s="22"/>
      <c r="Q56" s="96">
        <v>0.48</v>
      </c>
      <c r="R56" s="96">
        <v>298.17103668346789</v>
      </c>
      <c r="S56" s="23"/>
    </row>
    <row r="57" spans="1:19" s="14" customFormat="1" x14ac:dyDescent="0.25">
      <c r="P57" s="22"/>
      <c r="Q57" s="68">
        <v>0.49</v>
      </c>
      <c r="R57" s="68">
        <v>299.85160046768209</v>
      </c>
      <c r="S57" s="23"/>
    </row>
    <row r="58" spans="1:19" s="14" customFormat="1" x14ac:dyDescent="0.25">
      <c r="P58" s="22"/>
      <c r="Q58" s="96">
        <v>0.5</v>
      </c>
      <c r="R58" s="96">
        <v>301.56070723759456</v>
      </c>
      <c r="S58" s="23"/>
    </row>
    <row r="59" spans="1:19" s="14" customFormat="1" x14ac:dyDescent="0.25">
      <c r="P59" s="22"/>
      <c r="Q59" s="68">
        <v>0.51</v>
      </c>
      <c r="R59" s="68">
        <v>303.29504726925632</v>
      </c>
      <c r="S59" s="23"/>
    </row>
    <row r="60" spans="1:19" s="14" customFormat="1" x14ac:dyDescent="0.25">
      <c r="P60" s="22"/>
      <c r="Q60" s="96">
        <v>0.52</v>
      </c>
      <c r="R60" s="96">
        <v>305.05065960927129</v>
      </c>
      <c r="S60" s="23"/>
    </row>
    <row r="61" spans="1:19" s="14" customFormat="1" x14ac:dyDescent="0.25">
      <c r="P61" s="22"/>
      <c r="Q61" s="68">
        <v>0.53</v>
      </c>
      <c r="R61" s="68">
        <v>306.83184270263365</v>
      </c>
      <c r="S61" s="23"/>
    </row>
    <row r="62" spans="1:19" s="14" customFormat="1" x14ac:dyDescent="0.25">
      <c r="P62" s="22"/>
      <c r="Q62" s="96">
        <v>0.54</v>
      </c>
      <c r="R62" s="96">
        <v>308.64289499433767</v>
      </c>
      <c r="S62" s="23"/>
    </row>
    <row r="63" spans="1:19" s="14" customFormat="1" x14ac:dyDescent="0.25">
      <c r="P63" s="22"/>
      <c r="Q63" s="68">
        <v>0.55000000000000004</v>
      </c>
      <c r="R63" s="68">
        <v>310.48811492937762</v>
      </c>
      <c r="S63" s="23"/>
    </row>
    <row r="64" spans="1:19" s="14" customFormat="1" x14ac:dyDescent="0.25">
      <c r="P64" s="22"/>
      <c r="Q64" s="96">
        <v>0.56000000000000005</v>
      </c>
      <c r="R64" s="96">
        <v>312.36358444834144</v>
      </c>
      <c r="S64" s="23"/>
    </row>
    <row r="65" spans="16:19" s="14" customFormat="1" x14ac:dyDescent="0.25">
      <c r="P65" s="22"/>
      <c r="Q65" s="68">
        <v>0.57000000000000006</v>
      </c>
      <c r="R65" s="68">
        <v>314.26534314555789</v>
      </c>
      <c r="S65" s="23"/>
    </row>
    <row r="66" spans="16:19" s="14" customFormat="1" x14ac:dyDescent="0.25">
      <c r="P66" s="22"/>
      <c r="Q66" s="96">
        <v>0.57999999999999996</v>
      </c>
      <c r="R66" s="96">
        <v>316.20124164389773</v>
      </c>
      <c r="S66" s="23"/>
    </row>
    <row r="67" spans="16:19" s="14" customFormat="1" x14ac:dyDescent="0.25">
      <c r="P67" s="22"/>
      <c r="Q67" s="68">
        <v>0.59</v>
      </c>
      <c r="R67" s="68">
        <v>318.17917147399868</v>
      </c>
      <c r="S67" s="23"/>
    </row>
    <row r="68" spans="16:19" s="14" customFormat="1" x14ac:dyDescent="0.25">
      <c r="P68" s="22"/>
      <c r="Q68" s="96">
        <v>0.6</v>
      </c>
      <c r="R68" s="96">
        <v>320.20673606771049</v>
      </c>
      <c r="S68" s="23"/>
    </row>
    <row r="69" spans="16:19" s="14" customFormat="1" x14ac:dyDescent="0.25">
      <c r="P69" s="22"/>
      <c r="Q69" s="68">
        <v>0.61</v>
      </c>
      <c r="R69" s="68">
        <v>322.27380860544542</v>
      </c>
      <c r="S69" s="23"/>
    </row>
    <row r="70" spans="16:19" s="14" customFormat="1" x14ac:dyDescent="0.25">
      <c r="P70" s="22"/>
      <c r="Q70" s="96">
        <v>0.62</v>
      </c>
      <c r="R70" s="96">
        <v>324.38066699193456</v>
      </c>
      <c r="S70" s="23"/>
    </row>
    <row r="71" spans="16:19" s="14" customFormat="1" x14ac:dyDescent="0.25">
      <c r="P71" s="22"/>
      <c r="Q71" s="68">
        <v>0.63</v>
      </c>
      <c r="R71" s="68">
        <v>326.53953915909341</v>
      </c>
      <c r="S71" s="23"/>
    </row>
    <row r="72" spans="16:19" s="14" customFormat="1" x14ac:dyDescent="0.25">
      <c r="P72" s="22"/>
      <c r="Q72" s="96">
        <v>0.64</v>
      </c>
      <c r="R72" s="96">
        <v>328.76265303883747</v>
      </c>
      <c r="S72" s="23"/>
    </row>
    <row r="73" spans="16:19" s="14" customFormat="1" x14ac:dyDescent="0.25">
      <c r="P73" s="22"/>
      <c r="Q73" s="68">
        <v>0.65</v>
      </c>
      <c r="R73" s="68">
        <v>331.05404247843938</v>
      </c>
      <c r="S73" s="23"/>
    </row>
    <row r="74" spans="16:19" s="14" customFormat="1" x14ac:dyDescent="0.25">
      <c r="P74" s="22"/>
      <c r="Q74" s="96">
        <v>0.66</v>
      </c>
      <c r="R74" s="96">
        <v>333.40002036538357</v>
      </c>
      <c r="S74" s="23"/>
    </row>
    <row r="75" spans="16:19" s="14" customFormat="1" x14ac:dyDescent="0.25">
      <c r="P75" s="22"/>
      <c r="Q75" s="68">
        <v>0.67</v>
      </c>
      <c r="R75" s="68">
        <v>335.81255404439713</v>
      </c>
      <c r="S75" s="23"/>
    </row>
    <row r="76" spans="16:19" s="14" customFormat="1" x14ac:dyDescent="0.25">
      <c r="P76" s="22"/>
      <c r="Q76" s="96">
        <v>0.68</v>
      </c>
      <c r="R76" s="96">
        <v>338.30572191994565</v>
      </c>
      <c r="S76" s="23"/>
    </row>
    <row r="77" spans="16:19" s="14" customFormat="1" x14ac:dyDescent="0.25">
      <c r="P77" s="22"/>
      <c r="Q77" s="68">
        <v>0.69000000000000006</v>
      </c>
      <c r="R77" s="68">
        <v>340.88592068712853</v>
      </c>
      <c r="S77" s="23"/>
    </row>
    <row r="78" spans="16:19" s="14" customFormat="1" x14ac:dyDescent="0.25">
      <c r="P78" s="22"/>
      <c r="Q78" s="96">
        <v>0.70000000000000007</v>
      </c>
      <c r="R78" s="96">
        <v>343.53603589973898</v>
      </c>
      <c r="S78" s="23"/>
    </row>
    <row r="79" spans="16:19" s="14" customFormat="1" x14ac:dyDescent="0.25">
      <c r="P79" s="22"/>
      <c r="Q79" s="68">
        <v>0.71</v>
      </c>
      <c r="R79" s="68">
        <v>346.27565251923397</v>
      </c>
      <c r="S79" s="23"/>
    </row>
    <row r="80" spans="16:19" s="14" customFormat="1" x14ac:dyDescent="0.25">
      <c r="P80" s="22"/>
      <c r="Q80" s="96">
        <v>0.72</v>
      </c>
      <c r="R80" s="96">
        <v>349.12908826497221</v>
      </c>
      <c r="S80" s="23"/>
    </row>
    <row r="81" spans="16:19" s="14" customFormat="1" x14ac:dyDescent="0.25">
      <c r="P81" s="22"/>
      <c r="Q81" s="68">
        <v>0.73</v>
      </c>
      <c r="R81" s="68">
        <v>352.09727085360169</v>
      </c>
      <c r="S81" s="23"/>
    </row>
    <row r="82" spans="16:19" s="14" customFormat="1" x14ac:dyDescent="0.25">
      <c r="P82" s="22"/>
      <c r="Q82" s="96">
        <v>0.74</v>
      </c>
      <c r="R82" s="96">
        <v>355.16856365083089</v>
      </c>
      <c r="S82" s="23"/>
    </row>
    <row r="83" spans="16:19" s="14" customFormat="1" x14ac:dyDescent="0.25">
      <c r="P83" s="22"/>
      <c r="Q83" s="68">
        <v>0.75</v>
      </c>
      <c r="R83" s="68">
        <v>358.37666492838241</v>
      </c>
      <c r="S83" s="23"/>
    </row>
    <row r="84" spans="16:19" s="14" customFormat="1" x14ac:dyDescent="0.25">
      <c r="P84" s="22"/>
      <c r="Q84" s="96">
        <v>0.76</v>
      </c>
      <c r="R84" s="96">
        <v>361.74529652784759</v>
      </c>
      <c r="S84" s="23"/>
    </row>
    <row r="85" spans="16:19" s="14" customFormat="1" x14ac:dyDescent="0.25">
      <c r="P85" s="22"/>
      <c r="Q85" s="68">
        <v>0.77</v>
      </c>
      <c r="R85" s="68">
        <v>365.24880396369986</v>
      </c>
      <c r="S85" s="23"/>
    </row>
    <row r="86" spans="16:19" s="14" customFormat="1" x14ac:dyDescent="0.25">
      <c r="P86" s="22"/>
      <c r="Q86" s="96">
        <v>0.78</v>
      </c>
      <c r="R86" s="96">
        <v>368.92989905532517</v>
      </c>
      <c r="S86" s="23"/>
    </row>
    <row r="87" spans="16:19" s="14" customFormat="1" x14ac:dyDescent="0.25">
      <c r="P87" s="22"/>
      <c r="Q87" s="68">
        <v>0.79</v>
      </c>
      <c r="R87" s="68">
        <v>372.82880929486583</v>
      </c>
      <c r="S87" s="23"/>
    </row>
    <row r="88" spans="16:19" s="14" customFormat="1" x14ac:dyDescent="0.25">
      <c r="P88" s="22"/>
      <c r="Q88" s="96">
        <v>0.8</v>
      </c>
      <c r="R88" s="96">
        <v>376.91776603555508</v>
      </c>
      <c r="S88" s="23"/>
    </row>
    <row r="89" spans="16:19" s="14" customFormat="1" x14ac:dyDescent="0.25">
      <c r="P89" s="22"/>
      <c r="Q89" s="68">
        <v>0.81</v>
      </c>
      <c r="R89" s="68">
        <v>381.26354637830798</v>
      </c>
      <c r="S89" s="23"/>
    </row>
    <row r="90" spans="16:19" s="14" customFormat="1" x14ac:dyDescent="0.25">
      <c r="P90" s="22"/>
      <c r="Q90" s="96">
        <v>0.82000000000000006</v>
      </c>
      <c r="R90" s="96">
        <v>385.89295325220849</v>
      </c>
      <c r="S90" s="23"/>
    </row>
    <row r="91" spans="16:19" s="14" customFormat="1" x14ac:dyDescent="0.25">
      <c r="P91" s="22"/>
      <c r="Q91" s="68">
        <v>0.83000000000000007</v>
      </c>
      <c r="R91" s="68">
        <v>390.81215317005672</v>
      </c>
      <c r="S91" s="23"/>
    </row>
    <row r="92" spans="16:19" s="14" customFormat="1" x14ac:dyDescent="0.25">
      <c r="P92" s="22"/>
      <c r="Q92" s="96">
        <v>0.84</v>
      </c>
      <c r="R92" s="96">
        <v>396.1222517682632</v>
      </c>
      <c r="S92" s="23"/>
    </row>
    <row r="93" spans="16:19" s="14" customFormat="1" x14ac:dyDescent="0.25">
      <c r="P93" s="22"/>
      <c r="Q93" s="68">
        <v>0.85</v>
      </c>
      <c r="R93" s="68">
        <v>401.80836867954724</v>
      </c>
      <c r="S93" s="23"/>
    </row>
    <row r="94" spans="16:19" s="14" customFormat="1" x14ac:dyDescent="0.25">
      <c r="P94" s="22"/>
      <c r="Q94" s="96">
        <v>0.86</v>
      </c>
      <c r="R94" s="96">
        <v>408.01402334472573</v>
      </c>
      <c r="S94" s="23"/>
    </row>
    <row r="95" spans="16:19" s="14" customFormat="1" x14ac:dyDescent="0.25">
      <c r="P95" s="22"/>
      <c r="Q95" s="68">
        <v>0.87</v>
      </c>
      <c r="R95" s="68">
        <v>414.74765447933788</v>
      </c>
      <c r="S95" s="23"/>
    </row>
    <row r="96" spans="16:19" s="14" customFormat="1" x14ac:dyDescent="0.25">
      <c r="P96" s="22"/>
      <c r="Q96" s="96">
        <v>0.88</v>
      </c>
      <c r="R96" s="96">
        <v>422.18421970870827</v>
      </c>
      <c r="S96" s="23"/>
    </row>
    <row r="97" spans="16:19" s="14" customFormat="1" x14ac:dyDescent="0.25">
      <c r="P97" s="22"/>
      <c r="Q97" s="68">
        <v>0.89</v>
      </c>
      <c r="R97" s="68">
        <v>430.42224297768456</v>
      </c>
      <c r="S97" s="23"/>
    </row>
    <row r="98" spans="16:19" s="14" customFormat="1" x14ac:dyDescent="0.25">
      <c r="P98" s="22"/>
      <c r="Q98" s="96">
        <v>0.9</v>
      </c>
      <c r="R98" s="96">
        <v>439.65415154701435</v>
      </c>
      <c r="S98" s="23"/>
    </row>
    <row r="99" spans="16:19" s="14" customFormat="1" x14ac:dyDescent="0.25">
      <c r="P99" s="22"/>
      <c r="Q99" s="68">
        <v>0.91</v>
      </c>
      <c r="R99" s="68">
        <v>450.17593682729267</v>
      </c>
      <c r="S99" s="23"/>
    </row>
    <row r="100" spans="16:19" s="14" customFormat="1" x14ac:dyDescent="0.25">
      <c r="P100" s="22"/>
      <c r="Q100" s="96">
        <v>0.92</v>
      </c>
      <c r="R100" s="96">
        <v>462.3251073548746</v>
      </c>
      <c r="S100" s="23"/>
    </row>
    <row r="101" spans="16:19" s="14" customFormat="1" x14ac:dyDescent="0.25">
      <c r="P101" s="22"/>
      <c r="Q101" s="68">
        <v>0.93</v>
      </c>
      <c r="R101" s="68">
        <v>476.6241935440458</v>
      </c>
      <c r="S101" s="23"/>
    </row>
    <row r="102" spans="16:19" s="14" customFormat="1" x14ac:dyDescent="0.25">
      <c r="P102" s="22"/>
      <c r="Q102" s="96">
        <v>0.94000000000000006</v>
      </c>
      <c r="R102" s="96">
        <v>493.91986830761368</v>
      </c>
      <c r="S102" s="23"/>
    </row>
    <row r="103" spans="16:19" s="14" customFormat="1" x14ac:dyDescent="0.25">
      <c r="P103" s="22"/>
      <c r="Q103" s="68">
        <v>0.95000000000000007</v>
      </c>
      <c r="R103" s="68">
        <v>515.63787706454309</v>
      </c>
      <c r="S103" s="23"/>
    </row>
    <row r="104" spans="16:19" s="14" customFormat="1" x14ac:dyDescent="0.25">
      <c r="P104" s="22"/>
      <c r="Q104" s="96">
        <v>0.96</v>
      </c>
      <c r="R104" s="96">
        <v>544.22920127993314</v>
      </c>
      <c r="S104" s="23"/>
    </row>
    <row r="105" spans="16:19" s="14" customFormat="1" x14ac:dyDescent="0.25">
      <c r="P105" s="22"/>
      <c r="Q105" s="68">
        <v>0.97</v>
      </c>
      <c r="R105" s="68">
        <v>585.04167621518138</v>
      </c>
      <c r="S105" s="23"/>
    </row>
    <row r="106" spans="16:19" s="14" customFormat="1" x14ac:dyDescent="0.25">
      <c r="P106" s="22"/>
      <c r="Q106" s="96">
        <v>0.98</v>
      </c>
      <c r="R106" s="96">
        <v>652.02550214458074</v>
      </c>
      <c r="S106" s="23"/>
    </row>
    <row r="107" spans="16:19" s="14" customFormat="1" x14ac:dyDescent="0.25">
      <c r="P107" s="22"/>
      <c r="Q107" s="68">
        <v>0.99</v>
      </c>
      <c r="R107" s="68">
        <v>803.69956393565008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3:I23"/>
    <mergeCell ref="H31:I31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048B8915-4132-476B-8873-D9A9F486CF1C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Results"/>
  <dimension ref="A1:W151"/>
  <sheetViews>
    <sheetView tabSelected="1" workbookViewId="0">
      <selection activeCell="F2" sqref="F2"/>
    </sheetView>
  </sheetViews>
  <sheetFormatPr defaultRowHeight="15" x14ac:dyDescent="0.25"/>
  <cols>
    <col min="2" max="2" width="22.5703125" customWidth="1"/>
    <col min="3" max="3" width="12.85546875" customWidth="1"/>
    <col min="4" max="4" width="11.85546875" customWidth="1"/>
    <col min="5" max="5" width="20" customWidth="1"/>
    <col min="6" max="6" width="9.7109375" customWidth="1"/>
    <col min="7" max="7" width="9.42578125" customWidth="1"/>
    <col min="9" max="10" width="10.42578125" customWidth="1"/>
    <col min="11" max="11" width="12.42578125" customWidth="1"/>
    <col min="12" max="12" width="15.7109375" customWidth="1"/>
    <col min="13" max="13" width="16.28515625" customWidth="1"/>
    <col min="14" max="14" width="16.85546875" customWidth="1"/>
    <col min="15" max="15" width="32.5703125" customWidth="1"/>
    <col min="16" max="16" width="48.5703125" customWidth="1"/>
    <col min="19" max="19" width="54.7109375" customWidth="1"/>
  </cols>
  <sheetData>
    <row r="1" spans="1:23" s="1" customFormat="1" ht="69" customHeight="1" x14ac:dyDescent="0.25">
      <c r="A1" s="77"/>
      <c r="B1" s="77"/>
      <c r="C1" s="77"/>
      <c r="D1" s="77"/>
      <c r="G1" s="2"/>
      <c r="H1" s="2"/>
      <c r="I1" s="2"/>
      <c r="K1" s="65"/>
      <c r="L1" s="66"/>
      <c r="M1" s="52"/>
    </row>
    <row r="2" spans="1:23" s="3" customFormat="1" ht="22.5" customHeight="1" x14ac:dyDescent="0.35">
      <c r="E2" s="4"/>
      <c r="F2" s="69" t="str">
        <f>Hidden!D4</f>
        <v>BMDS 3.1.2</v>
      </c>
      <c r="G2" s="53"/>
      <c r="H2" s="5"/>
      <c r="I2" s="59"/>
      <c r="J2" s="59"/>
      <c r="K2" s="60"/>
      <c r="L2" s="60"/>
      <c r="M2" s="60"/>
      <c r="N2" s="60"/>
      <c r="Q2" s="4"/>
      <c r="R2" s="4"/>
      <c r="W2" s="4"/>
    </row>
    <row r="3" spans="1:23" s="14" customFormat="1" ht="14.45" customHeight="1" x14ac:dyDescent="0.35">
      <c r="E3" s="48"/>
      <c r="G3" s="49"/>
      <c r="H3" s="49"/>
      <c r="I3" s="61"/>
      <c r="J3" s="61"/>
      <c r="K3" s="58"/>
      <c r="L3" s="58"/>
      <c r="M3" s="58"/>
      <c r="N3" s="58"/>
      <c r="Q3" s="48"/>
      <c r="R3" s="48"/>
      <c r="W3" s="48"/>
    </row>
    <row r="4" spans="1:23" s="14" customFormat="1" ht="14.45" customHeight="1" x14ac:dyDescent="0.35">
      <c r="B4" s="123" t="s">
        <v>152</v>
      </c>
      <c r="C4" s="116"/>
      <c r="D4" s="117"/>
      <c r="E4" s="48"/>
      <c r="G4" s="74" t="s">
        <v>0</v>
      </c>
      <c r="H4" s="74"/>
      <c r="I4" s="74"/>
      <c r="J4" s="74"/>
      <c r="K4" s="58"/>
      <c r="L4" s="58"/>
      <c r="M4" s="58"/>
      <c r="N4" s="58"/>
      <c r="Q4" s="48"/>
      <c r="R4" s="48"/>
      <c r="W4" s="48"/>
    </row>
    <row r="5" spans="1:23" s="14" customFormat="1" ht="14.45" customHeight="1" x14ac:dyDescent="0.35">
      <c r="B5" s="118" t="s">
        <v>153</v>
      </c>
      <c r="C5" s="116"/>
      <c r="D5" s="117"/>
      <c r="E5" s="48"/>
      <c r="G5" s="49"/>
      <c r="H5" s="49"/>
      <c r="I5" s="61"/>
      <c r="J5" s="61"/>
      <c r="K5" s="58"/>
      <c r="L5" s="124" t="s">
        <v>226</v>
      </c>
      <c r="M5" s="124"/>
      <c r="N5" s="58"/>
      <c r="Q5" s="48"/>
      <c r="R5" s="48"/>
      <c r="W5" s="48"/>
    </row>
    <row r="6" spans="1:23" s="14" customFormat="1" ht="14.45" customHeight="1" x14ac:dyDescent="0.35">
      <c r="B6" s="119" t="s">
        <v>41</v>
      </c>
      <c r="C6" s="119" t="s">
        <v>154</v>
      </c>
      <c r="D6" s="119" t="s">
        <v>155</v>
      </c>
      <c r="E6" s="48"/>
      <c r="G6" s="129" t="s">
        <v>141</v>
      </c>
      <c r="H6" s="129"/>
      <c r="I6" s="129"/>
      <c r="J6" s="129"/>
      <c r="K6" s="58"/>
      <c r="L6" s="125" t="s">
        <v>227</v>
      </c>
      <c r="M6" s="126"/>
      <c r="N6" s="58"/>
      <c r="Q6" s="48"/>
      <c r="R6" s="48"/>
      <c r="W6" s="48"/>
    </row>
    <row r="7" spans="1:23" s="14" customFormat="1" ht="14.45" customHeight="1" x14ac:dyDescent="0.35">
      <c r="B7" s="120" t="s">
        <v>41</v>
      </c>
      <c r="C7" s="120" t="s">
        <v>154</v>
      </c>
      <c r="D7" s="120" t="s">
        <v>155</v>
      </c>
      <c r="E7" s="48"/>
      <c r="G7" s="129"/>
      <c r="H7" s="129"/>
      <c r="I7" s="129"/>
      <c r="J7" s="129"/>
      <c r="K7" s="58"/>
      <c r="L7" s="127" t="s">
        <v>228</v>
      </c>
      <c r="M7" s="128"/>
      <c r="N7" s="58"/>
      <c r="Q7" s="48"/>
      <c r="R7" s="48"/>
      <c r="W7" s="48"/>
    </row>
    <row r="8" spans="1:23" s="14" customFormat="1" ht="14.45" customHeight="1" x14ac:dyDescent="0.35">
      <c r="B8" s="121">
        <v>0</v>
      </c>
      <c r="C8" s="121">
        <v>42</v>
      </c>
      <c r="D8" s="121">
        <v>7</v>
      </c>
      <c r="E8" s="48"/>
      <c r="G8" s="129"/>
      <c r="H8" s="129"/>
      <c r="I8" s="129"/>
      <c r="J8" s="129"/>
      <c r="K8" s="58"/>
      <c r="L8" s="58"/>
      <c r="M8" s="58"/>
      <c r="N8" s="58"/>
      <c r="Q8" s="48"/>
      <c r="R8" s="48"/>
      <c r="W8" s="48"/>
    </row>
    <row r="9" spans="1:23" s="14" customFormat="1" ht="14.45" customHeight="1" x14ac:dyDescent="0.35">
      <c r="B9" s="122">
        <v>16.8</v>
      </c>
      <c r="C9" s="122">
        <v>44.27</v>
      </c>
      <c r="D9" s="122">
        <v>3</v>
      </c>
      <c r="E9" s="48"/>
      <c r="G9" s="129"/>
      <c r="H9" s="129"/>
      <c r="I9" s="129"/>
      <c r="J9" s="129"/>
      <c r="K9" s="58"/>
      <c r="L9" s="58"/>
      <c r="M9" s="58"/>
      <c r="N9" s="58"/>
      <c r="Q9" s="48"/>
      <c r="R9" s="48"/>
      <c r="W9" s="48"/>
    </row>
    <row r="10" spans="1:23" s="14" customFormat="1" ht="14.45" customHeight="1" x14ac:dyDescent="0.35">
      <c r="B10" s="121">
        <v>53.5</v>
      </c>
      <c r="C10" s="121">
        <v>46.47</v>
      </c>
      <c r="D10" s="121">
        <v>3</v>
      </c>
      <c r="E10" s="48"/>
      <c r="G10" s="129"/>
      <c r="H10" s="129"/>
      <c r="I10" s="129"/>
      <c r="J10" s="129"/>
      <c r="K10" s="58"/>
      <c r="L10" s="58"/>
      <c r="M10" s="58"/>
      <c r="N10" s="58"/>
      <c r="Q10" s="48"/>
      <c r="R10" s="48"/>
      <c r="W10" s="48"/>
    </row>
    <row r="11" spans="1:23" s="14" customFormat="1" ht="14.45" customHeight="1" x14ac:dyDescent="0.35">
      <c r="B11" s="122">
        <v>169.9</v>
      </c>
      <c r="C11" s="122">
        <v>44.76</v>
      </c>
      <c r="D11" s="122">
        <v>6</v>
      </c>
      <c r="E11" s="48"/>
      <c r="G11" s="49"/>
      <c r="H11" s="49"/>
      <c r="I11" s="61"/>
      <c r="J11" s="61"/>
      <c r="K11" s="58"/>
      <c r="L11" s="58"/>
      <c r="M11" s="58"/>
      <c r="N11" s="58"/>
      <c r="Q11" s="48"/>
      <c r="R11" s="48"/>
      <c r="W11" s="48"/>
    </row>
    <row r="12" spans="1:23" s="14" customFormat="1" ht="14.45" customHeight="1" x14ac:dyDescent="0.35">
      <c r="B12" s="121">
        <v>602.29999999999995</v>
      </c>
      <c r="C12" s="121">
        <v>46.62</v>
      </c>
      <c r="D12" s="121">
        <v>15</v>
      </c>
      <c r="E12" s="48"/>
      <c r="G12" s="49"/>
      <c r="H12" s="49"/>
      <c r="I12" s="61"/>
      <c r="J12" s="61"/>
      <c r="K12" s="58"/>
      <c r="L12" s="58"/>
      <c r="M12" s="58"/>
      <c r="N12" s="58"/>
      <c r="Q12" s="48"/>
      <c r="R12" s="48"/>
      <c r="W12" s="48"/>
    </row>
    <row r="13" spans="1:23" s="14" customFormat="1" ht="14.45" customHeight="1" x14ac:dyDescent="0.35">
      <c r="E13" s="48"/>
      <c r="G13" s="49"/>
      <c r="H13" s="49"/>
      <c r="I13" s="61"/>
      <c r="J13" s="61"/>
      <c r="K13" s="58"/>
      <c r="L13" s="58"/>
      <c r="M13" s="58"/>
      <c r="N13" s="58"/>
      <c r="Q13" s="48"/>
      <c r="R13" s="48"/>
      <c r="W13" s="48"/>
    </row>
    <row r="14" spans="1:23" s="14" customFormat="1" ht="14.45" customHeight="1" x14ac:dyDescent="0.35">
      <c r="E14" s="48"/>
      <c r="G14" s="49"/>
      <c r="H14" s="49"/>
      <c r="I14" s="61"/>
      <c r="J14" s="61"/>
      <c r="K14" s="58"/>
      <c r="L14" s="58"/>
      <c r="M14" s="58"/>
      <c r="N14" s="58"/>
      <c r="Q14" s="48"/>
      <c r="R14" s="48"/>
      <c r="S14" s="115" t="s">
        <v>225</v>
      </c>
      <c r="W14" s="48"/>
    </row>
    <row r="15" spans="1:23" s="14" customFormat="1" ht="14.45" customHeight="1" x14ac:dyDescent="0.35">
      <c r="B15" s="78" t="s">
        <v>212</v>
      </c>
      <c r="C15" s="79"/>
      <c r="D15" s="80" t="s">
        <v>134</v>
      </c>
      <c r="E15" s="81"/>
      <c r="G15" s="49"/>
      <c r="H15" s="49"/>
      <c r="I15" s="61"/>
      <c r="J15" s="61"/>
      <c r="K15" s="58"/>
      <c r="L15" s="58"/>
      <c r="M15" s="58"/>
      <c r="N15" s="58"/>
      <c r="Q15" s="48"/>
      <c r="R15" s="48"/>
      <c r="W15" s="48"/>
    </row>
    <row r="16" spans="1:23" s="14" customFormat="1" ht="51" customHeight="1" x14ac:dyDescent="0.25">
      <c r="B16" s="37" t="s">
        <v>31</v>
      </c>
      <c r="C16" s="38" t="s">
        <v>60</v>
      </c>
      <c r="D16" s="38" t="s">
        <v>128</v>
      </c>
      <c r="E16" s="37" t="s">
        <v>23</v>
      </c>
      <c r="F16" s="37" t="s">
        <v>17</v>
      </c>
      <c r="G16" s="37" t="s">
        <v>34</v>
      </c>
      <c r="H16" s="37" t="s">
        <v>35</v>
      </c>
      <c r="I16" s="37" t="s">
        <v>36</v>
      </c>
      <c r="J16" s="38" t="s">
        <v>93</v>
      </c>
      <c r="K16" s="37" t="s">
        <v>42</v>
      </c>
      <c r="L16" s="38" t="s">
        <v>107</v>
      </c>
      <c r="M16" s="38" t="s">
        <v>58</v>
      </c>
      <c r="N16" s="38" t="s">
        <v>59</v>
      </c>
      <c r="O16" s="38" t="s">
        <v>61</v>
      </c>
      <c r="P16" s="38" t="s">
        <v>62</v>
      </c>
    </row>
    <row r="17" spans="2:16" s="14" customFormat="1" ht="30" x14ac:dyDescent="0.25">
      <c r="B17" s="109" t="s">
        <v>71</v>
      </c>
      <c r="C17" s="68" t="s">
        <v>213</v>
      </c>
      <c r="D17" s="68" t="s">
        <v>214</v>
      </c>
      <c r="E17" s="68" t="s">
        <v>179</v>
      </c>
      <c r="F17" s="68">
        <v>0.1</v>
      </c>
      <c r="G17" s="68">
        <v>190.08928916904514</v>
      </c>
      <c r="H17" s="68">
        <v>130.33572152906621</v>
      </c>
      <c r="I17" s="68">
        <v>612.44698871416279</v>
      </c>
      <c r="J17" s="68">
        <v>6.9790815254828109E-2</v>
      </c>
      <c r="K17" s="68">
        <v>186.93611329802224</v>
      </c>
      <c r="L17" s="68" t="s">
        <v>183</v>
      </c>
      <c r="M17" s="68">
        <v>4.4231659832212839E-5</v>
      </c>
      <c r="N17" s="68">
        <v>1.4985804530924254</v>
      </c>
      <c r="O17" s="68" t="s">
        <v>221</v>
      </c>
      <c r="P17" s="105" t="s">
        <v>220</v>
      </c>
    </row>
    <row r="18" spans="2:16" s="14" customFormat="1" x14ac:dyDescent="0.25">
      <c r="B18" s="110" t="s">
        <v>72</v>
      </c>
      <c r="C18" s="96" t="s">
        <v>213</v>
      </c>
      <c r="D18" s="96" t="s">
        <v>214</v>
      </c>
      <c r="E18" s="96" t="s">
        <v>179</v>
      </c>
      <c r="F18" s="96">
        <v>0.1</v>
      </c>
      <c r="G18" s="96">
        <v>347.08737031795221</v>
      </c>
      <c r="H18" s="96">
        <v>164.9182982331551</v>
      </c>
      <c r="I18" s="96">
        <v>582.69008128913049</v>
      </c>
      <c r="J18" s="96">
        <v>0.18730681053735365</v>
      </c>
      <c r="K18" s="96">
        <v>185.07527186699579</v>
      </c>
      <c r="L18" s="96" t="s">
        <v>183</v>
      </c>
      <c r="M18" s="96">
        <v>0.21419053830381232</v>
      </c>
      <c r="N18" s="96">
        <v>1.4364462276036885</v>
      </c>
      <c r="O18" s="96" t="s">
        <v>222</v>
      </c>
      <c r="P18" s="111"/>
    </row>
    <row r="19" spans="2:16" s="14" customFormat="1" x14ac:dyDescent="0.25">
      <c r="B19" s="109" t="s">
        <v>74</v>
      </c>
      <c r="C19" s="68" t="s">
        <v>213</v>
      </c>
      <c r="D19" s="68" t="s">
        <v>214</v>
      </c>
      <c r="E19" s="68" t="s">
        <v>179</v>
      </c>
      <c r="F19" s="68">
        <v>0.1</v>
      </c>
      <c r="G19" s="68">
        <v>348.37926371237251</v>
      </c>
      <c r="H19" s="68">
        <v>155.03757156764217</v>
      </c>
      <c r="I19" s="68">
        <v>594.68410194967953</v>
      </c>
      <c r="J19" s="68">
        <v>0.18625343096298153</v>
      </c>
      <c r="K19" s="68">
        <v>185.08673237912541</v>
      </c>
      <c r="L19" s="68" t="s">
        <v>183</v>
      </c>
      <c r="M19" s="68">
        <v>0.21527729720211511</v>
      </c>
      <c r="N19" s="68">
        <v>1.4380227522924127</v>
      </c>
      <c r="O19" s="68" t="s">
        <v>222</v>
      </c>
      <c r="P19" s="105"/>
    </row>
    <row r="20" spans="2:16" s="14" customFormat="1" ht="30" x14ac:dyDescent="0.25">
      <c r="B20" s="112" t="s">
        <v>215</v>
      </c>
      <c r="C20" s="113" t="s">
        <v>213</v>
      </c>
      <c r="D20" s="113" t="s">
        <v>214</v>
      </c>
      <c r="E20" s="113" t="s">
        <v>179</v>
      </c>
      <c r="F20" s="113">
        <v>0.1</v>
      </c>
      <c r="G20" s="113">
        <v>366.69186794161794</v>
      </c>
      <c r="H20" s="113">
        <v>164.41126102442936</v>
      </c>
      <c r="I20" s="113">
        <v>570.56665436909213</v>
      </c>
      <c r="J20" s="113">
        <v>0.33999597710810892</v>
      </c>
      <c r="K20" s="113">
        <v>183.1019195614972</v>
      </c>
      <c r="L20" s="113" t="s">
        <v>183</v>
      </c>
      <c r="M20" s="113">
        <v>0.26689079146313816</v>
      </c>
      <c r="N20" s="113">
        <v>1.4142666121785707</v>
      </c>
      <c r="O20" s="113" t="s">
        <v>223</v>
      </c>
      <c r="P20" s="114" t="s">
        <v>224</v>
      </c>
    </row>
    <row r="21" spans="2:16" s="14" customFormat="1" x14ac:dyDescent="0.25">
      <c r="B21" s="109" t="s">
        <v>216</v>
      </c>
      <c r="C21" s="68" t="s">
        <v>213</v>
      </c>
      <c r="D21" s="68" t="s">
        <v>214</v>
      </c>
      <c r="E21" s="68" t="s">
        <v>179</v>
      </c>
      <c r="F21" s="68">
        <v>0.1</v>
      </c>
      <c r="G21" s="68">
        <v>366.69219104051587</v>
      </c>
      <c r="H21" s="68">
        <v>164.41156847221313</v>
      </c>
      <c r="I21" s="68">
        <v>560.99689225178781</v>
      </c>
      <c r="J21" s="68">
        <v>0.33999653558920984</v>
      </c>
      <c r="K21" s="68">
        <v>183.10191956154415</v>
      </c>
      <c r="L21" s="68" t="s">
        <v>183</v>
      </c>
      <c r="M21" s="68">
        <v>0.26688859846925828</v>
      </c>
      <c r="N21" s="68">
        <v>1.414262685742298</v>
      </c>
      <c r="O21" s="68" t="s">
        <v>222</v>
      </c>
      <c r="P21" s="105"/>
    </row>
    <row r="22" spans="2:16" s="14" customFormat="1" x14ac:dyDescent="0.25">
      <c r="B22" s="110" t="s">
        <v>217</v>
      </c>
      <c r="C22" s="96" t="s">
        <v>213</v>
      </c>
      <c r="D22" s="96" t="s">
        <v>214</v>
      </c>
      <c r="E22" s="96" t="s">
        <v>179</v>
      </c>
      <c r="F22" s="96">
        <v>0.1</v>
      </c>
      <c r="G22" s="96">
        <v>366.68946264982219</v>
      </c>
      <c r="H22" s="96">
        <v>164.41420362787809</v>
      </c>
      <c r="I22" s="96">
        <v>541.89678723429006</v>
      </c>
      <c r="J22" s="96">
        <v>0.33999160381489202</v>
      </c>
      <c r="K22" s="96">
        <v>183.10191956409648</v>
      </c>
      <c r="L22" s="96" t="s">
        <v>183</v>
      </c>
      <c r="M22" s="96">
        <v>0.26690847247977911</v>
      </c>
      <c r="N22" s="96">
        <v>1.4142973276396642</v>
      </c>
      <c r="O22" s="96" t="s">
        <v>222</v>
      </c>
      <c r="P22" s="111"/>
    </row>
    <row r="23" spans="2:16" s="14" customFormat="1" x14ac:dyDescent="0.25">
      <c r="B23" s="109" t="s">
        <v>218</v>
      </c>
      <c r="C23" s="68" t="s">
        <v>213</v>
      </c>
      <c r="D23" s="68" t="s">
        <v>214</v>
      </c>
      <c r="E23" s="68" t="s">
        <v>179</v>
      </c>
      <c r="F23" s="68">
        <v>0.1</v>
      </c>
      <c r="G23" s="68">
        <v>245.90023205280303</v>
      </c>
      <c r="H23" s="68">
        <v>147.57745357939004</v>
      </c>
      <c r="I23" s="68">
        <v>545.20065322187497</v>
      </c>
      <c r="J23" s="68">
        <v>0.19716454226008184</v>
      </c>
      <c r="K23" s="68">
        <v>184.23889475770108</v>
      </c>
      <c r="L23" s="68" t="s">
        <v>183</v>
      </c>
      <c r="M23" s="68">
        <v>-0.38029801394225982</v>
      </c>
      <c r="N23" s="68">
        <v>1.7124396927290926</v>
      </c>
      <c r="O23" s="68" t="s">
        <v>222</v>
      </c>
      <c r="P23" s="105"/>
    </row>
    <row r="24" spans="2:16" s="14" customFormat="1" x14ac:dyDescent="0.25">
      <c r="B24" s="110" t="s">
        <v>79</v>
      </c>
      <c r="C24" s="96" t="s">
        <v>213</v>
      </c>
      <c r="D24" s="96" t="s">
        <v>214</v>
      </c>
      <c r="E24" s="96" t="s">
        <v>179</v>
      </c>
      <c r="F24" s="96">
        <v>0.1</v>
      </c>
      <c r="G24" s="96">
        <v>358.35963202848126</v>
      </c>
      <c r="H24" s="96">
        <v>164.47122695676779</v>
      </c>
      <c r="I24" s="96">
        <v>595.31782204823048</v>
      </c>
      <c r="J24" s="96">
        <v>0.18575951693894177</v>
      </c>
      <c r="K24" s="96">
        <v>185.09895709913548</v>
      </c>
      <c r="L24" s="96" t="s">
        <v>183</v>
      </c>
      <c r="M24" s="96">
        <v>0.23015983749698524</v>
      </c>
      <c r="N24" s="96">
        <v>1.4317922677663082</v>
      </c>
      <c r="O24" s="96" t="s">
        <v>222</v>
      </c>
      <c r="P24" s="111"/>
    </row>
    <row r="25" spans="2:16" s="14" customFormat="1" x14ac:dyDescent="0.25">
      <c r="B25" s="109" t="s">
        <v>73</v>
      </c>
      <c r="C25" s="68" t="s">
        <v>213</v>
      </c>
      <c r="D25" s="68" t="s">
        <v>219</v>
      </c>
      <c r="E25" s="68" t="s">
        <v>179</v>
      </c>
      <c r="F25" s="68">
        <v>0.1</v>
      </c>
      <c r="G25" s="68">
        <v>313.8599416744791</v>
      </c>
      <c r="H25" s="68">
        <v>235.96913371312189</v>
      </c>
      <c r="I25" s="68">
        <v>516.17577744835728</v>
      </c>
      <c r="J25" s="68">
        <v>0.27071519293712509</v>
      </c>
      <c r="K25" s="68">
        <v>183.50759199214525</v>
      </c>
      <c r="L25" s="68" t="s">
        <v>183</v>
      </c>
      <c r="M25" s="68">
        <v>-4.2292909263659743E-2</v>
      </c>
      <c r="N25" s="68">
        <v>1.6265851654137589</v>
      </c>
      <c r="O25" s="68" t="s">
        <v>222</v>
      </c>
      <c r="P25" s="105"/>
    </row>
    <row r="26" spans="2:16" s="14" customFormat="1" x14ac:dyDescent="0.25">
      <c r="B26" s="110" t="s">
        <v>75</v>
      </c>
      <c r="C26" s="96" t="s">
        <v>213</v>
      </c>
      <c r="D26" s="96" t="s">
        <v>219</v>
      </c>
      <c r="E26" s="96" t="s">
        <v>179</v>
      </c>
      <c r="F26" s="96">
        <v>0.1</v>
      </c>
      <c r="G26" s="96">
        <v>316.33658782759551</v>
      </c>
      <c r="H26" s="96">
        <v>145.68531310416594</v>
      </c>
      <c r="I26" s="96">
        <v>602.75755821370899</v>
      </c>
      <c r="J26" s="96">
        <v>0.19044667028465201</v>
      </c>
      <c r="K26" s="96">
        <v>185.01089995317176</v>
      </c>
      <c r="L26" s="96" t="s">
        <v>183</v>
      </c>
      <c r="M26" s="96">
        <v>0.13457702894158671</v>
      </c>
      <c r="N26" s="96">
        <v>1.4622917514339366</v>
      </c>
      <c r="O26" s="96" t="s">
        <v>222</v>
      </c>
      <c r="P26" s="111"/>
    </row>
    <row r="27" spans="2:16" s="14" customFormat="1" x14ac:dyDescent="0.25">
      <c r="B27" s="109" t="s">
        <v>77</v>
      </c>
      <c r="C27" s="68" t="s">
        <v>213</v>
      </c>
      <c r="D27" s="68" t="s">
        <v>219</v>
      </c>
      <c r="E27" s="68" t="s">
        <v>179</v>
      </c>
      <c r="F27" s="68">
        <v>0.1</v>
      </c>
      <c r="G27" s="68">
        <v>301.5607072375945</v>
      </c>
      <c r="H27" s="68">
        <v>221.78524732168199</v>
      </c>
      <c r="I27" s="68">
        <v>515.6378770645415</v>
      </c>
      <c r="J27" s="68">
        <v>0.26140500810959755</v>
      </c>
      <c r="K27" s="68">
        <v>183.57557166922598</v>
      </c>
      <c r="L27" s="68" t="s">
        <v>183</v>
      </c>
      <c r="M27" s="68">
        <v>-9.1430164083590865E-2</v>
      </c>
      <c r="N27" s="68">
        <v>1.6479581544912416</v>
      </c>
      <c r="O27" s="68" t="s">
        <v>222</v>
      </c>
      <c r="P27" s="105"/>
    </row>
    <row r="28" spans="2:16" s="14" customFormat="1" x14ac:dyDescent="0.25"/>
    <row r="29" spans="2:16" s="14" customFormat="1" x14ac:dyDescent="0.25"/>
    <row r="30" spans="2:16" s="14" customFormat="1" x14ac:dyDescent="0.25"/>
    <row r="31" spans="2:16" s="14" customFormat="1" x14ac:dyDescent="0.25"/>
    <row r="32" spans="2:16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</sheetData>
  <mergeCells count="10">
    <mergeCell ref="L5:M5"/>
    <mergeCell ref="L6:M6"/>
    <mergeCell ref="L7:M7"/>
    <mergeCell ref="G4:J4"/>
    <mergeCell ref="G6:J10"/>
    <mergeCell ref="A1:D1"/>
    <mergeCell ref="B15:C15"/>
    <mergeCell ref="D15:E15"/>
    <mergeCell ref="B4:D4"/>
    <mergeCell ref="B5:D5"/>
  </mergeCells>
  <hyperlinks>
    <hyperlink ref="B17" location="'freq-dhl-rest-opt1'!A1" display="Dichotomous Hill" xr:uid="{7F378E2A-CF06-440F-B3CC-973434EC8B07}"/>
    <hyperlink ref="B18" location="'freq-gam-rest-opt1'!A1" display="Gamma" xr:uid="{F955EEB5-846C-4606-A968-0550D7E4DCB9}"/>
    <hyperlink ref="B19" location="'freq-lnl-rest-opt1'!A1" display="Log-Logistic" xr:uid="{6508DF56-F6FE-4A26-96CE-139F2F3848B4}"/>
    <hyperlink ref="B20" location="'freq-mst4-rest-opt1'!A1" display="Multistage Degree 4" xr:uid="{550F93CE-3EDB-48DE-B1D5-F416D358C4A0}"/>
    <hyperlink ref="B21" location="'freq-mst3-rest-opt1'!A1" display="Multistage Degree 3" xr:uid="{500F0179-0ED7-4616-8345-540AF92CA065}"/>
    <hyperlink ref="B22" location="'freq-mst2-rest-opt1'!A1" display="Multistage Degree 2" xr:uid="{58DB98C2-64A4-446D-89F0-2178744E6D51}"/>
    <hyperlink ref="B23" location="'freq-mst1-rest-opt1'!A1" display="Multistage Degree 1" xr:uid="{0DE41717-FE08-4973-B91C-78E8638D4B16}"/>
    <hyperlink ref="B24" location="'freq-wei-rest-opt1'!A1" display="Weibull" xr:uid="{F87EB327-8B4B-41A8-A014-B3C5D790016D}"/>
    <hyperlink ref="B25" location="'freq-log-unrest-opt1'!A1" display="Logistic" xr:uid="{4833691D-1E21-451D-854A-5E5089451718}"/>
    <hyperlink ref="B26" location="'freq-lnp-unrest-opt1'!A1" display="Log-Probit" xr:uid="{F555EF3C-0AB9-4BAC-B0A7-A4D206C09C34}"/>
    <hyperlink ref="B27" location="'freq-pro-unrest-opt1'!A1" display="Probit" xr:uid="{548BC075-371D-4A78-802C-99B46321BA10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381000</xdr:colOff>
                    <xdr:row>0</xdr:row>
                    <xdr:rowOff>171450</xdr:rowOff>
                  </from>
                  <to>
                    <xdr:col>11</xdr:col>
                    <xdr:colOff>466725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loadAnalysisBtn">
              <controlPr defaultSize="0" print="0" disabled="1" autoFill="0" autoPict="0">
                <anchor moveWithCells="1">
                  <from>
                    <xdr:col>10</xdr:col>
                    <xdr:colOff>381000</xdr:colOff>
                    <xdr:row>0</xdr:row>
                    <xdr:rowOff>314325</xdr:rowOff>
                  </from>
                  <to>
                    <xdr:col>11</xdr:col>
                    <xdr:colOff>752475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200025</xdr:colOff>
                    <xdr:row>0</xdr:row>
                    <xdr:rowOff>200025</xdr:rowOff>
                  </from>
                  <to>
                    <xdr:col>12</xdr:col>
                    <xdr:colOff>923925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110"/>
  <sheetViews>
    <sheetView workbookViewId="0">
      <selection activeCell="D7" sqref="D7"/>
    </sheetView>
  </sheetViews>
  <sheetFormatPr defaultRowHeight="15" x14ac:dyDescent="0.25"/>
  <cols>
    <col min="1" max="1" width="12.42578125" customWidth="1"/>
    <col min="2" max="2" width="16.28515625" bestFit="1" customWidth="1"/>
  </cols>
  <sheetData>
    <row r="1" spans="1:2" s="54" customFormat="1" x14ac:dyDescent="0.25"/>
    <row r="2" spans="1:2" s="54" customFormat="1" x14ac:dyDescent="0.25">
      <c r="A2" s="78" t="s">
        <v>69</v>
      </c>
      <c r="B2" s="79"/>
    </row>
    <row r="3" spans="1:2" s="54" customFormat="1" x14ac:dyDescent="0.25">
      <c r="A3" s="55" t="s">
        <v>89</v>
      </c>
      <c r="B3" s="55" t="s">
        <v>70</v>
      </c>
    </row>
    <row r="4" spans="1:2" s="54" customFormat="1" x14ac:dyDescent="0.25">
      <c r="A4" s="18" t="s">
        <v>80</v>
      </c>
      <c r="B4" s="17" t="s">
        <v>71</v>
      </c>
    </row>
    <row r="5" spans="1:2" s="54" customFormat="1" x14ac:dyDescent="0.25">
      <c r="A5" s="16" t="s">
        <v>81</v>
      </c>
      <c r="B5" s="15" t="s">
        <v>72</v>
      </c>
    </row>
    <row r="6" spans="1:2" s="54" customFormat="1" x14ac:dyDescent="0.25">
      <c r="A6" s="18" t="s">
        <v>82</v>
      </c>
      <c r="B6" s="17" t="s">
        <v>73</v>
      </c>
    </row>
    <row r="7" spans="1:2" s="54" customFormat="1" x14ac:dyDescent="0.25">
      <c r="A7" s="16" t="s">
        <v>85</v>
      </c>
      <c r="B7" s="15" t="s">
        <v>74</v>
      </c>
    </row>
    <row r="8" spans="1:2" s="54" customFormat="1" x14ac:dyDescent="0.25">
      <c r="A8" s="18" t="s">
        <v>86</v>
      </c>
      <c r="B8" s="17" t="s">
        <v>75</v>
      </c>
    </row>
    <row r="9" spans="1:2" s="54" customFormat="1" x14ac:dyDescent="0.25">
      <c r="A9" s="16" t="s">
        <v>87</v>
      </c>
      <c r="B9" s="15" t="s">
        <v>76</v>
      </c>
    </row>
    <row r="10" spans="1:2" s="54" customFormat="1" x14ac:dyDescent="0.25">
      <c r="A10" s="18" t="s">
        <v>83</v>
      </c>
      <c r="B10" s="17" t="s">
        <v>77</v>
      </c>
    </row>
    <row r="11" spans="1:2" s="54" customFormat="1" x14ac:dyDescent="0.25">
      <c r="A11" s="16" t="s">
        <v>88</v>
      </c>
      <c r="B11" s="15" t="s">
        <v>78</v>
      </c>
    </row>
    <row r="12" spans="1:2" s="54" customFormat="1" x14ac:dyDescent="0.25">
      <c r="A12" s="18" t="s">
        <v>84</v>
      </c>
      <c r="B12" s="17" t="s">
        <v>79</v>
      </c>
    </row>
    <row r="13" spans="1:2" s="54" customFormat="1" x14ac:dyDescent="0.25"/>
    <row r="14" spans="1:2" s="54" customFormat="1" x14ac:dyDescent="0.25"/>
    <row r="15" spans="1:2" s="54" customFormat="1" x14ac:dyDescent="0.25"/>
    <row r="16" spans="1:2" s="54" customFormat="1" x14ac:dyDescent="0.25"/>
    <row r="17" s="54" customFormat="1" x14ac:dyDescent="0.25"/>
    <row r="18" s="54" customFormat="1" x14ac:dyDescent="0.25"/>
    <row r="19" s="54" customFormat="1" x14ac:dyDescent="0.25"/>
    <row r="20" s="54" customFormat="1" x14ac:dyDescent="0.25"/>
    <row r="21" s="54" customFormat="1" x14ac:dyDescent="0.25"/>
    <row r="22" s="54" customFormat="1" x14ac:dyDescent="0.25"/>
    <row r="23" s="54" customFormat="1" x14ac:dyDescent="0.25"/>
    <row r="24" s="54" customFormat="1" x14ac:dyDescent="0.25"/>
    <row r="25" s="54" customFormat="1" x14ac:dyDescent="0.25"/>
    <row r="26" s="54" customFormat="1" x14ac:dyDescent="0.25"/>
    <row r="27" s="54" customFormat="1" x14ac:dyDescent="0.25"/>
    <row r="28" s="54" customFormat="1" x14ac:dyDescent="0.25"/>
    <row r="29" s="54" customFormat="1" x14ac:dyDescent="0.25"/>
    <row r="30" s="54" customFormat="1" x14ac:dyDescent="0.25"/>
    <row r="31" s="54" customFormat="1" x14ac:dyDescent="0.25"/>
    <row r="32" s="54" customFormat="1" x14ac:dyDescent="0.25"/>
    <row r="33" s="54" customFormat="1" x14ac:dyDescent="0.25"/>
    <row r="34" s="54" customFormat="1" x14ac:dyDescent="0.25"/>
    <row r="35" s="54" customFormat="1" x14ac:dyDescent="0.25"/>
    <row r="36" s="54" customFormat="1" x14ac:dyDescent="0.25"/>
    <row r="37" s="54" customFormat="1" x14ac:dyDescent="0.25"/>
    <row r="38" s="54" customFormat="1" x14ac:dyDescent="0.25"/>
    <row r="39" s="54" customFormat="1" x14ac:dyDescent="0.25"/>
    <row r="40" s="54" customFormat="1" x14ac:dyDescent="0.25"/>
    <row r="41" s="54" customFormat="1" x14ac:dyDescent="0.25"/>
    <row r="42" s="54" customFormat="1" x14ac:dyDescent="0.25"/>
    <row r="43" s="54" customFormat="1" x14ac:dyDescent="0.25"/>
    <row r="44" s="54" customFormat="1" x14ac:dyDescent="0.25"/>
    <row r="45" s="54" customFormat="1" x14ac:dyDescent="0.25"/>
    <row r="46" s="54" customFormat="1" x14ac:dyDescent="0.25"/>
    <row r="47" s="54" customFormat="1" x14ac:dyDescent="0.25"/>
    <row r="48" s="54" customFormat="1" x14ac:dyDescent="0.25"/>
    <row r="49" s="54" customFormat="1" x14ac:dyDescent="0.25"/>
    <row r="50" s="54" customFormat="1" x14ac:dyDescent="0.25"/>
    <row r="51" s="54" customFormat="1" x14ac:dyDescent="0.25"/>
    <row r="52" s="54" customFormat="1" x14ac:dyDescent="0.25"/>
    <row r="53" s="54" customFormat="1" x14ac:dyDescent="0.25"/>
    <row r="54" s="54" customFormat="1" x14ac:dyDescent="0.25"/>
    <row r="55" s="54" customFormat="1" x14ac:dyDescent="0.25"/>
    <row r="56" s="54" customFormat="1" x14ac:dyDescent="0.25"/>
    <row r="57" s="54" customFormat="1" x14ac:dyDescent="0.25"/>
    <row r="58" s="54" customFormat="1" x14ac:dyDescent="0.25"/>
    <row r="59" s="54" customFormat="1" x14ac:dyDescent="0.25"/>
    <row r="60" s="54" customFormat="1" x14ac:dyDescent="0.25"/>
    <row r="61" s="54" customFormat="1" x14ac:dyDescent="0.25"/>
    <row r="62" s="54" customFormat="1" x14ac:dyDescent="0.25"/>
    <row r="63" s="54" customFormat="1" x14ac:dyDescent="0.25"/>
    <row r="64" s="54" customFormat="1" x14ac:dyDescent="0.25"/>
    <row r="65" s="54" customFormat="1" x14ac:dyDescent="0.25"/>
    <row r="66" s="54" customFormat="1" x14ac:dyDescent="0.25"/>
    <row r="67" s="54" customFormat="1" x14ac:dyDescent="0.25"/>
    <row r="68" s="54" customFormat="1" x14ac:dyDescent="0.25"/>
    <row r="69" s="54" customFormat="1" x14ac:dyDescent="0.25"/>
    <row r="70" s="54" customFormat="1" x14ac:dyDescent="0.25"/>
    <row r="71" s="54" customFormat="1" x14ac:dyDescent="0.25"/>
    <row r="72" s="54" customFormat="1" x14ac:dyDescent="0.25"/>
    <row r="73" s="54" customFormat="1" x14ac:dyDescent="0.25"/>
    <row r="74" s="54" customFormat="1" x14ac:dyDescent="0.25"/>
    <row r="75" s="54" customFormat="1" x14ac:dyDescent="0.25"/>
    <row r="76" s="54" customFormat="1" x14ac:dyDescent="0.25"/>
    <row r="77" s="54" customFormat="1" x14ac:dyDescent="0.25"/>
    <row r="78" s="54" customFormat="1" x14ac:dyDescent="0.25"/>
    <row r="79" s="54" customFormat="1" x14ac:dyDescent="0.25"/>
    <row r="80" s="54" customFormat="1" x14ac:dyDescent="0.25"/>
    <row r="81" s="54" customFormat="1" x14ac:dyDescent="0.25"/>
    <row r="82" s="54" customFormat="1" x14ac:dyDescent="0.25"/>
    <row r="83" s="54" customFormat="1" x14ac:dyDescent="0.25"/>
    <row r="84" s="54" customFormat="1" x14ac:dyDescent="0.25"/>
    <row r="85" s="54" customFormat="1" x14ac:dyDescent="0.25"/>
    <row r="86" s="54" customFormat="1" x14ac:dyDescent="0.25"/>
    <row r="87" s="54" customFormat="1" x14ac:dyDescent="0.25"/>
    <row r="88" s="54" customFormat="1" x14ac:dyDescent="0.25"/>
    <row r="89" s="54" customFormat="1" x14ac:dyDescent="0.25"/>
    <row r="90" s="54" customFormat="1" x14ac:dyDescent="0.25"/>
    <row r="91" s="54" customFormat="1" x14ac:dyDescent="0.25"/>
    <row r="92" s="54" customFormat="1" x14ac:dyDescent="0.25"/>
    <row r="93" s="54" customFormat="1" x14ac:dyDescent="0.25"/>
    <row r="94" s="54" customFormat="1" x14ac:dyDescent="0.25"/>
    <row r="95" s="54" customFormat="1" x14ac:dyDescent="0.25"/>
    <row r="96" s="54" customFormat="1" x14ac:dyDescent="0.25"/>
    <row r="97" s="54" customFormat="1" x14ac:dyDescent="0.25"/>
    <row r="98" s="54" customFormat="1" x14ac:dyDescent="0.25"/>
    <row r="99" s="54" customFormat="1" x14ac:dyDescent="0.25"/>
    <row r="100" s="54" customFormat="1" x14ac:dyDescent="0.25"/>
    <row r="101" s="54" customFormat="1" x14ac:dyDescent="0.25"/>
    <row r="102" s="54" customFormat="1" x14ac:dyDescent="0.25"/>
    <row r="103" s="54" customFormat="1" x14ac:dyDescent="0.25"/>
    <row r="104" s="54" customFormat="1" x14ac:dyDescent="0.25"/>
    <row r="105" s="54" customFormat="1" x14ac:dyDescent="0.25"/>
    <row r="106" s="54" customFormat="1" x14ac:dyDescent="0.25"/>
    <row r="107" s="54" customFormat="1" x14ac:dyDescent="0.25"/>
    <row r="108" s="54" customFormat="1" x14ac:dyDescent="0.25"/>
    <row r="109" s="54" customFormat="1" x14ac:dyDescent="0.25"/>
    <row r="110" s="54" customFormat="1" x14ac:dyDescent="0.25"/>
  </sheetData>
  <mergeCells count="1"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9519E-BA98-48D9-9237-B21380A094C5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181</v>
      </c>
      <c r="E9" s="23"/>
      <c r="G9" s="22"/>
      <c r="H9" s="104" t="s">
        <v>34</v>
      </c>
      <c r="I9" s="105">
        <v>190.08928916904514</v>
      </c>
      <c r="J9" s="21"/>
      <c r="K9" s="21"/>
      <c r="L9" s="21"/>
      <c r="M9" s="21"/>
      <c r="N9" s="23"/>
      <c r="P9" s="22"/>
      <c r="Q9" s="68">
        <v>0.01</v>
      </c>
      <c r="R9" s="68">
        <v>90.981691375088445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130.33572152906621</v>
      </c>
      <c r="J10" s="21"/>
      <c r="K10" s="21"/>
      <c r="L10" s="21"/>
      <c r="M10" s="21"/>
      <c r="N10" s="23"/>
      <c r="P10" s="22"/>
      <c r="Q10" s="96">
        <v>0.02</v>
      </c>
      <c r="R10" s="96">
        <v>106.14696453247747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612.44698871416279</v>
      </c>
      <c r="J11" s="21"/>
      <c r="K11" s="21"/>
      <c r="L11" s="21"/>
      <c r="M11" s="21"/>
      <c r="N11" s="23"/>
      <c r="P11" s="22"/>
      <c r="Q11" s="68">
        <v>0.03</v>
      </c>
      <c r="R11" s="68">
        <v>116.22936233825877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186.93611329802224</v>
      </c>
      <c r="J12" s="21"/>
      <c r="K12" s="21"/>
      <c r="L12" s="21"/>
      <c r="M12" s="21"/>
      <c r="N12" s="23"/>
      <c r="P12" s="22"/>
      <c r="Q12" s="96">
        <v>0.04</v>
      </c>
      <c r="R12" s="96">
        <v>123.97855645945579</v>
      </c>
      <c r="S12" s="23"/>
    </row>
    <row r="13" spans="2:23" s="14" customFormat="1" x14ac:dyDescent="0.25">
      <c r="B13" s="63"/>
      <c r="C13" s="72" t="s">
        <v>131</v>
      </c>
      <c r="D13" s="56" t="s">
        <v>180</v>
      </c>
      <c r="E13" s="64"/>
      <c r="G13" s="22"/>
      <c r="H13" s="11" t="s">
        <v>108</v>
      </c>
      <c r="I13" s="68">
        <v>6.9790815254828109E-2</v>
      </c>
      <c r="J13" s="21"/>
      <c r="K13" s="21"/>
      <c r="L13" s="21"/>
      <c r="M13" s="21"/>
      <c r="N13" s="23"/>
      <c r="P13" s="22"/>
      <c r="Q13" s="68">
        <v>0.05</v>
      </c>
      <c r="R13" s="68">
        <v>130.33572152906618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1</v>
      </c>
      <c r="J14" s="21"/>
      <c r="K14" s="21"/>
      <c r="L14" s="21"/>
      <c r="M14" s="21"/>
      <c r="N14" s="23"/>
      <c r="P14" s="22"/>
      <c r="Q14" s="96">
        <v>0.06</v>
      </c>
      <c r="R14" s="96">
        <v>135.75535954651608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3.2879333365627024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140.46610230055325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158.47587906515815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163.12822568405574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4</v>
      </c>
      <c r="J18" s="107"/>
      <c r="K18" s="21"/>
      <c r="L18" s="21"/>
      <c r="M18" s="21"/>
      <c r="N18" s="23"/>
      <c r="P18" s="22"/>
      <c r="Q18" s="96">
        <v>0.1</v>
      </c>
      <c r="R18" s="96">
        <v>164.55730884516518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165.60033263395499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186</v>
      </c>
      <c r="I20" s="68">
        <v>9.7936636681630496E-2</v>
      </c>
      <c r="J20" s="21"/>
      <c r="K20" s="21"/>
      <c r="L20" s="21"/>
      <c r="M20" s="21"/>
      <c r="N20" s="23"/>
      <c r="P20" s="22"/>
      <c r="Q20" s="96">
        <v>0.12</v>
      </c>
      <c r="R20" s="96">
        <v>166.36827678656076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187</v>
      </c>
      <c r="I21" s="96">
        <v>0.24812475015259799</v>
      </c>
      <c r="J21" s="21"/>
      <c r="K21" s="21"/>
      <c r="L21" s="21"/>
      <c r="M21" s="21"/>
      <c r="N21" s="23"/>
      <c r="P21" s="22"/>
      <c r="Q21" s="68">
        <v>0.13</v>
      </c>
      <c r="R21" s="68">
        <v>166.96790015612194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68" t="s">
        <v>188</v>
      </c>
      <c r="I22" s="68">
        <v>-59.067039959763797</v>
      </c>
      <c r="J22" s="21"/>
      <c r="K22" s="21"/>
      <c r="L22" s="21"/>
      <c r="M22" s="21"/>
      <c r="N22" s="23"/>
      <c r="P22" s="22"/>
      <c r="Q22" s="96">
        <v>0.14000000000000001</v>
      </c>
      <c r="R22" s="96">
        <v>167.50596159577802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96" t="s">
        <v>189</v>
      </c>
      <c r="I23" s="96">
        <v>11.181367026896</v>
      </c>
      <c r="J23" s="21"/>
      <c r="K23" s="21"/>
      <c r="L23" s="21"/>
      <c r="M23" s="21"/>
      <c r="N23" s="23"/>
      <c r="P23" s="22"/>
      <c r="Q23" s="68">
        <v>0.15</v>
      </c>
      <c r="R23" s="68">
        <v>168.08921995866837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40"/>
      <c r="I24" s="40"/>
      <c r="J24" s="40"/>
      <c r="K24" s="21"/>
      <c r="L24" s="21"/>
      <c r="M24" s="21"/>
      <c r="N24" s="23"/>
      <c r="P24" s="22"/>
      <c r="Q24" s="96">
        <v>0.16</v>
      </c>
      <c r="R24" s="96">
        <v>168.75450725188998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83" t="s">
        <v>53</v>
      </c>
      <c r="I25" s="83"/>
      <c r="J25" s="41"/>
      <c r="K25" s="41"/>
      <c r="L25" s="41"/>
      <c r="M25" s="41"/>
      <c r="N25" s="23"/>
      <c r="P25" s="22"/>
      <c r="Q25" s="68">
        <v>0.17</v>
      </c>
      <c r="R25" s="68">
        <v>169.3632604633118</v>
      </c>
      <c r="S25" s="23"/>
    </row>
    <row r="26" spans="2:19" s="14" customFormat="1" ht="30" x14ac:dyDescent="0.25">
      <c r="B26" s="45"/>
      <c r="C26" s="47"/>
      <c r="D26" s="47"/>
      <c r="E26" s="47"/>
      <c r="F26" s="13"/>
      <c r="G26" s="22"/>
      <c r="H26" s="42" t="s">
        <v>41</v>
      </c>
      <c r="I26" s="42" t="s">
        <v>47</v>
      </c>
      <c r="J26" s="43" t="s">
        <v>43</v>
      </c>
      <c r="K26" s="43" t="s">
        <v>44</v>
      </c>
      <c r="L26" s="43" t="s">
        <v>45</v>
      </c>
      <c r="M26" s="43" t="s">
        <v>46</v>
      </c>
      <c r="N26" s="23"/>
      <c r="P26" s="22"/>
      <c r="Q26" s="96">
        <v>0.18</v>
      </c>
      <c r="R26" s="96">
        <v>169.91480279634109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68">
        <v>0</v>
      </c>
      <c r="I27" s="68">
        <v>9.7936636681630523E-2</v>
      </c>
      <c r="J27" s="68">
        <v>4.1133387406284818</v>
      </c>
      <c r="K27" s="68">
        <v>7</v>
      </c>
      <c r="L27" s="68">
        <v>42</v>
      </c>
      <c r="M27" s="68">
        <v>1.4985804530924254</v>
      </c>
      <c r="N27" s="34"/>
      <c r="P27" s="22"/>
      <c r="Q27" s="68">
        <v>0.19</v>
      </c>
      <c r="R27" s="68">
        <v>170.41916820338704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96">
        <v>16.8</v>
      </c>
      <c r="I28" s="96">
        <v>9.7936636681880587E-2</v>
      </c>
      <c r="J28" s="96">
        <v>4.3356549059068543</v>
      </c>
      <c r="K28" s="96">
        <v>3</v>
      </c>
      <c r="L28" s="96">
        <v>44.27</v>
      </c>
      <c r="M28" s="96">
        <v>-0.67538029839344038</v>
      </c>
      <c r="N28" s="23"/>
      <c r="P28" s="22"/>
      <c r="Q28" s="96">
        <v>0.2</v>
      </c>
      <c r="R28" s="96">
        <v>170.88639063685886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68">
        <v>53.5</v>
      </c>
      <c r="I29" s="68">
        <v>9.7936742065805313E-2</v>
      </c>
      <c r="J29" s="68">
        <v>4.5511204037979729</v>
      </c>
      <c r="K29" s="68">
        <v>3</v>
      </c>
      <c r="L29" s="68">
        <v>46.47</v>
      </c>
      <c r="M29" s="68">
        <v>-0.76553993529789111</v>
      </c>
      <c r="N29" s="23"/>
      <c r="P29" s="22"/>
      <c r="Q29" s="68">
        <v>0.21</v>
      </c>
      <c r="R29" s="68">
        <v>171.32650404916569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96">
        <v>169.9</v>
      </c>
      <c r="I30" s="96">
        <v>0.13404600488434537</v>
      </c>
      <c r="J30" s="96">
        <v>5.9998991786232985</v>
      </c>
      <c r="K30" s="96">
        <v>6</v>
      </c>
      <c r="L30" s="96">
        <v>44.76</v>
      </c>
      <c r="M30" s="96">
        <v>4.4231659832212839E-5</v>
      </c>
      <c r="N30" s="23"/>
      <c r="P30" s="22"/>
      <c r="Q30" s="96">
        <v>0.22</v>
      </c>
      <c r="R30" s="96">
        <v>171.74954239271682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68">
        <v>602.29999999999995</v>
      </c>
      <c r="I31" s="68">
        <v>0.32176005101291993</v>
      </c>
      <c r="J31" s="68">
        <v>15.000453578222327</v>
      </c>
      <c r="K31" s="68">
        <v>15</v>
      </c>
      <c r="L31" s="68">
        <v>46.62</v>
      </c>
      <c r="M31" s="68">
        <v>-1.4220285495650427E-4</v>
      </c>
      <c r="N31" s="23"/>
      <c r="P31" s="22"/>
      <c r="Q31" s="68">
        <v>0.23</v>
      </c>
      <c r="R31" s="68">
        <v>172.16553961992133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40"/>
      <c r="I32" s="40"/>
      <c r="J32" s="40"/>
      <c r="K32" s="40"/>
      <c r="L32" s="40"/>
      <c r="M32" s="40"/>
      <c r="N32" s="23"/>
      <c r="P32" s="22"/>
      <c r="Q32" s="96">
        <v>0.24</v>
      </c>
      <c r="R32" s="96">
        <v>172.58452968318846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83" t="s">
        <v>111</v>
      </c>
      <c r="I33" s="83"/>
      <c r="J33" s="40"/>
      <c r="K33" s="40"/>
      <c r="L33" s="40"/>
      <c r="M33" s="40"/>
      <c r="N33" s="23"/>
      <c r="P33" s="22"/>
      <c r="Q33" s="68">
        <v>0.25</v>
      </c>
      <c r="R33" s="68">
        <v>173.01654653492741</v>
      </c>
      <c r="S33" s="23"/>
    </row>
    <row r="34" spans="1:19" s="14" customFormat="1" x14ac:dyDescent="0.25">
      <c r="A34" s="13"/>
      <c r="B34" s="13"/>
      <c r="C34" s="13"/>
      <c r="D34" s="13"/>
      <c r="E34" s="13"/>
      <c r="F34" s="13"/>
      <c r="G34" s="22"/>
      <c r="H34" s="108" t="s">
        <v>31</v>
      </c>
      <c r="I34" s="108" t="s">
        <v>90</v>
      </c>
      <c r="J34" s="108" t="s">
        <v>52</v>
      </c>
      <c r="K34" s="108" t="s">
        <v>91</v>
      </c>
      <c r="L34" s="108" t="s">
        <v>92</v>
      </c>
      <c r="M34" s="108" t="s">
        <v>93</v>
      </c>
      <c r="N34" s="23"/>
      <c r="P34" s="22"/>
      <c r="Q34" s="96">
        <v>0.26</v>
      </c>
      <c r="R34" s="96">
        <v>173.47162412754739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68" t="s">
        <v>182</v>
      </c>
      <c r="I35" s="68">
        <v>-87.937964948366243</v>
      </c>
      <c r="J35" s="68">
        <v>5</v>
      </c>
      <c r="K35" s="68" t="s">
        <v>183</v>
      </c>
      <c r="L35" s="68" t="s">
        <v>183</v>
      </c>
      <c r="M35" s="68" t="s">
        <v>183</v>
      </c>
      <c r="N35" s="23"/>
      <c r="P35" s="22"/>
      <c r="Q35" s="68">
        <v>0.27</v>
      </c>
      <c r="R35" s="68">
        <v>173.9094138693159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96" t="s">
        <v>184</v>
      </c>
      <c r="I36" s="96">
        <v>-89.468056649011118</v>
      </c>
      <c r="J36" s="96">
        <v>4</v>
      </c>
      <c r="K36" s="96">
        <v>3.0601834012897484</v>
      </c>
      <c r="L36" s="96">
        <v>1</v>
      </c>
      <c r="M36" s="96">
        <v>8.0232612908069711E-2</v>
      </c>
      <c r="N36" s="23"/>
      <c r="P36" s="22"/>
      <c r="Q36" s="96">
        <v>0.28000000000000003</v>
      </c>
      <c r="R36" s="96">
        <v>174.28759188566477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68" t="s">
        <v>185</v>
      </c>
      <c r="I37" s="68">
        <v>-95.397632956007783</v>
      </c>
      <c r="J37" s="68">
        <v>1</v>
      </c>
      <c r="K37" s="68">
        <v>14.919336015283079</v>
      </c>
      <c r="L37" s="68">
        <v>4</v>
      </c>
      <c r="M37" s="68">
        <v>4.871477122076473E-3</v>
      </c>
      <c r="N37" s="23"/>
      <c r="P37" s="22"/>
      <c r="Q37" s="68">
        <v>0.28999999999999998</v>
      </c>
      <c r="R37" s="68">
        <v>174.62545532292674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22"/>
      <c r="H38" s="40"/>
      <c r="I38" s="40"/>
      <c r="J38" s="40"/>
      <c r="K38" s="40"/>
      <c r="L38" s="40"/>
      <c r="M38" s="40"/>
      <c r="N38" s="23"/>
      <c r="P38" s="22"/>
      <c r="Q38" s="96">
        <v>0.3</v>
      </c>
      <c r="R38" s="96">
        <v>174.94238084030343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G39" s="45"/>
      <c r="H39" s="46"/>
      <c r="I39" s="45"/>
      <c r="J39" s="45"/>
      <c r="K39" s="45"/>
      <c r="L39" s="45"/>
      <c r="M39" s="45"/>
      <c r="N39" s="45"/>
      <c r="P39" s="22"/>
      <c r="Q39" s="68">
        <v>0.31</v>
      </c>
      <c r="R39" s="68">
        <v>175.25774509699625</v>
      </c>
      <c r="S39" s="23"/>
    </row>
    <row r="40" spans="1:19" s="14" customFormat="1" ht="23.25" x14ac:dyDescent="0.35">
      <c r="A40" s="13"/>
      <c r="B40" s="13"/>
      <c r="C40" s="13"/>
      <c r="D40" s="13"/>
      <c r="E40" s="13"/>
      <c r="F40" s="13"/>
      <c r="H40" s="29"/>
      <c r="M40" s="13"/>
      <c r="N40" s="13"/>
      <c r="P40" s="22"/>
      <c r="Q40" s="96">
        <v>0.32</v>
      </c>
      <c r="R40" s="96">
        <v>175.5909247522068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M41" s="13"/>
      <c r="N41" s="13"/>
      <c r="P41" s="22"/>
      <c r="Q41" s="68">
        <v>0.33</v>
      </c>
      <c r="R41" s="68">
        <v>175.96129646513668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8"/>
      <c r="I42" s="13"/>
      <c r="J42" s="13"/>
      <c r="K42" s="13"/>
      <c r="L42" s="13"/>
      <c r="M42" s="13"/>
      <c r="N42" s="13"/>
      <c r="P42" s="22"/>
      <c r="Q42" s="96">
        <v>0.34</v>
      </c>
      <c r="R42" s="96">
        <v>176.38823689498736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30"/>
      <c r="I43" s="13"/>
      <c r="J43" s="13"/>
      <c r="K43" s="13"/>
      <c r="L43" s="13"/>
      <c r="M43" s="13"/>
      <c r="N43" s="13"/>
      <c r="P43" s="22"/>
      <c r="Q43" s="68">
        <v>0.35000000000000003</v>
      </c>
      <c r="R43" s="68">
        <v>176.89112270096035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177.48933054225728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178.20223707807963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179.05003920174354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180.05421459706136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H48" s="28"/>
      <c r="O48" s="13"/>
      <c r="P48" s="22"/>
      <c r="Q48" s="96">
        <v>0.4</v>
      </c>
      <c r="R48" s="96">
        <v>181.16603417483068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182.3167525710214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183.4376244216034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184.46000042774963</v>
      </c>
      <c r="S51" s="23"/>
    </row>
    <row r="52" spans="1:19" s="14" customFormat="1" x14ac:dyDescent="0.25">
      <c r="B52" s="13"/>
      <c r="P52" s="22"/>
      <c r="Q52" s="96">
        <v>0.44</v>
      </c>
      <c r="R52" s="96">
        <v>185.35427404086519</v>
      </c>
      <c r="S52" s="23"/>
    </row>
    <row r="53" spans="1:19" s="14" customFormat="1" x14ac:dyDescent="0.25">
      <c r="B53" s="13"/>
      <c r="P53" s="22"/>
      <c r="Q53" s="68">
        <v>0.45</v>
      </c>
      <c r="R53" s="68">
        <v>186.15653047587898</v>
      </c>
      <c r="S53" s="23"/>
    </row>
    <row r="54" spans="1:19" s="14" customFormat="1" x14ac:dyDescent="0.25">
      <c r="P54" s="22"/>
      <c r="Q54" s="96">
        <v>0.46</v>
      </c>
      <c r="R54" s="96">
        <v>186.90396213820881</v>
      </c>
      <c r="S54" s="23"/>
    </row>
    <row r="55" spans="1:19" s="14" customFormat="1" x14ac:dyDescent="0.25">
      <c r="P55" s="22"/>
      <c r="Q55" s="68">
        <v>0.47000000000000003</v>
      </c>
      <c r="R55" s="68">
        <v>187.63376143327258</v>
      </c>
      <c r="S55" s="23"/>
    </row>
    <row r="56" spans="1:19" s="14" customFormat="1" x14ac:dyDescent="0.25">
      <c r="P56" s="22"/>
      <c r="Q56" s="96">
        <v>0.48</v>
      </c>
      <c r="R56" s="96">
        <v>188.38312076648799</v>
      </c>
      <c r="S56" s="23"/>
    </row>
    <row r="57" spans="1:19" s="14" customFormat="1" x14ac:dyDescent="0.25">
      <c r="P57" s="22"/>
      <c r="Q57" s="68">
        <v>0.49</v>
      </c>
      <c r="R57" s="68">
        <v>189.18923254327294</v>
      </c>
      <c r="S57" s="23"/>
    </row>
    <row r="58" spans="1:19" s="14" customFormat="1" x14ac:dyDescent="0.25">
      <c r="P58" s="22"/>
      <c r="Q58" s="96">
        <v>0.5</v>
      </c>
      <c r="R58" s="96">
        <v>190.0892891690452</v>
      </c>
      <c r="S58" s="23"/>
    </row>
    <row r="59" spans="1:19" s="14" customFormat="1" x14ac:dyDescent="0.25">
      <c r="P59" s="22"/>
      <c r="Q59" s="68">
        <v>0.51</v>
      </c>
      <c r="R59" s="68">
        <v>190.92369432194184</v>
      </c>
      <c r="S59" s="23"/>
    </row>
    <row r="60" spans="1:19" s="14" customFormat="1" x14ac:dyDescent="0.25">
      <c r="P60" s="22"/>
      <c r="Q60" s="96">
        <v>0.52</v>
      </c>
      <c r="R60" s="96">
        <v>191.64432833637153</v>
      </c>
      <c r="S60" s="23"/>
    </row>
    <row r="61" spans="1:19" s="14" customFormat="1" x14ac:dyDescent="0.25">
      <c r="P61" s="22"/>
      <c r="Q61" s="68">
        <v>0.53</v>
      </c>
      <c r="R61" s="68">
        <v>192.45559860215945</v>
      </c>
      <c r="S61" s="23"/>
    </row>
    <row r="62" spans="1:19" s="14" customFormat="1" x14ac:dyDescent="0.25">
      <c r="P62" s="22"/>
      <c r="Q62" s="96">
        <v>0.54</v>
      </c>
      <c r="R62" s="96">
        <v>193.56191250913082</v>
      </c>
      <c r="S62" s="23"/>
    </row>
    <row r="63" spans="1:19" s="14" customFormat="1" x14ac:dyDescent="0.25">
      <c r="P63" s="22"/>
      <c r="Q63" s="68">
        <v>0.55000000000000004</v>
      </c>
      <c r="R63" s="68">
        <v>195.16767744711066</v>
      </c>
      <c r="S63" s="23"/>
    </row>
    <row r="64" spans="1:19" s="14" customFormat="1" x14ac:dyDescent="0.25">
      <c r="P64" s="22"/>
      <c r="Q64" s="96">
        <v>0.56000000000000005</v>
      </c>
      <c r="R64" s="96">
        <v>245.72513220094868</v>
      </c>
      <c r="S64" s="23"/>
    </row>
    <row r="65" spans="16:19" s="14" customFormat="1" x14ac:dyDescent="0.25">
      <c r="P65" s="22"/>
      <c r="Q65" s="68">
        <v>0.57000000000000006</v>
      </c>
      <c r="R65" s="68">
        <v>253.45443426450689</v>
      </c>
      <c r="S65" s="23"/>
    </row>
    <row r="66" spans="16:19" s="14" customFormat="1" x14ac:dyDescent="0.25">
      <c r="P66" s="22"/>
      <c r="Q66" s="96">
        <v>0.57999999999999996</v>
      </c>
      <c r="R66" s="96">
        <v>262.71143478693318</v>
      </c>
      <c r="S66" s="23"/>
    </row>
    <row r="67" spans="16:19" s="14" customFormat="1" x14ac:dyDescent="0.25">
      <c r="P67" s="22"/>
      <c r="Q67" s="68">
        <v>0.59</v>
      </c>
      <c r="R67" s="68">
        <v>272.95197741453711</v>
      </c>
      <c r="S67" s="23"/>
    </row>
    <row r="68" spans="16:19" s="14" customFormat="1" x14ac:dyDescent="0.25">
      <c r="P68" s="22"/>
      <c r="Q68" s="96">
        <v>0.6</v>
      </c>
      <c r="R68" s="96">
        <v>283.5824917605928</v>
      </c>
      <c r="S68" s="23"/>
    </row>
    <row r="69" spans="16:19" s="14" customFormat="1" x14ac:dyDescent="0.25">
      <c r="P69" s="22"/>
      <c r="Q69" s="68">
        <v>0.61</v>
      </c>
      <c r="R69" s="68">
        <v>295.48754221852715</v>
      </c>
      <c r="S69" s="23"/>
    </row>
    <row r="70" spans="16:19" s="14" customFormat="1" x14ac:dyDescent="0.25">
      <c r="P70" s="22"/>
      <c r="Q70" s="96">
        <v>0.62</v>
      </c>
      <c r="R70" s="96">
        <v>308.36837120547784</v>
      </c>
      <c r="S70" s="23"/>
    </row>
    <row r="71" spans="16:19" s="14" customFormat="1" x14ac:dyDescent="0.25">
      <c r="P71" s="22"/>
      <c r="Q71" s="68">
        <v>0.63</v>
      </c>
      <c r="R71" s="68">
        <v>322.23181167027491</v>
      </c>
      <c r="S71" s="23"/>
    </row>
    <row r="72" spans="16:19" s="14" customFormat="1" x14ac:dyDescent="0.25">
      <c r="P72" s="22"/>
      <c r="Q72" s="96">
        <v>0.64</v>
      </c>
      <c r="R72" s="96">
        <v>337.71369875519844</v>
      </c>
      <c r="S72" s="23"/>
    </row>
    <row r="73" spans="16:19" s="14" customFormat="1" x14ac:dyDescent="0.25">
      <c r="P73" s="22"/>
      <c r="Q73" s="68">
        <v>0.65</v>
      </c>
      <c r="R73" s="68">
        <v>353.52821457539835</v>
      </c>
      <c r="S73" s="23"/>
    </row>
    <row r="74" spans="16:19" s="14" customFormat="1" x14ac:dyDescent="0.25">
      <c r="P74" s="22"/>
      <c r="Q74" s="96">
        <v>0.66</v>
      </c>
      <c r="R74" s="96">
        <v>368.18193829139182</v>
      </c>
      <c r="S74" s="23"/>
    </row>
    <row r="75" spans="16:19" s="14" customFormat="1" x14ac:dyDescent="0.25">
      <c r="P75" s="22"/>
      <c r="Q75" s="68">
        <v>0.67</v>
      </c>
      <c r="R75" s="68">
        <v>381.55439530785867</v>
      </c>
      <c r="S75" s="23"/>
    </row>
    <row r="76" spans="16:19" s="14" customFormat="1" x14ac:dyDescent="0.25">
      <c r="P76" s="22"/>
      <c r="Q76" s="96">
        <v>0.68</v>
      </c>
      <c r="R76" s="96">
        <v>392.81645011543452</v>
      </c>
      <c r="S76" s="23"/>
    </row>
    <row r="77" spans="16:19" s="14" customFormat="1" x14ac:dyDescent="0.25">
      <c r="P77" s="22"/>
      <c r="Q77" s="68">
        <v>0.69000000000000006</v>
      </c>
      <c r="R77" s="68">
        <v>403.40532592406936</v>
      </c>
      <c r="S77" s="23"/>
    </row>
    <row r="78" spans="16:19" s="14" customFormat="1" x14ac:dyDescent="0.25">
      <c r="P78" s="22"/>
      <c r="Q78" s="96">
        <v>0.70000000000000007</v>
      </c>
      <c r="R78" s="96">
        <v>413.83273976928729</v>
      </c>
      <c r="S78" s="23"/>
    </row>
    <row r="79" spans="16:19" s="14" customFormat="1" x14ac:dyDescent="0.25">
      <c r="P79" s="22"/>
      <c r="Q79" s="68">
        <v>0.71</v>
      </c>
      <c r="R79" s="68">
        <v>424.82224080354234</v>
      </c>
      <c r="S79" s="23"/>
    </row>
    <row r="80" spans="16:19" s="14" customFormat="1" x14ac:dyDescent="0.25">
      <c r="P80" s="22"/>
      <c r="Q80" s="96">
        <v>0.72</v>
      </c>
      <c r="R80" s="96">
        <v>437.1819808869754</v>
      </c>
      <c r="S80" s="23"/>
    </row>
    <row r="81" spans="16:19" s="14" customFormat="1" x14ac:dyDescent="0.25">
      <c r="P81" s="22"/>
      <c r="Q81" s="68">
        <v>0.73</v>
      </c>
      <c r="R81" s="68">
        <v>452.30854249387824</v>
      </c>
      <c r="S81" s="23"/>
    </row>
    <row r="82" spans="16:19" s="14" customFormat="1" x14ac:dyDescent="0.25">
      <c r="P82" s="22"/>
      <c r="Q82" s="96">
        <v>0.74</v>
      </c>
      <c r="R82" s="96">
        <v>475.68952142006458</v>
      </c>
      <c r="S82" s="23"/>
    </row>
    <row r="83" spans="16:19" s="14" customFormat="1" x14ac:dyDescent="0.25">
      <c r="P83" s="22"/>
      <c r="Q83" s="68">
        <v>0.75</v>
      </c>
      <c r="R83" s="68">
        <v>568.36582854486926</v>
      </c>
      <c r="S83" s="23"/>
    </row>
    <row r="84" spans="16:19" s="14" customFormat="1" x14ac:dyDescent="0.25">
      <c r="P84" s="22"/>
      <c r="Q84" s="96">
        <v>0.76</v>
      </c>
      <c r="R84" s="96">
        <v>570.25741428028516</v>
      </c>
      <c r="S84" s="23"/>
    </row>
    <row r="85" spans="16:19" s="14" customFormat="1" x14ac:dyDescent="0.25">
      <c r="P85" s="22"/>
      <c r="Q85" s="68">
        <v>0.77</v>
      </c>
      <c r="R85" s="68">
        <v>571.7768346639898</v>
      </c>
      <c r="S85" s="23"/>
    </row>
    <row r="86" spans="16:19" s="14" customFormat="1" x14ac:dyDescent="0.25">
      <c r="P86" s="22"/>
      <c r="Q86" s="96">
        <v>0.78</v>
      </c>
      <c r="R86" s="96">
        <v>572.98567609520285</v>
      </c>
      <c r="S86" s="23"/>
    </row>
    <row r="87" spans="16:19" s="14" customFormat="1" x14ac:dyDescent="0.25">
      <c r="P87" s="22"/>
      <c r="Q87" s="68">
        <v>0.79</v>
      </c>
      <c r="R87" s="68">
        <v>573.94552497314442</v>
      </c>
      <c r="S87" s="23"/>
    </row>
    <row r="88" spans="16:19" s="14" customFormat="1" x14ac:dyDescent="0.25">
      <c r="P88" s="22"/>
      <c r="Q88" s="96">
        <v>0.8</v>
      </c>
      <c r="R88" s="96">
        <v>574.7179676970344</v>
      </c>
      <c r="S88" s="23"/>
    </row>
    <row r="89" spans="16:19" s="14" customFormat="1" x14ac:dyDescent="0.25">
      <c r="P89" s="22"/>
      <c r="Q89" s="68">
        <v>0.81</v>
      </c>
      <c r="R89" s="68">
        <v>575.36459066609245</v>
      </c>
      <c r="S89" s="23"/>
    </row>
    <row r="90" spans="16:19" s="14" customFormat="1" x14ac:dyDescent="0.25">
      <c r="P90" s="22"/>
      <c r="Q90" s="96">
        <v>0.82000000000000006</v>
      </c>
      <c r="R90" s="96">
        <v>575.94698027953882</v>
      </c>
      <c r="S90" s="23"/>
    </row>
    <row r="91" spans="16:19" s="14" customFormat="1" x14ac:dyDescent="0.25">
      <c r="P91" s="22"/>
      <c r="Q91" s="68">
        <v>0.83000000000000007</v>
      </c>
      <c r="R91" s="68">
        <v>576.52672293659305</v>
      </c>
      <c r="S91" s="23"/>
    </row>
    <row r="92" spans="16:19" s="14" customFormat="1" x14ac:dyDescent="0.25">
      <c r="P92" s="22"/>
      <c r="Q92" s="96">
        <v>0.84</v>
      </c>
      <c r="R92" s="96">
        <v>577.16540503647525</v>
      </c>
      <c r="S92" s="23"/>
    </row>
    <row r="93" spans="16:19" s="14" customFormat="1" x14ac:dyDescent="0.25">
      <c r="P93" s="22"/>
      <c r="Q93" s="68">
        <v>0.85</v>
      </c>
      <c r="R93" s="68">
        <v>577.92461297840521</v>
      </c>
      <c r="S93" s="23"/>
    </row>
    <row r="94" spans="16:19" s="14" customFormat="1" x14ac:dyDescent="0.25">
      <c r="P94" s="22"/>
      <c r="Q94" s="96">
        <v>0.86</v>
      </c>
      <c r="R94" s="96">
        <v>578.86593316160281</v>
      </c>
      <c r="S94" s="23"/>
    </row>
    <row r="95" spans="16:19" s="14" customFormat="1" x14ac:dyDescent="0.25">
      <c r="P95" s="22"/>
      <c r="Q95" s="68">
        <v>0.87</v>
      </c>
      <c r="R95" s="68">
        <v>580.05095198528807</v>
      </c>
      <c r="S95" s="23"/>
    </row>
    <row r="96" spans="16:19" s="14" customFormat="1" x14ac:dyDescent="0.25">
      <c r="P96" s="22"/>
      <c r="Q96" s="96">
        <v>0.88</v>
      </c>
      <c r="R96" s="96">
        <v>581.54125584868075</v>
      </c>
      <c r="S96" s="23"/>
    </row>
    <row r="97" spans="16:19" s="14" customFormat="1" x14ac:dyDescent="0.25">
      <c r="P97" s="22"/>
      <c r="Q97" s="68">
        <v>0.89</v>
      </c>
      <c r="R97" s="68">
        <v>583.39843115100075</v>
      </c>
      <c r="S97" s="23"/>
    </row>
    <row r="98" spans="16:19" s="14" customFormat="1" x14ac:dyDescent="0.25">
      <c r="P98" s="22"/>
      <c r="Q98" s="96">
        <v>0.9</v>
      </c>
      <c r="R98" s="96">
        <v>603.92032681119304</v>
      </c>
      <c r="S98" s="23"/>
    </row>
    <row r="99" spans="16:19" s="14" customFormat="1" x14ac:dyDescent="0.25">
      <c r="P99" s="22"/>
      <c r="Q99" s="68">
        <v>0.91</v>
      </c>
      <c r="R99" s="68">
        <v>606.86461993116643</v>
      </c>
      <c r="S99" s="23"/>
    </row>
    <row r="100" spans="16:19" s="14" customFormat="1" x14ac:dyDescent="0.25">
      <c r="P100" s="22"/>
      <c r="Q100" s="96">
        <v>0.92</v>
      </c>
      <c r="R100" s="96">
        <v>608.84100134279333</v>
      </c>
      <c r="S100" s="23"/>
    </row>
    <row r="101" spans="16:19" s="14" customFormat="1" x14ac:dyDescent="0.25">
      <c r="P101" s="22"/>
      <c r="Q101" s="68">
        <v>0.93</v>
      </c>
      <c r="R101" s="68">
        <v>610.19790238473058</v>
      </c>
      <c r="S101" s="23"/>
    </row>
    <row r="102" spans="16:19" s="14" customFormat="1" x14ac:dyDescent="0.25">
      <c r="P102" s="22"/>
      <c r="Q102" s="96">
        <v>0.94000000000000006</v>
      </c>
      <c r="R102" s="96">
        <v>611.28375439563479</v>
      </c>
      <c r="S102" s="23"/>
    </row>
    <row r="103" spans="16:19" s="14" customFormat="1" x14ac:dyDescent="0.25">
      <c r="P103" s="22"/>
      <c r="Q103" s="68">
        <v>0.95000000000000007</v>
      </c>
      <c r="R103" s="68">
        <v>612.4469887141629</v>
      </c>
      <c r="S103" s="23"/>
    </row>
    <row r="104" spans="16:19" s="14" customFormat="1" x14ac:dyDescent="0.25">
      <c r="P104" s="22"/>
      <c r="Q104" s="96">
        <v>0.96</v>
      </c>
      <c r="R104" s="96">
        <v>614.03603667897141</v>
      </c>
      <c r="S104" s="23"/>
    </row>
    <row r="105" spans="16:19" s="14" customFormat="1" x14ac:dyDescent="0.25">
      <c r="P105" s="22"/>
      <c r="Q105" s="68">
        <v>0.97</v>
      </c>
      <c r="R105" s="68">
        <v>616.3993296287174</v>
      </c>
      <c r="S105" s="23"/>
    </row>
    <row r="106" spans="16:19" s="14" customFormat="1" x14ac:dyDescent="0.25">
      <c r="P106" s="22"/>
      <c r="Q106" s="96">
        <v>0.98</v>
      </c>
      <c r="R106" s="96">
        <v>619.88529890205734</v>
      </c>
      <c r="S106" s="23"/>
    </row>
    <row r="107" spans="16:19" s="14" customFormat="1" x14ac:dyDescent="0.25">
      <c r="P107" s="22"/>
      <c r="Q107" s="68">
        <v>0.99</v>
      </c>
      <c r="R107" s="68">
        <v>739.09788619547851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H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G232" s="14"/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5:I25"/>
    <mergeCell ref="H33:I33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0FDA69D8-D35F-4A69-957C-305CDB83FFBB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54964-1409-4FBA-AA63-537981953A5A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191</v>
      </c>
      <c r="E9" s="23"/>
      <c r="G9" s="22"/>
      <c r="H9" s="104" t="s">
        <v>34</v>
      </c>
      <c r="I9" s="105">
        <v>347.08737031795221</v>
      </c>
      <c r="J9" s="21"/>
      <c r="K9" s="21"/>
      <c r="L9" s="21"/>
      <c r="M9" s="21"/>
      <c r="N9" s="23"/>
      <c r="P9" s="22"/>
      <c r="Q9" s="68">
        <v>0.01</v>
      </c>
      <c r="R9" s="68">
        <v>132.51075500685755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164.9182982331551</v>
      </c>
      <c r="J10" s="21"/>
      <c r="K10" s="21"/>
      <c r="L10" s="21"/>
      <c r="M10" s="21"/>
      <c r="N10" s="23"/>
      <c r="P10" s="22"/>
      <c r="Q10" s="96">
        <v>0.02</v>
      </c>
      <c r="R10" s="96">
        <v>143.6123180971752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582.69008128913049</v>
      </c>
      <c r="J11" s="21"/>
      <c r="K11" s="21"/>
      <c r="L11" s="21"/>
      <c r="M11" s="21"/>
      <c r="N11" s="23"/>
      <c r="P11" s="22"/>
      <c r="Q11" s="68">
        <v>0.03</v>
      </c>
      <c r="R11" s="68">
        <v>151.76595399557269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185.07527186699579</v>
      </c>
      <c r="J12" s="21"/>
      <c r="K12" s="21"/>
      <c r="L12" s="21"/>
      <c r="M12" s="21"/>
      <c r="N12" s="23"/>
      <c r="P12" s="22"/>
      <c r="Q12" s="96">
        <v>0.04</v>
      </c>
      <c r="R12" s="96">
        <v>158.67255125949919</v>
      </c>
      <c r="S12" s="23"/>
    </row>
    <row r="13" spans="2:23" s="14" customFormat="1" x14ac:dyDescent="0.25">
      <c r="B13" s="63"/>
      <c r="C13" s="72" t="s">
        <v>131</v>
      </c>
      <c r="D13" s="56" t="s">
        <v>190</v>
      </c>
      <c r="E13" s="64"/>
      <c r="G13" s="22"/>
      <c r="H13" s="11" t="s">
        <v>108</v>
      </c>
      <c r="I13" s="68">
        <v>0.18730681053735365</v>
      </c>
      <c r="J13" s="21"/>
      <c r="K13" s="21"/>
      <c r="L13" s="21"/>
      <c r="M13" s="21"/>
      <c r="N13" s="23"/>
      <c r="P13" s="22"/>
      <c r="Q13" s="68">
        <v>0.05</v>
      </c>
      <c r="R13" s="68">
        <v>164.9182982331551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2</v>
      </c>
      <c r="J14" s="21"/>
      <c r="K14" s="21"/>
      <c r="L14" s="21"/>
      <c r="M14" s="21"/>
      <c r="N14" s="23"/>
      <c r="P14" s="22"/>
      <c r="Q14" s="96">
        <v>0.06</v>
      </c>
      <c r="R14" s="96">
        <v>170.81320797627458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3.3500146170830303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176.55865596935229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182.30409732235222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188.21005371372402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3</v>
      </c>
      <c r="J18" s="107"/>
      <c r="K18" s="21"/>
      <c r="L18" s="21"/>
      <c r="M18" s="21"/>
      <c r="N18" s="23"/>
      <c r="P18" s="22"/>
      <c r="Q18" s="96">
        <v>0.1</v>
      </c>
      <c r="R18" s="96">
        <v>194.11579212302166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199.69719798907977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186</v>
      </c>
      <c r="I20" s="68">
        <v>0.1001328762089</v>
      </c>
      <c r="J20" s="21"/>
      <c r="K20" s="21"/>
      <c r="L20" s="21"/>
      <c r="M20" s="21"/>
      <c r="N20" s="23"/>
      <c r="P20" s="22"/>
      <c r="Q20" s="96">
        <v>0.12</v>
      </c>
      <c r="R20" s="96">
        <v>204.98518857126129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188</v>
      </c>
      <c r="I21" s="96">
        <v>2.1836686678979098</v>
      </c>
      <c r="J21" s="21"/>
      <c r="K21" s="21"/>
      <c r="L21" s="21"/>
      <c r="M21" s="21"/>
      <c r="N21" s="23"/>
      <c r="P21" s="22"/>
      <c r="Q21" s="68">
        <v>0.13</v>
      </c>
      <c r="R21" s="68">
        <v>210.0322638240489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68" t="s">
        <v>189</v>
      </c>
      <c r="I22" s="68">
        <v>1.81212445632069E-3</v>
      </c>
      <c r="J22" s="21"/>
      <c r="K22" s="21"/>
      <c r="L22" s="21"/>
      <c r="M22" s="21"/>
      <c r="N22" s="23"/>
      <c r="P22" s="22"/>
      <c r="Q22" s="96">
        <v>0.14000000000000001</v>
      </c>
      <c r="R22" s="96">
        <v>214.8714984499901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219.52553608711926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224.02190367305184</v>
      </c>
      <c r="S24" s="23"/>
    </row>
    <row r="25" spans="2:19" s="14" customFormat="1" ht="30" x14ac:dyDescent="0.2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228.38496636559628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68">
        <v>0</v>
      </c>
      <c r="I26" s="68">
        <v>0.10013287620890046</v>
      </c>
      <c r="J26" s="68">
        <v>4.2055808007738191</v>
      </c>
      <c r="K26" s="68">
        <v>7</v>
      </c>
      <c r="L26" s="68">
        <v>42</v>
      </c>
      <c r="M26" s="68">
        <v>1.4364462276036885</v>
      </c>
      <c r="N26" s="34"/>
      <c r="P26" s="22"/>
      <c r="Q26" s="96">
        <v>0.18</v>
      </c>
      <c r="R26" s="96">
        <v>232.62734260559182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96">
        <v>16.8</v>
      </c>
      <c r="I27" s="96">
        <v>0.1003132267374022</v>
      </c>
      <c r="J27" s="96">
        <v>4.4408665476647959</v>
      </c>
      <c r="K27" s="96">
        <v>3</v>
      </c>
      <c r="L27" s="96">
        <v>44.27</v>
      </c>
      <c r="M27" s="96">
        <v>-0.72084888240037348</v>
      </c>
      <c r="N27" s="23"/>
      <c r="P27" s="22"/>
      <c r="Q27" s="68">
        <v>0.19</v>
      </c>
      <c r="R27" s="68">
        <v>236.75875248959218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53.5</v>
      </c>
      <c r="I28" s="68">
        <v>0.1022950199242328</v>
      </c>
      <c r="J28" s="68">
        <v>4.7536495758790984</v>
      </c>
      <c r="K28" s="68">
        <v>3</v>
      </c>
      <c r="L28" s="68">
        <v>46.47</v>
      </c>
      <c r="M28" s="68">
        <v>-0.84891149711195935</v>
      </c>
      <c r="N28" s="23"/>
      <c r="P28" s="22"/>
      <c r="Q28" s="96">
        <v>0.2</v>
      </c>
      <c r="R28" s="96">
        <v>240.78896513347226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169.9</v>
      </c>
      <c r="I29" s="96">
        <v>0.12351442342571384</v>
      </c>
      <c r="J29" s="96">
        <v>5.5285055925349509</v>
      </c>
      <c r="K29" s="96">
        <v>6</v>
      </c>
      <c r="L29" s="96">
        <v>44.76</v>
      </c>
      <c r="M29" s="96">
        <v>0.21419053830381232</v>
      </c>
      <c r="N29" s="23"/>
      <c r="P29" s="22"/>
      <c r="Q29" s="68">
        <v>0.21</v>
      </c>
      <c r="R29" s="68">
        <v>244.73374149646042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602.29999999999995</v>
      </c>
      <c r="I30" s="68">
        <v>0.32325957258513371</v>
      </c>
      <c r="J30" s="68">
        <v>15.070361273918932</v>
      </c>
      <c r="K30" s="68">
        <v>15</v>
      </c>
      <c r="L30" s="68">
        <v>46.62</v>
      </c>
      <c r="M30" s="68">
        <v>-2.2032348956709261E-2</v>
      </c>
      <c r="N30" s="23"/>
      <c r="P30" s="22"/>
      <c r="Q30" s="96">
        <v>0.22</v>
      </c>
      <c r="R30" s="96">
        <v>248.60406334477605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252.41065010227211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256.15807690578492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259.84958075894127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-87.937964948366243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263.49162140306049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96" t="s">
        <v>184</v>
      </c>
      <c r="I35" s="96">
        <v>-89.537635933497896</v>
      </c>
      <c r="J35" s="96">
        <v>3</v>
      </c>
      <c r="K35" s="96">
        <v>3.1993419702633048</v>
      </c>
      <c r="L35" s="96">
        <v>2</v>
      </c>
      <c r="M35" s="96">
        <v>0.2019629558798699</v>
      </c>
      <c r="N35" s="23"/>
      <c r="P35" s="22"/>
      <c r="Q35" s="68">
        <v>0.27</v>
      </c>
      <c r="R35" s="68">
        <v>267.0903938651428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185</v>
      </c>
      <c r="I36" s="68">
        <v>-95.397632956007783</v>
      </c>
      <c r="J36" s="68">
        <v>1</v>
      </c>
      <c r="K36" s="68">
        <v>14.919336015283079</v>
      </c>
      <c r="L36" s="68">
        <v>4</v>
      </c>
      <c r="M36" s="68">
        <v>4.871477122076473E-3</v>
      </c>
      <c r="N36" s="23"/>
      <c r="P36" s="22"/>
      <c r="Q36" s="96">
        <v>0.28000000000000003</v>
      </c>
      <c r="R36" s="96">
        <v>270.64880886440727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274.18169798846407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277.68620230136719</v>
      </c>
      <c r="S38" s="23"/>
    </row>
    <row r="39" spans="1:19" s="14" customFormat="1" ht="23.25" x14ac:dyDescent="0.35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281.1683685060089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284.62656543124746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288.06688357606163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291.49696282145152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294.91419434183467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298.32269454352536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301.71822869369856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305.10848526588535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308.50974845116082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311.91724608133535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315.33852899063942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318.78578384311999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322.25738826565401</v>
      </c>
      <c r="S51" s="23"/>
    </row>
    <row r="52" spans="1:19" s="14" customFormat="1" x14ac:dyDescent="0.25">
      <c r="B52" s="13"/>
      <c r="P52" s="22"/>
      <c r="Q52" s="96">
        <v>0.44</v>
      </c>
      <c r="R52" s="96">
        <v>325.74147920324401</v>
      </c>
      <c r="S52" s="23"/>
    </row>
    <row r="53" spans="1:19" s="14" customFormat="1" x14ac:dyDescent="0.25">
      <c r="B53" s="13"/>
      <c r="P53" s="22"/>
      <c r="Q53" s="68">
        <v>0.45</v>
      </c>
      <c r="R53" s="68">
        <v>329.22286835644059</v>
      </c>
      <c r="S53" s="23"/>
    </row>
    <row r="54" spans="1:19" s="14" customFormat="1" x14ac:dyDescent="0.25">
      <c r="P54" s="22"/>
      <c r="Q54" s="96">
        <v>0.46</v>
      </c>
      <c r="R54" s="96">
        <v>332.70675589944841</v>
      </c>
      <c r="S54" s="23"/>
    </row>
    <row r="55" spans="1:19" s="14" customFormat="1" x14ac:dyDescent="0.25">
      <c r="P55" s="22"/>
      <c r="Q55" s="68">
        <v>0.47000000000000003</v>
      </c>
      <c r="R55" s="68">
        <v>336.22782366230672</v>
      </c>
      <c r="S55" s="23"/>
    </row>
    <row r="56" spans="1:19" s="14" customFormat="1" x14ac:dyDescent="0.25">
      <c r="P56" s="22"/>
      <c r="Q56" s="96">
        <v>0.48</v>
      </c>
      <c r="R56" s="96">
        <v>339.80926571167055</v>
      </c>
      <c r="S56" s="23"/>
    </row>
    <row r="57" spans="1:19" s="14" customFormat="1" x14ac:dyDescent="0.25">
      <c r="P57" s="22"/>
      <c r="Q57" s="68">
        <v>0.49</v>
      </c>
      <c r="R57" s="68">
        <v>343.43534821734676</v>
      </c>
      <c r="S57" s="23"/>
    </row>
    <row r="58" spans="1:19" s="14" customFormat="1" x14ac:dyDescent="0.25">
      <c r="P58" s="22"/>
      <c r="Q58" s="96">
        <v>0.5</v>
      </c>
      <c r="R58" s="96">
        <v>347.08737031795226</v>
      </c>
      <c r="S58" s="23"/>
    </row>
    <row r="59" spans="1:19" s="14" customFormat="1" x14ac:dyDescent="0.25">
      <c r="P59" s="22"/>
      <c r="Q59" s="68">
        <v>0.51</v>
      </c>
      <c r="R59" s="68">
        <v>350.73287530010577</v>
      </c>
      <c r="S59" s="23"/>
    </row>
    <row r="60" spans="1:19" s="14" customFormat="1" x14ac:dyDescent="0.25">
      <c r="P60" s="22"/>
      <c r="Q60" s="96">
        <v>0.52</v>
      </c>
      <c r="R60" s="96">
        <v>354.40870216287988</v>
      </c>
      <c r="S60" s="23"/>
    </row>
    <row r="61" spans="1:19" s="14" customFormat="1" x14ac:dyDescent="0.25">
      <c r="P61" s="22"/>
      <c r="Q61" s="68">
        <v>0.53</v>
      </c>
      <c r="R61" s="68">
        <v>358.20015892342417</v>
      </c>
      <c r="S61" s="23"/>
    </row>
    <row r="62" spans="1:19" s="14" customFormat="1" x14ac:dyDescent="0.25">
      <c r="P62" s="22"/>
      <c r="Q62" s="96">
        <v>0.54</v>
      </c>
      <c r="R62" s="96">
        <v>362.14799238741637</v>
      </c>
      <c r="S62" s="23"/>
    </row>
    <row r="63" spans="1:19" s="14" customFormat="1" x14ac:dyDescent="0.25">
      <c r="P63" s="22"/>
      <c r="Q63" s="68">
        <v>0.55000000000000004</v>
      </c>
      <c r="R63" s="68">
        <v>366.17312975469014</v>
      </c>
      <c r="S63" s="23"/>
    </row>
    <row r="64" spans="1:19" s="14" customFormat="1" x14ac:dyDescent="0.25">
      <c r="P64" s="22"/>
      <c r="Q64" s="96">
        <v>0.56000000000000005</v>
      </c>
      <c r="R64" s="96">
        <v>370.16480752314624</v>
      </c>
      <c r="S64" s="23"/>
    </row>
    <row r="65" spans="16:19" s="14" customFormat="1" x14ac:dyDescent="0.25">
      <c r="P65" s="22"/>
      <c r="Q65" s="68">
        <v>0.57000000000000006</v>
      </c>
      <c r="R65" s="68">
        <v>374.08657626279768</v>
      </c>
      <c r="S65" s="23"/>
    </row>
    <row r="66" spans="16:19" s="14" customFormat="1" x14ac:dyDescent="0.25">
      <c r="P66" s="22"/>
      <c r="Q66" s="96">
        <v>0.57999999999999996</v>
      </c>
      <c r="R66" s="96">
        <v>378.18268809674225</v>
      </c>
      <c r="S66" s="23"/>
    </row>
    <row r="67" spans="16:19" s="14" customFormat="1" x14ac:dyDescent="0.25">
      <c r="P67" s="22"/>
      <c r="Q67" s="68">
        <v>0.59</v>
      </c>
      <c r="R67" s="68">
        <v>382.66750784695415</v>
      </c>
      <c r="S67" s="23"/>
    </row>
    <row r="68" spans="16:19" s="14" customFormat="1" x14ac:dyDescent="0.25">
      <c r="P68" s="22"/>
      <c r="Q68" s="96">
        <v>0.6</v>
      </c>
      <c r="R68" s="96">
        <v>387.43145035509582</v>
      </c>
      <c r="S68" s="23"/>
    </row>
    <row r="69" spans="16:19" s="14" customFormat="1" x14ac:dyDescent="0.25">
      <c r="P69" s="22"/>
      <c r="Q69" s="68">
        <v>0.61</v>
      </c>
      <c r="R69" s="68">
        <v>392.2803250885209</v>
      </c>
      <c r="S69" s="23"/>
    </row>
    <row r="70" spans="16:19" s="14" customFormat="1" x14ac:dyDescent="0.25">
      <c r="P70" s="22"/>
      <c r="Q70" s="96">
        <v>0.62</v>
      </c>
      <c r="R70" s="96">
        <v>397.16104225612162</v>
      </c>
      <c r="S70" s="23"/>
    </row>
    <row r="71" spans="16:19" s="14" customFormat="1" x14ac:dyDescent="0.25">
      <c r="P71" s="22"/>
      <c r="Q71" s="68">
        <v>0.63</v>
      </c>
      <c r="R71" s="68">
        <v>402.28652795779902</v>
      </c>
      <c r="S71" s="23"/>
    </row>
    <row r="72" spans="16:19" s="14" customFormat="1" x14ac:dyDescent="0.25">
      <c r="P72" s="22"/>
      <c r="Q72" s="96">
        <v>0.64</v>
      </c>
      <c r="R72" s="96">
        <v>407.7006356145626</v>
      </c>
      <c r="S72" s="23"/>
    </row>
    <row r="73" spans="16:19" s="14" customFormat="1" x14ac:dyDescent="0.25">
      <c r="P73" s="22"/>
      <c r="Q73" s="68">
        <v>0.65</v>
      </c>
      <c r="R73" s="68">
        <v>413.51480906003223</v>
      </c>
      <c r="S73" s="23"/>
    </row>
    <row r="74" spans="16:19" s="14" customFormat="1" x14ac:dyDescent="0.25">
      <c r="P74" s="22"/>
      <c r="Q74" s="96">
        <v>0.66</v>
      </c>
      <c r="R74" s="96">
        <v>419.86703744787189</v>
      </c>
      <c r="S74" s="23"/>
    </row>
    <row r="75" spans="16:19" s="14" customFormat="1" x14ac:dyDescent="0.25">
      <c r="P75" s="22"/>
      <c r="Q75" s="68">
        <v>0.67</v>
      </c>
      <c r="R75" s="68">
        <v>426.97665302239812</v>
      </c>
      <c r="S75" s="23"/>
    </row>
    <row r="76" spans="16:19" s="14" customFormat="1" x14ac:dyDescent="0.25">
      <c r="P76" s="22"/>
      <c r="Q76" s="96">
        <v>0.68</v>
      </c>
      <c r="R76" s="96">
        <v>435.00247841413886</v>
      </c>
      <c r="S76" s="23"/>
    </row>
    <row r="77" spans="16:19" s="14" customFormat="1" x14ac:dyDescent="0.25">
      <c r="P77" s="22"/>
      <c r="Q77" s="68">
        <v>0.69000000000000006</v>
      </c>
      <c r="R77" s="68">
        <v>445.72113588966459</v>
      </c>
      <c r="S77" s="23"/>
    </row>
    <row r="78" spans="16:19" s="14" customFormat="1" x14ac:dyDescent="0.25">
      <c r="P78" s="22"/>
      <c r="Q78" s="96">
        <v>0.70000000000000007</v>
      </c>
      <c r="R78" s="96">
        <v>456.13567584665992</v>
      </c>
      <c r="S78" s="23"/>
    </row>
    <row r="79" spans="16:19" s="14" customFormat="1" x14ac:dyDescent="0.25">
      <c r="P79" s="22"/>
      <c r="Q79" s="68">
        <v>0.71</v>
      </c>
      <c r="R79" s="68">
        <v>461.05334367980413</v>
      </c>
      <c r="S79" s="23"/>
    </row>
    <row r="80" spans="16:19" s="14" customFormat="1" x14ac:dyDescent="0.25">
      <c r="P80" s="22"/>
      <c r="Q80" s="96">
        <v>0.72</v>
      </c>
      <c r="R80" s="96">
        <v>464.97836483994797</v>
      </c>
      <c r="S80" s="23"/>
    </row>
    <row r="81" spans="16:19" s="14" customFormat="1" x14ac:dyDescent="0.25">
      <c r="P81" s="22"/>
      <c r="Q81" s="68">
        <v>0.73</v>
      </c>
      <c r="R81" s="68">
        <v>471.73079599709212</v>
      </c>
      <c r="S81" s="23"/>
    </row>
    <row r="82" spans="16:19" s="14" customFormat="1" x14ac:dyDescent="0.25">
      <c r="P82" s="22"/>
      <c r="Q82" s="96">
        <v>0.74</v>
      </c>
      <c r="R82" s="96">
        <v>479.1367790872759</v>
      </c>
      <c r="S82" s="23"/>
    </row>
    <row r="83" spans="16:19" s="14" customFormat="1" x14ac:dyDescent="0.25">
      <c r="P83" s="22"/>
      <c r="Q83" s="68">
        <v>0.75</v>
      </c>
      <c r="R83" s="68">
        <v>484.0947903519106</v>
      </c>
      <c r="S83" s="23"/>
    </row>
    <row r="84" spans="16:19" s="14" customFormat="1" x14ac:dyDescent="0.25">
      <c r="P84" s="22"/>
      <c r="Q84" s="96">
        <v>0.76</v>
      </c>
      <c r="R84" s="96">
        <v>486.60492204074222</v>
      </c>
      <c r="S84" s="23"/>
    </row>
    <row r="85" spans="16:19" s="14" customFormat="1" x14ac:dyDescent="0.25">
      <c r="P85" s="22"/>
      <c r="Q85" s="68">
        <v>0.77</v>
      </c>
      <c r="R85" s="68">
        <v>488.61338848964601</v>
      </c>
      <c r="S85" s="23"/>
    </row>
    <row r="86" spans="16:19" s="14" customFormat="1" x14ac:dyDescent="0.25">
      <c r="P86" s="22"/>
      <c r="Q86" s="96">
        <v>0.78</v>
      </c>
      <c r="R86" s="96">
        <v>492.08902230109334</v>
      </c>
      <c r="S86" s="23"/>
    </row>
    <row r="87" spans="16:19" s="14" customFormat="1" x14ac:dyDescent="0.25">
      <c r="P87" s="22"/>
      <c r="Q87" s="68">
        <v>0.79</v>
      </c>
      <c r="R87" s="68">
        <v>538.69764869166681</v>
      </c>
      <c r="S87" s="23"/>
    </row>
    <row r="88" spans="16:19" s="14" customFormat="1" x14ac:dyDescent="0.25">
      <c r="P88" s="22"/>
      <c r="Q88" s="96">
        <v>0.8</v>
      </c>
      <c r="R88" s="96">
        <v>543.49686295598599</v>
      </c>
      <c r="S88" s="23"/>
    </row>
    <row r="89" spans="16:19" s="14" customFormat="1" x14ac:dyDescent="0.25">
      <c r="P89" s="22"/>
      <c r="Q89" s="68">
        <v>0.81</v>
      </c>
      <c r="R89" s="68">
        <v>546.26681662367082</v>
      </c>
      <c r="S89" s="23"/>
    </row>
    <row r="90" spans="16:19" s="14" customFormat="1" x14ac:dyDescent="0.25">
      <c r="P90" s="22"/>
      <c r="Q90" s="96">
        <v>0.82000000000000006</v>
      </c>
      <c r="R90" s="96">
        <v>548.32252603030304</v>
      </c>
      <c r="S90" s="23"/>
    </row>
    <row r="91" spans="16:19" s="14" customFormat="1" x14ac:dyDescent="0.25">
      <c r="P91" s="22"/>
      <c r="Q91" s="68">
        <v>0.83000000000000007</v>
      </c>
      <c r="R91" s="68">
        <v>549.89937772884582</v>
      </c>
      <c r="S91" s="23"/>
    </row>
    <row r="92" spans="16:19" s="14" customFormat="1" x14ac:dyDescent="0.25">
      <c r="P92" s="22"/>
      <c r="Q92" s="96">
        <v>0.84</v>
      </c>
      <c r="R92" s="96">
        <v>551.23275827226291</v>
      </c>
      <c r="S92" s="23"/>
    </row>
    <row r="93" spans="16:19" s="14" customFormat="1" x14ac:dyDescent="0.25">
      <c r="P93" s="22"/>
      <c r="Q93" s="68">
        <v>0.85</v>
      </c>
      <c r="R93" s="68">
        <v>552.55805421351761</v>
      </c>
      <c r="S93" s="23"/>
    </row>
    <row r="94" spans="16:19" s="14" customFormat="1" x14ac:dyDescent="0.25">
      <c r="P94" s="22"/>
      <c r="Q94" s="96">
        <v>0.86</v>
      </c>
      <c r="R94" s="96">
        <v>554.11065210557331</v>
      </c>
      <c r="S94" s="23"/>
    </row>
    <row r="95" spans="16:19" s="14" customFormat="1" x14ac:dyDescent="0.25">
      <c r="P95" s="22"/>
      <c r="Q95" s="68">
        <v>0.87</v>
      </c>
      <c r="R95" s="68">
        <v>556.12593850139376</v>
      </c>
      <c r="S95" s="23"/>
    </row>
    <row r="96" spans="16:19" s="14" customFormat="1" x14ac:dyDescent="0.25">
      <c r="P96" s="22"/>
      <c r="Q96" s="96">
        <v>0.88</v>
      </c>
      <c r="R96" s="96">
        <v>558.62306559661317</v>
      </c>
      <c r="S96" s="23"/>
    </row>
    <row r="97" spans="16:19" s="14" customFormat="1" x14ac:dyDescent="0.25">
      <c r="P97" s="22"/>
      <c r="Q97" s="68">
        <v>0.89</v>
      </c>
      <c r="R97" s="68">
        <v>561.08543535016543</v>
      </c>
      <c r="S97" s="23"/>
    </row>
    <row r="98" spans="16:19" s="14" customFormat="1" x14ac:dyDescent="0.25">
      <c r="P98" s="22"/>
      <c r="Q98" s="96">
        <v>0.9</v>
      </c>
      <c r="R98" s="96">
        <v>563.64907659325831</v>
      </c>
      <c r="S98" s="23"/>
    </row>
    <row r="99" spans="16:19" s="14" customFormat="1" x14ac:dyDescent="0.25">
      <c r="P99" s="22"/>
      <c r="Q99" s="68">
        <v>0.91</v>
      </c>
      <c r="R99" s="68">
        <v>566.50964736895355</v>
      </c>
      <c r="S99" s="23"/>
    </row>
    <row r="100" spans="16:19" s="14" customFormat="1" x14ac:dyDescent="0.25">
      <c r="P100" s="22"/>
      <c r="Q100" s="96">
        <v>0.92</v>
      </c>
      <c r="R100" s="96">
        <v>569.86280572031285</v>
      </c>
      <c r="S100" s="23"/>
    </row>
    <row r="101" spans="16:19" s="14" customFormat="1" x14ac:dyDescent="0.25">
      <c r="P101" s="22"/>
      <c r="Q101" s="68">
        <v>0.93</v>
      </c>
      <c r="R101" s="68">
        <v>573.90203598118728</v>
      </c>
      <c r="S101" s="23"/>
    </row>
    <row r="102" spans="16:19" s="14" customFormat="1" x14ac:dyDescent="0.25">
      <c r="P102" s="22"/>
      <c r="Q102" s="96">
        <v>0.94000000000000006</v>
      </c>
      <c r="R102" s="96">
        <v>578.06989988601219</v>
      </c>
      <c r="S102" s="23"/>
    </row>
    <row r="103" spans="16:19" s="14" customFormat="1" x14ac:dyDescent="0.25">
      <c r="P103" s="22"/>
      <c r="Q103" s="68">
        <v>0.95000000000000007</v>
      </c>
      <c r="R103" s="68">
        <v>582.69008128913083</v>
      </c>
      <c r="S103" s="23"/>
    </row>
    <row r="104" spans="16:19" s="14" customFormat="1" x14ac:dyDescent="0.25">
      <c r="P104" s="22"/>
      <c r="Q104" s="96">
        <v>0.96</v>
      </c>
      <c r="R104" s="96">
        <v>589.03047902589174</v>
      </c>
      <c r="S104" s="23"/>
    </row>
    <row r="105" spans="16:19" s="14" customFormat="1" x14ac:dyDescent="0.25">
      <c r="P105" s="22"/>
      <c r="Q105" s="68">
        <v>0.97</v>
      </c>
      <c r="R105" s="68">
        <v>596.92044125582629</v>
      </c>
      <c r="S105" s="23"/>
    </row>
    <row r="106" spans="16:19" s="14" customFormat="1" x14ac:dyDescent="0.25">
      <c r="P106" s="22"/>
      <c r="Q106" s="96">
        <v>0.98</v>
      </c>
      <c r="R106" s="96">
        <v>608.60967869493027</v>
      </c>
      <c r="S106" s="23"/>
    </row>
    <row r="107" spans="16:19" s="14" customFormat="1" x14ac:dyDescent="0.25">
      <c r="P107" s="22"/>
      <c r="Q107" s="68">
        <v>0.99</v>
      </c>
      <c r="R107" s="68">
        <v>629.75863203657036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535E11EE-02C0-4E83-BE49-3338B66A13E0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467B3-958D-478D-8780-EA9AE186B70F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193</v>
      </c>
      <c r="E9" s="23"/>
      <c r="G9" s="22"/>
      <c r="H9" s="104" t="s">
        <v>34</v>
      </c>
      <c r="I9" s="105">
        <v>348.37926371237251</v>
      </c>
      <c r="J9" s="21"/>
      <c r="K9" s="21"/>
      <c r="L9" s="21"/>
      <c r="M9" s="21"/>
      <c r="N9" s="23"/>
      <c r="P9" s="22"/>
      <c r="Q9" s="68">
        <v>0.01</v>
      </c>
      <c r="R9" s="68">
        <v>118.36245439522646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155.03757156764217</v>
      </c>
      <c r="J10" s="21"/>
      <c r="K10" s="21"/>
      <c r="L10" s="21"/>
      <c r="M10" s="21"/>
      <c r="N10" s="23"/>
      <c r="P10" s="22"/>
      <c r="Q10" s="96">
        <v>0.02</v>
      </c>
      <c r="R10" s="96">
        <v>130.62337059769681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594.68410194967953</v>
      </c>
      <c r="J11" s="21"/>
      <c r="K11" s="21"/>
      <c r="L11" s="21"/>
      <c r="M11" s="21"/>
      <c r="N11" s="23"/>
      <c r="P11" s="22"/>
      <c r="Q11" s="68">
        <v>0.03</v>
      </c>
      <c r="R11" s="68">
        <v>139.80633257973517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185.08673237912541</v>
      </c>
      <c r="J12" s="21"/>
      <c r="K12" s="21"/>
      <c r="L12" s="21"/>
      <c r="M12" s="21"/>
      <c r="N12" s="23"/>
      <c r="P12" s="22"/>
      <c r="Q12" s="96">
        <v>0.04</v>
      </c>
      <c r="R12" s="96">
        <v>147.7213866183873</v>
      </c>
      <c r="S12" s="23"/>
    </row>
    <row r="13" spans="2:23" s="14" customFormat="1" x14ac:dyDescent="0.25">
      <c r="B13" s="63"/>
      <c r="C13" s="72" t="s">
        <v>131</v>
      </c>
      <c r="D13" s="56" t="s">
        <v>192</v>
      </c>
      <c r="E13" s="64"/>
      <c r="G13" s="22"/>
      <c r="H13" s="11" t="s">
        <v>108</v>
      </c>
      <c r="I13" s="68">
        <v>0.18625343096298153</v>
      </c>
      <c r="J13" s="21"/>
      <c r="K13" s="21"/>
      <c r="L13" s="21"/>
      <c r="M13" s="21"/>
      <c r="N13" s="23"/>
      <c r="P13" s="22"/>
      <c r="Q13" s="68">
        <v>0.05</v>
      </c>
      <c r="R13" s="68">
        <v>155.03757156764215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2</v>
      </c>
      <c r="J14" s="21"/>
      <c r="K14" s="21"/>
      <c r="L14" s="21"/>
      <c r="M14" s="21"/>
      <c r="N14" s="23"/>
      <c r="P14" s="22"/>
      <c r="Q14" s="96">
        <v>0.06</v>
      </c>
      <c r="R14" s="96">
        <v>162.10405047459753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3.3612940012287695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169.16579420622807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175.92469966707262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182.18048034349169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3</v>
      </c>
      <c r="J18" s="107"/>
      <c r="K18" s="21"/>
      <c r="L18" s="21"/>
      <c r="M18" s="21"/>
      <c r="N18" s="23"/>
      <c r="P18" s="22"/>
      <c r="Q18" s="96">
        <v>0.1</v>
      </c>
      <c r="R18" s="96">
        <v>188.04732339137297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193.59859924990752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186</v>
      </c>
      <c r="I20" s="68">
        <v>0.100076516454536</v>
      </c>
      <c r="J20" s="21"/>
      <c r="K20" s="21"/>
      <c r="L20" s="21"/>
      <c r="M20" s="21"/>
      <c r="N20" s="23"/>
      <c r="P20" s="22"/>
      <c r="Q20" s="96">
        <v>0.12</v>
      </c>
      <c r="R20" s="96">
        <v>198.87918865746687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188</v>
      </c>
      <c r="I21" s="96">
        <v>-13.8258670196705</v>
      </c>
      <c r="J21" s="21"/>
      <c r="K21" s="21"/>
      <c r="L21" s="21"/>
      <c r="M21" s="21"/>
      <c r="N21" s="23"/>
      <c r="P21" s="22"/>
      <c r="Q21" s="68">
        <v>0.13</v>
      </c>
      <c r="R21" s="68">
        <v>203.93556415932181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68" t="s">
        <v>189</v>
      </c>
      <c r="I22" s="68">
        <v>1.9866842435838199</v>
      </c>
      <c r="J22" s="21"/>
      <c r="K22" s="21"/>
      <c r="L22" s="21"/>
      <c r="M22" s="21"/>
      <c r="N22" s="23"/>
      <c r="P22" s="22"/>
      <c r="Q22" s="96">
        <v>0.14000000000000001</v>
      </c>
      <c r="R22" s="96">
        <v>208.80068239325627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213.49255986051421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218.04818820666989</v>
      </c>
      <c r="S24" s="23"/>
    </row>
    <row r="25" spans="2:19" s="14" customFormat="1" ht="30" x14ac:dyDescent="0.2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222.47772045618669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68">
        <v>0</v>
      </c>
      <c r="I26" s="68">
        <v>0.10007651645453636</v>
      </c>
      <c r="J26" s="68">
        <v>4.2032136910905269</v>
      </c>
      <c r="K26" s="68">
        <v>7</v>
      </c>
      <c r="L26" s="68">
        <v>42</v>
      </c>
      <c r="M26" s="68">
        <v>1.4380227522924127</v>
      </c>
      <c r="N26" s="34"/>
      <c r="P26" s="22"/>
      <c r="Q26" s="96">
        <v>0.18</v>
      </c>
      <c r="R26" s="96">
        <v>226.79024709544808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96">
        <v>16.8</v>
      </c>
      <c r="I27" s="96">
        <v>0.10031856008065887</v>
      </c>
      <c r="J27" s="96">
        <v>4.4411026547707682</v>
      </c>
      <c r="K27" s="96">
        <v>3</v>
      </c>
      <c r="L27" s="96">
        <v>44.27</v>
      </c>
      <c r="M27" s="96">
        <v>-0.72094997592987531</v>
      </c>
      <c r="N27" s="23"/>
      <c r="P27" s="22"/>
      <c r="Q27" s="68">
        <v>0.19</v>
      </c>
      <c r="R27" s="68">
        <v>231.00699845994191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53.5</v>
      </c>
      <c r="I28" s="68">
        <v>0.10248773106192206</v>
      </c>
      <c r="J28" s="68">
        <v>4.7626048624475184</v>
      </c>
      <c r="K28" s="68">
        <v>3</v>
      </c>
      <c r="L28" s="68">
        <v>46.47</v>
      </c>
      <c r="M28" s="68">
        <v>-0.85253553736563448</v>
      </c>
      <c r="N28" s="23"/>
      <c r="P28" s="22"/>
      <c r="Q28" s="96">
        <v>0.2</v>
      </c>
      <c r="R28" s="96">
        <v>235.13846458570814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169.9</v>
      </c>
      <c r="I29" s="96">
        <v>0.12346287515931204</v>
      </c>
      <c r="J29" s="96">
        <v>5.5261982921308066</v>
      </c>
      <c r="K29" s="96">
        <v>6</v>
      </c>
      <c r="L29" s="96">
        <v>44.76</v>
      </c>
      <c r="M29" s="96">
        <v>0.21527729720211511</v>
      </c>
      <c r="N29" s="23"/>
      <c r="P29" s="22"/>
      <c r="Q29" s="68">
        <v>0.21</v>
      </c>
      <c r="R29" s="68">
        <v>239.19540953834897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602.29999999999995</v>
      </c>
      <c r="I30" s="68">
        <v>0.32321071430071902</v>
      </c>
      <c r="J30" s="68">
        <v>15.068083500699519</v>
      </c>
      <c r="K30" s="68">
        <v>15</v>
      </c>
      <c r="L30" s="68">
        <v>46.62</v>
      </c>
      <c r="M30" s="68">
        <v>-2.1319947534577919E-2</v>
      </c>
      <c r="N30" s="23"/>
      <c r="P30" s="22"/>
      <c r="Q30" s="96">
        <v>0.22</v>
      </c>
      <c r="R30" s="96">
        <v>243.18826396646296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247.11953006097258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251.00016213318739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254.830674511712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-87.937964948366243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258.61985646196797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96" t="s">
        <v>184</v>
      </c>
      <c r="I35" s="96">
        <v>-89.543366189562704</v>
      </c>
      <c r="J35" s="96">
        <v>3</v>
      </c>
      <c r="K35" s="96">
        <v>3.2108024823929213</v>
      </c>
      <c r="L35" s="96">
        <v>2</v>
      </c>
      <c r="M35" s="96">
        <v>0.2008089659137573</v>
      </c>
      <c r="N35" s="23"/>
      <c r="P35" s="22"/>
      <c r="Q35" s="68">
        <v>0.27</v>
      </c>
      <c r="R35" s="68">
        <v>262.36658079632878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185</v>
      </c>
      <c r="I36" s="68">
        <v>-95.397632956007783</v>
      </c>
      <c r="J36" s="68">
        <v>1</v>
      </c>
      <c r="K36" s="68">
        <v>14.919336015283079</v>
      </c>
      <c r="L36" s="68">
        <v>4</v>
      </c>
      <c r="M36" s="68">
        <v>4.871477122076473E-3</v>
      </c>
      <c r="N36" s="23"/>
      <c r="P36" s="22"/>
      <c r="Q36" s="96">
        <v>0.28000000000000003</v>
      </c>
      <c r="R36" s="96">
        <v>266.09048013626381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269.79351331412562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273.4773739588482</v>
      </c>
      <c r="S38" s="23"/>
    </row>
    <row r="39" spans="1:19" s="14" customFormat="1" ht="23.25" x14ac:dyDescent="0.35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277.14159906638275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280.79100112201326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284.429011439269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288.05694553992879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291.69104447976639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295.33174129410418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298.97282805676679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302.60443168337008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306.23826907993976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309.90238593725121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313.59508114191073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317.31277332418119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321.05389356887639</v>
      </c>
      <c r="S51" s="23"/>
    </row>
    <row r="52" spans="1:19" s="14" customFormat="1" x14ac:dyDescent="0.25">
      <c r="B52" s="13"/>
      <c r="P52" s="22"/>
      <c r="Q52" s="96">
        <v>0.44</v>
      </c>
      <c r="R52" s="96">
        <v>324.81977021671639</v>
      </c>
      <c r="S52" s="23"/>
    </row>
    <row r="53" spans="1:19" s="14" customFormat="1" x14ac:dyDescent="0.25">
      <c r="B53" s="13"/>
      <c r="P53" s="22"/>
      <c r="Q53" s="68">
        <v>0.45</v>
      </c>
      <c r="R53" s="68">
        <v>328.61666934634786</v>
      </c>
      <c r="S53" s="23"/>
    </row>
    <row r="54" spans="1:19" s="14" customFormat="1" x14ac:dyDescent="0.25">
      <c r="P54" s="22"/>
      <c r="Q54" s="96">
        <v>0.46</v>
      </c>
      <c r="R54" s="96">
        <v>332.43098670591803</v>
      </c>
      <c r="S54" s="23"/>
    </row>
    <row r="55" spans="1:19" s="14" customFormat="1" x14ac:dyDescent="0.25">
      <c r="P55" s="22"/>
      <c r="Q55" s="68">
        <v>0.47000000000000003</v>
      </c>
      <c r="R55" s="68">
        <v>336.29360280201064</v>
      </c>
      <c r="S55" s="23"/>
    </row>
    <row r="56" spans="1:19" s="14" customFormat="1" x14ac:dyDescent="0.25">
      <c r="P56" s="22"/>
      <c r="Q56" s="96">
        <v>0.48</v>
      </c>
      <c r="R56" s="96">
        <v>340.24977591683529</v>
      </c>
      <c r="S56" s="23"/>
    </row>
    <row r="57" spans="1:19" s="14" customFormat="1" x14ac:dyDescent="0.25">
      <c r="P57" s="22"/>
      <c r="Q57" s="68">
        <v>0.49</v>
      </c>
      <c r="R57" s="68">
        <v>344.2920846474542</v>
      </c>
      <c r="S57" s="23"/>
    </row>
    <row r="58" spans="1:19" s="14" customFormat="1" x14ac:dyDescent="0.25">
      <c r="P58" s="22"/>
      <c r="Q58" s="96">
        <v>0.5</v>
      </c>
      <c r="R58" s="96">
        <v>348.37926371237256</v>
      </c>
      <c r="S58" s="23"/>
    </row>
    <row r="59" spans="1:19" s="14" customFormat="1" x14ac:dyDescent="0.25">
      <c r="P59" s="22"/>
      <c r="Q59" s="68">
        <v>0.51</v>
      </c>
      <c r="R59" s="68">
        <v>352.47574794774761</v>
      </c>
      <c r="S59" s="23"/>
    </row>
    <row r="60" spans="1:19" s="14" customFormat="1" x14ac:dyDescent="0.25">
      <c r="P60" s="22"/>
      <c r="Q60" s="96">
        <v>0.52</v>
      </c>
      <c r="R60" s="96">
        <v>356.62312185167332</v>
      </c>
      <c r="S60" s="23"/>
    </row>
    <row r="61" spans="1:19" s="14" customFormat="1" x14ac:dyDescent="0.25">
      <c r="P61" s="22"/>
      <c r="Q61" s="68">
        <v>0.53</v>
      </c>
      <c r="R61" s="68">
        <v>360.8883980096976</v>
      </c>
      <c r="S61" s="23"/>
    </row>
    <row r="62" spans="1:19" s="14" customFormat="1" x14ac:dyDescent="0.25">
      <c r="P62" s="22"/>
      <c r="Q62" s="96">
        <v>0.54</v>
      </c>
      <c r="R62" s="96">
        <v>365.26564169033992</v>
      </c>
      <c r="S62" s="23"/>
    </row>
    <row r="63" spans="1:19" s="14" customFormat="1" x14ac:dyDescent="0.25">
      <c r="P63" s="22"/>
      <c r="Q63" s="68">
        <v>0.55000000000000004</v>
      </c>
      <c r="R63" s="68">
        <v>369.73121572661097</v>
      </c>
      <c r="S63" s="23"/>
    </row>
    <row r="64" spans="1:19" s="14" customFormat="1" x14ac:dyDescent="0.25">
      <c r="P64" s="22"/>
      <c r="Q64" s="96">
        <v>0.56000000000000005</v>
      </c>
      <c r="R64" s="96">
        <v>374.25151431572084</v>
      </c>
      <c r="S64" s="23"/>
    </row>
    <row r="65" spans="16:19" s="14" customFormat="1" x14ac:dyDescent="0.25">
      <c r="P65" s="22"/>
      <c r="Q65" s="68">
        <v>0.57000000000000006</v>
      </c>
      <c r="R65" s="68">
        <v>378.88159998310795</v>
      </c>
      <c r="S65" s="23"/>
    </row>
    <row r="66" spans="16:19" s="14" customFormat="1" x14ac:dyDescent="0.25">
      <c r="P66" s="22"/>
      <c r="Q66" s="96">
        <v>0.57999999999999996</v>
      </c>
      <c r="R66" s="96">
        <v>383.7016213306224</v>
      </c>
      <c r="S66" s="23"/>
    </row>
    <row r="67" spans="16:19" s="14" customFormat="1" x14ac:dyDescent="0.25">
      <c r="P67" s="22"/>
      <c r="Q67" s="68">
        <v>0.59</v>
      </c>
      <c r="R67" s="68">
        <v>388.69401280086322</v>
      </c>
      <c r="S67" s="23"/>
    </row>
    <row r="68" spans="16:19" s="14" customFormat="1" x14ac:dyDescent="0.25">
      <c r="P68" s="22"/>
      <c r="Q68" s="96">
        <v>0.6</v>
      </c>
      <c r="R68" s="96">
        <v>393.89978525752338</v>
      </c>
      <c r="S68" s="23"/>
    </row>
    <row r="69" spans="16:19" s="14" customFormat="1" x14ac:dyDescent="0.25">
      <c r="P69" s="22"/>
      <c r="Q69" s="68">
        <v>0.61</v>
      </c>
      <c r="R69" s="68">
        <v>399.29930841510242</v>
      </c>
      <c r="S69" s="23"/>
    </row>
    <row r="70" spans="16:19" s="14" customFormat="1" x14ac:dyDescent="0.25">
      <c r="P70" s="22"/>
      <c r="Q70" s="96">
        <v>0.62</v>
      </c>
      <c r="R70" s="96">
        <v>405.01861077682128</v>
      </c>
      <c r="S70" s="23"/>
    </row>
    <row r="71" spans="16:19" s="14" customFormat="1" x14ac:dyDescent="0.25">
      <c r="P71" s="22"/>
      <c r="Q71" s="68">
        <v>0.63</v>
      </c>
      <c r="R71" s="68">
        <v>411.06762180164981</v>
      </c>
      <c r="S71" s="23"/>
    </row>
    <row r="72" spans="16:19" s="14" customFormat="1" x14ac:dyDescent="0.25">
      <c r="P72" s="22"/>
      <c r="Q72" s="96">
        <v>0.64</v>
      </c>
      <c r="R72" s="96">
        <v>417.56322435157352</v>
      </c>
      <c r="S72" s="23"/>
    </row>
    <row r="73" spans="16:19" s="14" customFormat="1" x14ac:dyDescent="0.25">
      <c r="P73" s="22"/>
      <c r="Q73" s="68">
        <v>0.65</v>
      </c>
      <c r="R73" s="68">
        <v>424.49288247867997</v>
      </c>
      <c r="S73" s="23"/>
    </row>
    <row r="74" spans="16:19" s="14" customFormat="1" x14ac:dyDescent="0.25">
      <c r="P74" s="22"/>
      <c r="Q74" s="96">
        <v>0.66</v>
      </c>
      <c r="R74" s="96">
        <v>432.27214365205469</v>
      </c>
      <c r="S74" s="23"/>
    </row>
    <row r="75" spans="16:19" s="14" customFormat="1" x14ac:dyDescent="0.25">
      <c r="P75" s="22"/>
      <c r="Q75" s="68">
        <v>0.67</v>
      </c>
      <c r="R75" s="68">
        <v>441.12387778624361</v>
      </c>
      <c r="S75" s="23"/>
    </row>
    <row r="76" spans="16:19" s="14" customFormat="1" x14ac:dyDescent="0.25">
      <c r="P76" s="22"/>
      <c r="Q76" s="96">
        <v>0.68</v>
      </c>
      <c r="R76" s="96">
        <v>451.58673966262131</v>
      </c>
      <c r="S76" s="23"/>
    </row>
    <row r="77" spans="16:19" s="14" customFormat="1" x14ac:dyDescent="0.25">
      <c r="P77" s="22"/>
      <c r="Q77" s="68">
        <v>0.69000000000000006</v>
      </c>
      <c r="R77" s="68">
        <v>465.38065367319905</v>
      </c>
      <c r="S77" s="23"/>
    </row>
    <row r="78" spans="16:19" s="14" customFormat="1" x14ac:dyDescent="0.25">
      <c r="P78" s="22"/>
      <c r="Q78" s="96">
        <v>0.70000000000000007</v>
      </c>
      <c r="R78" s="96">
        <v>489.25350296416326</v>
      </c>
      <c r="S78" s="23"/>
    </row>
    <row r="79" spans="16:19" s="14" customFormat="1" x14ac:dyDescent="0.25">
      <c r="P79" s="22"/>
      <c r="Q79" s="68">
        <v>0.71</v>
      </c>
      <c r="R79" s="68">
        <v>561.79140342822154</v>
      </c>
      <c r="S79" s="23"/>
    </row>
    <row r="80" spans="16:19" s="14" customFormat="1" x14ac:dyDescent="0.25">
      <c r="P80" s="22"/>
      <c r="Q80" s="96">
        <v>0.72</v>
      </c>
      <c r="R80" s="96">
        <v>565.39633166255192</v>
      </c>
      <c r="S80" s="23"/>
    </row>
    <row r="81" spans="16:19" s="14" customFormat="1" x14ac:dyDescent="0.25">
      <c r="P81" s="22"/>
      <c r="Q81" s="68">
        <v>0.73</v>
      </c>
      <c r="R81" s="68">
        <v>568.11679696620286</v>
      </c>
      <c r="S81" s="23"/>
    </row>
    <row r="82" spans="16:19" s="14" customFormat="1" x14ac:dyDescent="0.25">
      <c r="P82" s="22"/>
      <c r="Q82" s="96">
        <v>0.74</v>
      </c>
      <c r="R82" s="96">
        <v>570.20976037219407</v>
      </c>
      <c r="S82" s="23"/>
    </row>
    <row r="83" spans="16:19" s="14" customFormat="1" x14ac:dyDescent="0.25">
      <c r="P83" s="22"/>
      <c r="Q83" s="68">
        <v>0.75</v>
      </c>
      <c r="R83" s="68">
        <v>571.93218291354549</v>
      </c>
      <c r="S83" s="23"/>
    </row>
    <row r="84" spans="16:19" s="14" customFormat="1" x14ac:dyDescent="0.25">
      <c r="P84" s="22"/>
      <c r="Q84" s="96">
        <v>0.76</v>
      </c>
      <c r="R84" s="96">
        <v>573.54102562327682</v>
      </c>
      <c r="S84" s="23"/>
    </row>
    <row r="85" spans="16:19" s="14" customFormat="1" x14ac:dyDescent="0.25">
      <c r="P85" s="22"/>
      <c r="Q85" s="68">
        <v>0.77</v>
      </c>
      <c r="R85" s="68">
        <v>575.29324953440812</v>
      </c>
      <c r="S85" s="23"/>
    </row>
    <row r="86" spans="16:19" s="14" customFormat="1" x14ac:dyDescent="0.25">
      <c r="P86" s="22"/>
      <c r="Q86" s="96">
        <v>0.78</v>
      </c>
      <c r="R86" s="96">
        <v>577.2099008820087</v>
      </c>
      <c r="S86" s="23"/>
    </row>
    <row r="87" spans="16:19" s="14" customFormat="1" x14ac:dyDescent="0.25">
      <c r="P87" s="22"/>
      <c r="Q87" s="68">
        <v>0.79</v>
      </c>
      <c r="R87" s="68">
        <v>578.82961379613801</v>
      </c>
      <c r="S87" s="23"/>
    </row>
    <row r="88" spans="16:19" s="14" customFormat="1" x14ac:dyDescent="0.25">
      <c r="P88" s="22"/>
      <c r="Q88" s="96">
        <v>0.8</v>
      </c>
      <c r="R88" s="96">
        <v>580.16546826386571</v>
      </c>
      <c r="S88" s="23"/>
    </row>
    <row r="89" spans="16:19" s="14" customFormat="1" x14ac:dyDescent="0.25">
      <c r="P89" s="22"/>
      <c r="Q89" s="68">
        <v>0.81</v>
      </c>
      <c r="R89" s="68">
        <v>581.25923768518646</v>
      </c>
      <c r="S89" s="23"/>
    </row>
    <row r="90" spans="16:19" s="14" customFormat="1" x14ac:dyDescent="0.25">
      <c r="P90" s="22"/>
      <c r="Q90" s="96">
        <v>0.82000000000000006</v>
      </c>
      <c r="R90" s="96">
        <v>582.15269546009495</v>
      </c>
      <c r="S90" s="23"/>
    </row>
    <row r="91" spans="16:19" s="14" customFormat="1" x14ac:dyDescent="0.25">
      <c r="P91" s="22"/>
      <c r="Q91" s="68">
        <v>0.83000000000000007</v>
      </c>
      <c r="R91" s="68">
        <v>582.88761498858582</v>
      </c>
      <c r="S91" s="23"/>
    </row>
    <row r="92" spans="16:19" s="14" customFormat="1" x14ac:dyDescent="0.25">
      <c r="P92" s="22"/>
      <c r="Q92" s="96">
        <v>0.84</v>
      </c>
      <c r="R92" s="96">
        <v>583.50576967065376</v>
      </c>
      <c r="S92" s="23"/>
    </row>
    <row r="93" spans="16:19" s="14" customFormat="1" x14ac:dyDescent="0.25">
      <c r="P93" s="22"/>
      <c r="Q93" s="68">
        <v>0.85</v>
      </c>
      <c r="R93" s="68">
        <v>584.04893290629354</v>
      </c>
      <c r="S93" s="23"/>
    </row>
    <row r="94" spans="16:19" s="14" customFormat="1" x14ac:dyDescent="0.25">
      <c r="P94" s="22"/>
      <c r="Q94" s="96">
        <v>0.86</v>
      </c>
      <c r="R94" s="96">
        <v>584.55887809549972</v>
      </c>
      <c r="S94" s="23"/>
    </row>
    <row r="95" spans="16:19" s="14" customFormat="1" x14ac:dyDescent="0.25">
      <c r="P95" s="22"/>
      <c r="Q95" s="68">
        <v>0.87</v>
      </c>
      <c r="R95" s="68">
        <v>585.07737863826708</v>
      </c>
      <c r="S95" s="23"/>
    </row>
    <row r="96" spans="16:19" s="14" customFormat="1" x14ac:dyDescent="0.25">
      <c r="P96" s="22"/>
      <c r="Q96" s="96">
        <v>0.88</v>
      </c>
      <c r="R96" s="96">
        <v>585.64620793459017</v>
      </c>
      <c r="S96" s="23"/>
    </row>
    <row r="97" spans="16:19" s="14" customFormat="1" x14ac:dyDescent="0.25">
      <c r="P97" s="22"/>
      <c r="Q97" s="68">
        <v>0.89</v>
      </c>
      <c r="R97" s="68">
        <v>586.30713938446388</v>
      </c>
      <c r="S97" s="23"/>
    </row>
    <row r="98" spans="16:19" s="14" customFormat="1" x14ac:dyDescent="0.25">
      <c r="P98" s="22"/>
      <c r="Q98" s="96">
        <v>0.9</v>
      </c>
      <c r="R98" s="96">
        <v>587.10194638788278</v>
      </c>
      <c r="S98" s="23"/>
    </row>
    <row r="99" spans="16:19" s="14" customFormat="1" x14ac:dyDescent="0.25">
      <c r="P99" s="22"/>
      <c r="Q99" s="68">
        <v>0.91</v>
      </c>
      <c r="R99" s="68">
        <v>588.07240234484152</v>
      </c>
      <c r="S99" s="23"/>
    </row>
    <row r="100" spans="16:19" s="14" customFormat="1" x14ac:dyDescent="0.25">
      <c r="P100" s="22"/>
      <c r="Q100" s="96">
        <v>0.92</v>
      </c>
      <c r="R100" s="96">
        <v>589.2602806553349</v>
      </c>
      <c r="S100" s="23"/>
    </row>
    <row r="101" spans="16:19" s="14" customFormat="1" x14ac:dyDescent="0.25">
      <c r="P101" s="22"/>
      <c r="Q101" s="68">
        <v>0.93</v>
      </c>
      <c r="R101" s="68">
        <v>590.70735471935745</v>
      </c>
      <c r="S101" s="23"/>
    </row>
    <row r="102" spans="16:19" s="14" customFormat="1" x14ac:dyDescent="0.25">
      <c r="P102" s="22"/>
      <c r="Q102" s="96">
        <v>0.94000000000000006</v>
      </c>
      <c r="R102" s="96">
        <v>592.45539793690398</v>
      </c>
      <c r="S102" s="23"/>
    </row>
    <row r="103" spans="16:19" s="14" customFormat="1" x14ac:dyDescent="0.25">
      <c r="P103" s="22"/>
      <c r="Q103" s="68">
        <v>0.95000000000000007</v>
      </c>
      <c r="R103" s="68">
        <v>594.68410194967976</v>
      </c>
      <c r="S103" s="23"/>
    </row>
    <row r="104" spans="16:19" s="14" customFormat="1" x14ac:dyDescent="0.25">
      <c r="P104" s="22"/>
      <c r="Q104" s="96">
        <v>0.96</v>
      </c>
      <c r="R104" s="96">
        <v>598.34983111402539</v>
      </c>
      <c r="S104" s="23"/>
    </row>
    <row r="105" spans="16:19" s="14" customFormat="1" x14ac:dyDescent="0.25">
      <c r="P105" s="22"/>
      <c r="Q105" s="68">
        <v>0.97</v>
      </c>
      <c r="R105" s="68">
        <v>604.53536761288001</v>
      </c>
      <c r="S105" s="23"/>
    </row>
    <row r="106" spans="16:19" s="14" customFormat="1" x14ac:dyDescent="0.25">
      <c r="P106" s="22"/>
      <c r="Q106" s="96">
        <v>0.98</v>
      </c>
      <c r="R106" s="96">
        <v>627.83624756249196</v>
      </c>
      <c r="S106" s="23"/>
    </row>
    <row r="107" spans="16:19" s="14" customFormat="1" x14ac:dyDescent="0.25">
      <c r="P107" s="22"/>
      <c r="Q107" s="68">
        <v>0.99</v>
      </c>
      <c r="R107" s="68">
        <v>760.06492885572618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3BB197A1-24E5-4806-8186-4FB6944057C0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EECE5-F83F-42A9-A7F1-96F4613A7D16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195</v>
      </c>
      <c r="E9" s="23"/>
      <c r="G9" s="22"/>
      <c r="H9" s="104" t="s">
        <v>34</v>
      </c>
      <c r="I9" s="105">
        <v>366.69186794161794</v>
      </c>
      <c r="J9" s="21"/>
      <c r="K9" s="21"/>
      <c r="L9" s="21"/>
      <c r="M9" s="21"/>
      <c r="N9" s="23"/>
      <c r="P9" s="22"/>
      <c r="Q9" s="68">
        <v>0.01</v>
      </c>
      <c r="R9" s="68">
        <v>132.29037211078435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164.41126102442936</v>
      </c>
      <c r="J10" s="21"/>
      <c r="K10" s="21"/>
      <c r="L10" s="21"/>
      <c r="M10" s="21"/>
      <c r="N10" s="23"/>
      <c r="P10" s="22"/>
      <c r="Q10" s="96">
        <v>0.02</v>
      </c>
      <c r="R10" s="96">
        <v>143.32682451390275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570.56665436909213</v>
      </c>
      <c r="J11" s="21"/>
      <c r="K11" s="21"/>
      <c r="L11" s="21"/>
      <c r="M11" s="21"/>
      <c r="N11" s="23"/>
      <c r="P11" s="22"/>
      <c r="Q11" s="68">
        <v>0.03</v>
      </c>
      <c r="R11" s="68">
        <v>151.40987282881881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183.1019195614972</v>
      </c>
      <c r="J12" s="21"/>
      <c r="K12" s="21"/>
      <c r="L12" s="21"/>
      <c r="M12" s="21"/>
      <c r="N12" s="23"/>
      <c r="P12" s="22"/>
      <c r="Q12" s="96">
        <v>0.04</v>
      </c>
      <c r="R12" s="96">
        <v>158.2434696927387</v>
      </c>
      <c r="S12" s="23"/>
    </row>
    <row r="13" spans="2:23" s="14" customFormat="1" x14ac:dyDescent="0.25">
      <c r="B13" s="63"/>
      <c r="C13" s="72" t="s">
        <v>131</v>
      </c>
      <c r="D13" s="56" t="s">
        <v>194</v>
      </c>
      <c r="E13" s="64"/>
      <c r="G13" s="22"/>
      <c r="H13" s="11" t="s">
        <v>108</v>
      </c>
      <c r="I13" s="68">
        <v>0.33999597710810892</v>
      </c>
      <c r="J13" s="21"/>
      <c r="K13" s="21"/>
      <c r="L13" s="21"/>
      <c r="M13" s="21"/>
      <c r="N13" s="23"/>
      <c r="P13" s="22"/>
      <c r="Q13" s="68">
        <v>0.05</v>
      </c>
      <c r="R13" s="68">
        <v>164.41126102442936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170.22579132935618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3.3554743583592619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175.86700272082572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95" t="s">
        <v>137</v>
      </c>
      <c r="I16" s="96">
        <v>6.0823084365943351E-4</v>
      </c>
      <c r="J16" s="21"/>
      <c r="K16" s="21"/>
      <c r="L16" s="21"/>
      <c r="M16" s="21"/>
      <c r="N16" s="23"/>
      <c r="P16" s="22"/>
      <c r="Q16" s="96">
        <v>0.08</v>
      </c>
      <c r="R16" s="96">
        <v>181.48995580661705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187.19773842848437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78" t="s">
        <v>54</v>
      </c>
      <c r="I18" s="79"/>
      <c r="J18" s="41"/>
      <c r="K18" s="21"/>
      <c r="L18" s="21"/>
      <c r="M18" s="21"/>
      <c r="N18" s="23"/>
      <c r="P18" s="22"/>
      <c r="Q18" s="96">
        <v>0.1</v>
      </c>
      <c r="R18" s="96">
        <v>193.23430284890733</v>
      </c>
      <c r="S18" s="23"/>
    </row>
    <row r="19" spans="2:19" s="14" customFormat="1" x14ac:dyDescent="0.25">
      <c r="B19" s="22"/>
      <c r="C19" s="95" t="s">
        <v>18</v>
      </c>
      <c r="D19" s="96" t="s">
        <v>178</v>
      </c>
      <c r="E19" s="23"/>
      <c r="G19" s="22"/>
      <c r="H19" s="106" t="s">
        <v>52</v>
      </c>
      <c r="I19" s="106">
        <v>5</v>
      </c>
      <c r="J19" s="107"/>
      <c r="K19" s="21"/>
      <c r="L19" s="21"/>
      <c r="M19" s="21"/>
      <c r="N19" s="23"/>
      <c r="P19" s="22"/>
      <c r="Q19" s="68">
        <v>0.11</v>
      </c>
      <c r="R19" s="68">
        <v>199.76835337689889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96">
        <v>0.12</v>
      </c>
      <c r="R20" s="96">
        <v>207.12669998095748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101" t="s">
        <v>186</v>
      </c>
      <c r="I21" s="68">
        <v>0.100929312509562</v>
      </c>
      <c r="J21" s="21"/>
      <c r="K21" s="21"/>
      <c r="L21" s="21"/>
      <c r="M21" s="21"/>
      <c r="N21" s="23"/>
      <c r="P21" s="22"/>
      <c r="Q21" s="68">
        <v>0.13</v>
      </c>
      <c r="R21" s="68">
        <v>214.6423389320594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96" t="s">
        <v>196</v>
      </c>
      <c r="I22" s="96" t="s">
        <v>197</v>
      </c>
      <c r="J22" s="21"/>
      <c r="K22" s="21"/>
      <c r="L22" s="21"/>
      <c r="M22" s="21"/>
      <c r="N22" s="23"/>
      <c r="P22" s="22"/>
      <c r="Q22" s="96">
        <v>0.14000000000000001</v>
      </c>
      <c r="R22" s="96">
        <v>221.91204778141355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68" t="s">
        <v>198</v>
      </c>
      <c r="I23" s="68">
        <v>7.8356558659242998E-7</v>
      </c>
      <c r="J23" s="21"/>
      <c r="K23" s="21"/>
      <c r="L23" s="21"/>
      <c r="M23" s="21"/>
      <c r="N23" s="23"/>
      <c r="P23" s="22"/>
      <c r="Q23" s="68">
        <v>0.15</v>
      </c>
      <c r="R23" s="68">
        <v>228.9670489847154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96" t="s">
        <v>199</v>
      </c>
      <c r="I24" s="96" t="s">
        <v>197</v>
      </c>
      <c r="J24" s="21"/>
      <c r="K24" s="21"/>
      <c r="L24" s="21"/>
      <c r="M24" s="21"/>
      <c r="N24" s="23"/>
      <c r="P24" s="22"/>
      <c r="Q24" s="96">
        <v>0.16</v>
      </c>
      <c r="R24" s="96">
        <v>235.7955555192172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68" t="s">
        <v>200</v>
      </c>
      <c r="I25" s="68" t="s">
        <v>197</v>
      </c>
      <c r="J25" s="21"/>
      <c r="K25" s="21"/>
      <c r="L25" s="21"/>
      <c r="M25" s="21"/>
      <c r="N25" s="23"/>
      <c r="P25" s="22"/>
      <c r="Q25" s="68">
        <v>0.17</v>
      </c>
      <c r="R25" s="68">
        <v>242.41379785122251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40"/>
      <c r="I26" s="40"/>
      <c r="J26" s="40"/>
      <c r="K26" s="21"/>
      <c r="L26" s="21"/>
      <c r="M26" s="21"/>
      <c r="N26" s="23"/>
      <c r="P26" s="22"/>
      <c r="Q26" s="96">
        <v>0.18</v>
      </c>
      <c r="R26" s="96">
        <v>248.83592775727217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83" t="s">
        <v>53</v>
      </c>
      <c r="I27" s="83"/>
      <c r="J27" s="41"/>
      <c r="K27" s="41"/>
      <c r="L27" s="41"/>
      <c r="M27" s="41"/>
      <c r="N27" s="23"/>
      <c r="P27" s="22"/>
      <c r="Q27" s="68">
        <v>0.19</v>
      </c>
      <c r="R27" s="68">
        <v>255.0594296539789</v>
      </c>
      <c r="S27" s="23"/>
    </row>
    <row r="28" spans="2:19" s="14" customFormat="1" ht="30" x14ac:dyDescent="0.25">
      <c r="B28" s="13"/>
      <c r="C28" s="35"/>
      <c r="D28" s="35"/>
      <c r="E28" s="35"/>
      <c r="F28" s="13"/>
      <c r="G28" s="22"/>
      <c r="H28" s="42" t="s">
        <v>41</v>
      </c>
      <c r="I28" s="42" t="s">
        <v>47</v>
      </c>
      <c r="J28" s="43" t="s">
        <v>43</v>
      </c>
      <c r="K28" s="43" t="s">
        <v>44</v>
      </c>
      <c r="L28" s="43" t="s">
        <v>45</v>
      </c>
      <c r="M28" s="43" t="s">
        <v>46</v>
      </c>
      <c r="N28" s="23"/>
      <c r="P28" s="22"/>
      <c r="Q28" s="96">
        <v>0.2</v>
      </c>
      <c r="R28" s="96">
        <v>261.09315824259721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68">
        <v>0</v>
      </c>
      <c r="I29" s="68">
        <v>0.10092931250956164</v>
      </c>
      <c r="J29" s="68">
        <v>4.2390311254015884</v>
      </c>
      <c r="K29" s="68">
        <v>7</v>
      </c>
      <c r="L29" s="68">
        <v>42</v>
      </c>
      <c r="M29" s="68">
        <v>1.4142666121785707</v>
      </c>
      <c r="N29" s="34"/>
      <c r="P29" s="22"/>
      <c r="Q29" s="68">
        <v>0.21</v>
      </c>
      <c r="R29" s="68">
        <v>266.92916891628175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96">
        <v>16.8</v>
      </c>
      <c r="I30" s="96">
        <v>0.10112812320018848</v>
      </c>
      <c r="J30" s="96">
        <v>4.4769420140723444</v>
      </c>
      <c r="K30" s="96">
        <v>3</v>
      </c>
      <c r="L30" s="96">
        <v>44.27</v>
      </c>
      <c r="M30" s="96">
        <v>-0.73624746729912516</v>
      </c>
      <c r="N30" s="23"/>
      <c r="P30" s="22"/>
      <c r="Q30" s="96">
        <v>0.22</v>
      </c>
      <c r="R30" s="96">
        <v>272.57851381597868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68">
        <v>53.5</v>
      </c>
      <c r="I31" s="68">
        <v>0.10294345336215148</v>
      </c>
      <c r="J31" s="68">
        <v>4.7837822777391787</v>
      </c>
      <c r="K31" s="68">
        <v>3</v>
      </c>
      <c r="L31" s="68">
        <v>46.47</v>
      </c>
      <c r="M31" s="68">
        <v>-0.86108541257367732</v>
      </c>
      <c r="N31" s="23"/>
      <c r="P31" s="22"/>
      <c r="Q31" s="68">
        <v>0.23</v>
      </c>
      <c r="R31" s="68">
        <v>278.04964927679526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96">
        <v>169.9</v>
      </c>
      <c r="I32" s="96">
        <v>0.12103660900859781</v>
      </c>
      <c r="J32" s="96">
        <v>5.4175986192248375</v>
      </c>
      <c r="K32" s="96">
        <v>6</v>
      </c>
      <c r="L32" s="96">
        <v>44.76</v>
      </c>
      <c r="M32" s="96">
        <v>0.26689079146313816</v>
      </c>
      <c r="N32" s="23"/>
      <c r="P32" s="22"/>
      <c r="Q32" s="96">
        <v>0.24</v>
      </c>
      <c r="R32" s="96">
        <v>283.35420838291134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68">
        <v>602.29999999999995</v>
      </c>
      <c r="I33" s="68">
        <v>0.32337902047297995</v>
      </c>
      <c r="J33" s="68">
        <v>15.075929934450324</v>
      </c>
      <c r="K33" s="68">
        <v>15</v>
      </c>
      <c r="L33" s="68">
        <v>46.62</v>
      </c>
      <c r="M33" s="68">
        <v>-2.3773780028283734E-2</v>
      </c>
      <c r="N33" s="23"/>
      <c r="P33" s="22"/>
      <c r="Q33" s="68">
        <v>0.25</v>
      </c>
      <c r="R33" s="68">
        <v>288.49063595946842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40"/>
      <c r="I34" s="40"/>
      <c r="J34" s="40"/>
      <c r="K34" s="40"/>
      <c r="L34" s="40"/>
      <c r="M34" s="40"/>
      <c r="N34" s="23"/>
      <c r="P34" s="22"/>
      <c r="Q34" s="96">
        <v>0.26</v>
      </c>
      <c r="R34" s="96">
        <v>293.45805145296055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83" t="s">
        <v>111</v>
      </c>
      <c r="I35" s="83"/>
      <c r="J35" s="40"/>
      <c r="K35" s="40"/>
      <c r="L35" s="40"/>
      <c r="M35" s="40"/>
      <c r="N35" s="23"/>
      <c r="P35" s="22"/>
      <c r="Q35" s="68">
        <v>0.27</v>
      </c>
      <c r="R35" s="68">
        <v>298.26102073246648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108" t="s">
        <v>31</v>
      </c>
      <c r="I36" s="108" t="s">
        <v>90</v>
      </c>
      <c r="J36" s="108" t="s">
        <v>52</v>
      </c>
      <c r="K36" s="108" t="s">
        <v>91</v>
      </c>
      <c r="L36" s="108" t="s">
        <v>92</v>
      </c>
      <c r="M36" s="108" t="s">
        <v>93</v>
      </c>
      <c r="N36" s="23"/>
      <c r="P36" s="22"/>
      <c r="Q36" s="96">
        <v>0.28000000000000003</v>
      </c>
      <c r="R36" s="96">
        <v>302.89895679161822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68" t="s">
        <v>182</v>
      </c>
      <c r="I37" s="68">
        <v>-87.937964948366243</v>
      </c>
      <c r="J37" s="68">
        <v>5</v>
      </c>
      <c r="K37" s="68" t="s">
        <v>183</v>
      </c>
      <c r="L37" s="68" t="s">
        <v>183</v>
      </c>
      <c r="M37" s="68" t="s">
        <v>183</v>
      </c>
      <c r="N37" s="23"/>
      <c r="P37" s="22"/>
      <c r="Q37" s="68">
        <v>0.28999999999999998</v>
      </c>
      <c r="R37" s="68">
        <v>307.3961930420362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22"/>
      <c r="H38" s="96" t="s">
        <v>184</v>
      </c>
      <c r="I38" s="96">
        <v>-89.550959780748599</v>
      </c>
      <c r="J38" s="96">
        <v>2</v>
      </c>
      <c r="K38" s="96">
        <v>3.2259896647647111</v>
      </c>
      <c r="L38" s="96">
        <v>3</v>
      </c>
      <c r="M38" s="96">
        <v>0.3580770468296266</v>
      </c>
      <c r="N38" s="23"/>
      <c r="P38" s="22"/>
      <c r="Q38" s="96">
        <v>0.3</v>
      </c>
      <c r="R38" s="96">
        <v>311.75572483504567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G39" s="22"/>
      <c r="H39" s="68" t="s">
        <v>185</v>
      </c>
      <c r="I39" s="68">
        <v>-95.397632956007783</v>
      </c>
      <c r="J39" s="68">
        <v>1</v>
      </c>
      <c r="K39" s="68">
        <v>14.919336015283079</v>
      </c>
      <c r="L39" s="68">
        <v>4</v>
      </c>
      <c r="M39" s="68">
        <v>4.871477122076473E-3</v>
      </c>
      <c r="N39" s="23"/>
      <c r="P39" s="22"/>
      <c r="Q39" s="68">
        <v>0.31</v>
      </c>
      <c r="R39" s="68">
        <v>315.96281564348396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G40" s="22"/>
      <c r="H40" s="40"/>
      <c r="I40" s="40"/>
      <c r="J40" s="40"/>
      <c r="K40" s="40"/>
      <c r="L40" s="40"/>
      <c r="M40" s="40"/>
      <c r="N40" s="23"/>
      <c r="P40" s="22"/>
      <c r="Q40" s="96">
        <v>0.32</v>
      </c>
      <c r="R40" s="96">
        <v>320.01244505435568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G41" s="45"/>
      <c r="H41" s="46"/>
      <c r="I41" s="45"/>
      <c r="J41" s="45"/>
      <c r="K41" s="45"/>
      <c r="L41" s="45"/>
      <c r="M41" s="45"/>
      <c r="N41" s="45"/>
      <c r="P41" s="22"/>
      <c r="Q41" s="68">
        <v>0.33</v>
      </c>
      <c r="R41" s="68">
        <v>323.91380335402704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9"/>
      <c r="M42" s="13"/>
      <c r="N42" s="13"/>
      <c r="P42" s="22"/>
      <c r="Q42" s="96">
        <v>0.34</v>
      </c>
      <c r="R42" s="96">
        <v>327.6741034139576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M43" s="13"/>
      <c r="N43" s="13"/>
      <c r="P43" s="22"/>
      <c r="Q43" s="68">
        <v>0.35000000000000003</v>
      </c>
      <c r="R43" s="68">
        <v>331.29037280855351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I44" s="13"/>
      <c r="J44" s="13"/>
      <c r="K44" s="13"/>
      <c r="L44" s="13"/>
      <c r="M44" s="13"/>
      <c r="N44" s="13"/>
      <c r="P44" s="22"/>
      <c r="Q44" s="96">
        <v>0.36</v>
      </c>
      <c r="R44" s="96">
        <v>334.75959830836246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30"/>
      <c r="I45" s="13"/>
      <c r="J45" s="13"/>
      <c r="K45" s="13"/>
      <c r="L45" s="13"/>
      <c r="M45" s="13"/>
      <c r="N45" s="13"/>
      <c r="P45" s="22"/>
      <c r="Q45" s="68">
        <v>0.37</v>
      </c>
      <c r="R45" s="68">
        <v>338.09180453600999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341.27867268041911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344.29230417445996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H48" s="28"/>
      <c r="O48" s="13"/>
      <c r="P48" s="22"/>
      <c r="Q48" s="96">
        <v>0.4</v>
      </c>
      <c r="R48" s="96">
        <v>347.1077660152518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H49" s="28"/>
      <c r="O49" s="13"/>
      <c r="P49" s="22"/>
      <c r="Q49" s="68">
        <v>0.41000000000000003</v>
      </c>
      <c r="R49" s="68">
        <v>349.73023377263331</v>
      </c>
      <c r="S49" s="23"/>
    </row>
    <row r="50" spans="1:19" s="14" customFormat="1" x14ac:dyDescent="0.25">
      <c r="B50" s="13"/>
      <c r="C50" s="13"/>
      <c r="D50" s="13"/>
      <c r="E50" s="13"/>
      <c r="H50" s="28"/>
      <c r="O50" s="13"/>
      <c r="P50" s="22"/>
      <c r="Q50" s="96">
        <v>0.42</v>
      </c>
      <c r="R50" s="96">
        <v>352.18222237061144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354.48644564853134</v>
      </c>
      <c r="S51" s="23"/>
    </row>
    <row r="52" spans="1:19" s="14" customFormat="1" x14ac:dyDescent="0.25">
      <c r="B52" s="13"/>
      <c r="P52" s="22"/>
      <c r="Q52" s="96">
        <v>0.44</v>
      </c>
      <c r="R52" s="96">
        <v>356.63130537441162</v>
      </c>
      <c r="S52" s="23"/>
    </row>
    <row r="53" spans="1:19" s="14" customFormat="1" x14ac:dyDescent="0.25">
      <c r="B53" s="13"/>
      <c r="P53" s="22"/>
      <c r="Q53" s="68">
        <v>0.45</v>
      </c>
      <c r="R53" s="68">
        <v>358.43451822300779</v>
      </c>
      <c r="S53" s="23"/>
    </row>
    <row r="54" spans="1:19" s="14" customFormat="1" x14ac:dyDescent="0.25">
      <c r="P54" s="22"/>
      <c r="Q54" s="96">
        <v>0.46</v>
      </c>
      <c r="R54" s="96">
        <v>359.98880144577964</v>
      </c>
      <c r="S54" s="23"/>
    </row>
    <row r="55" spans="1:19" s="14" customFormat="1" x14ac:dyDescent="0.25">
      <c r="P55" s="22"/>
      <c r="Q55" s="68">
        <v>0.47000000000000003</v>
      </c>
      <c r="R55" s="68">
        <v>361.44291653587686</v>
      </c>
      <c r="S55" s="23"/>
    </row>
    <row r="56" spans="1:19" s="14" customFormat="1" x14ac:dyDescent="0.25">
      <c r="P56" s="22"/>
      <c r="Q56" s="96">
        <v>0.48</v>
      </c>
      <c r="R56" s="96">
        <v>362.9456249864491</v>
      </c>
      <c r="S56" s="23"/>
    </row>
    <row r="57" spans="1:19" s="14" customFormat="1" x14ac:dyDescent="0.25">
      <c r="P57" s="22"/>
      <c r="Q57" s="68">
        <v>0.49</v>
      </c>
      <c r="R57" s="68">
        <v>364.64568829064626</v>
      </c>
      <c r="S57" s="23"/>
    </row>
    <row r="58" spans="1:19" s="14" customFormat="1" x14ac:dyDescent="0.25">
      <c r="P58" s="22"/>
      <c r="Q58" s="96">
        <v>0.5</v>
      </c>
      <c r="R58" s="96">
        <v>366.691867941618</v>
      </c>
      <c r="S58" s="23"/>
    </row>
    <row r="59" spans="1:19" s="14" customFormat="1" x14ac:dyDescent="0.25">
      <c r="P59" s="22"/>
      <c r="Q59" s="68">
        <v>0.51</v>
      </c>
      <c r="R59" s="68">
        <v>368.87248536758813</v>
      </c>
      <c r="S59" s="23"/>
    </row>
    <row r="60" spans="1:19" s="14" customFormat="1" x14ac:dyDescent="0.25">
      <c r="P60" s="22"/>
      <c r="Q60" s="96">
        <v>0.52</v>
      </c>
      <c r="R60" s="96">
        <v>371.09786018131791</v>
      </c>
      <c r="S60" s="23"/>
    </row>
    <row r="61" spans="1:19" s="14" customFormat="1" x14ac:dyDescent="0.25">
      <c r="P61" s="22"/>
      <c r="Q61" s="68">
        <v>0.53</v>
      </c>
      <c r="R61" s="68">
        <v>373.69975115276287</v>
      </c>
      <c r="S61" s="23"/>
    </row>
    <row r="62" spans="1:19" s="14" customFormat="1" x14ac:dyDescent="0.25">
      <c r="P62" s="22"/>
      <c r="Q62" s="96">
        <v>0.54</v>
      </c>
      <c r="R62" s="96">
        <v>377.00991705187892</v>
      </c>
      <c r="S62" s="23"/>
    </row>
    <row r="63" spans="1:19" s="14" customFormat="1" x14ac:dyDescent="0.25">
      <c r="P63" s="22"/>
      <c r="Q63" s="68">
        <v>0.55000000000000004</v>
      </c>
      <c r="R63" s="68">
        <v>380.88409955365842</v>
      </c>
      <c r="S63" s="23"/>
    </row>
    <row r="64" spans="1:19" s="14" customFormat="1" x14ac:dyDescent="0.25">
      <c r="P64" s="22"/>
      <c r="Q64" s="96">
        <v>0.56000000000000005</v>
      </c>
      <c r="R64" s="96">
        <v>385.4632501943139</v>
      </c>
      <c r="S64" s="23"/>
    </row>
    <row r="65" spans="16:19" s="14" customFormat="1" x14ac:dyDescent="0.25">
      <c r="P65" s="22"/>
      <c r="Q65" s="68">
        <v>0.57000000000000006</v>
      </c>
      <c r="R65" s="68">
        <v>392.3718352765498</v>
      </c>
      <c r="S65" s="23"/>
    </row>
    <row r="66" spans="16:19" s="14" customFormat="1" x14ac:dyDescent="0.25">
      <c r="P66" s="22"/>
      <c r="Q66" s="96">
        <v>0.57999999999999996</v>
      </c>
      <c r="R66" s="96">
        <v>400.96843356220455</v>
      </c>
      <c r="S66" s="23"/>
    </row>
    <row r="67" spans="16:19" s="14" customFormat="1" x14ac:dyDescent="0.25">
      <c r="P67" s="22"/>
      <c r="Q67" s="68">
        <v>0.59</v>
      </c>
      <c r="R67" s="68">
        <v>408.2470884107251</v>
      </c>
      <c r="S67" s="23"/>
    </row>
    <row r="68" spans="16:19" s="14" customFormat="1" x14ac:dyDescent="0.25">
      <c r="P68" s="22"/>
      <c r="Q68" s="96">
        <v>0.6</v>
      </c>
      <c r="R68" s="96">
        <v>415.45769407064353</v>
      </c>
      <c r="S68" s="23"/>
    </row>
    <row r="69" spans="16:19" s="14" customFormat="1" x14ac:dyDescent="0.25">
      <c r="P69" s="22"/>
      <c r="Q69" s="68">
        <v>0.61</v>
      </c>
      <c r="R69" s="68">
        <v>422.89765725111801</v>
      </c>
      <c r="S69" s="23"/>
    </row>
    <row r="70" spans="16:19" s="14" customFormat="1" x14ac:dyDescent="0.25">
      <c r="P70" s="22"/>
      <c r="Q70" s="96">
        <v>0.62</v>
      </c>
      <c r="R70" s="96">
        <v>430.30168715219088</v>
      </c>
      <c r="S70" s="23"/>
    </row>
    <row r="71" spans="16:19" s="14" customFormat="1" x14ac:dyDescent="0.25">
      <c r="P71" s="22"/>
      <c r="Q71" s="68">
        <v>0.63</v>
      </c>
      <c r="R71" s="68">
        <v>437.65322338155607</v>
      </c>
      <c r="S71" s="23"/>
    </row>
    <row r="72" spans="16:19" s="14" customFormat="1" x14ac:dyDescent="0.25">
      <c r="P72" s="22"/>
      <c r="Q72" s="96">
        <v>0.64</v>
      </c>
      <c r="R72" s="96">
        <v>444.91173467382566</v>
      </c>
      <c r="S72" s="23"/>
    </row>
    <row r="73" spans="16:19" s="14" customFormat="1" x14ac:dyDescent="0.25">
      <c r="P73" s="22"/>
      <c r="Q73" s="68">
        <v>0.65</v>
      </c>
      <c r="R73" s="68">
        <v>452.02935014770713</v>
      </c>
      <c r="S73" s="23"/>
    </row>
    <row r="74" spans="16:19" s="14" customFormat="1" x14ac:dyDescent="0.25">
      <c r="P74" s="22"/>
      <c r="Q74" s="96">
        <v>0.66</v>
      </c>
      <c r="R74" s="96">
        <v>458.9765991797471</v>
      </c>
      <c r="S74" s="23"/>
    </row>
    <row r="75" spans="16:19" s="14" customFormat="1" x14ac:dyDescent="0.25">
      <c r="P75" s="22"/>
      <c r="Q75" s="68">
        <v>0.67</v>
      </c>
      <c r="R75" s="68">
        <v>465.70845302892172</v>
      </c>
      <c r="S75" s="23"/>
    </row>
    <row r="76" spans="16:19" s="14" customFormat="1" x14ac:dyDescent="0.25">
      <c r="P76" s="22"/>
      <c r="Q76" s="96">
        <v>0.68</v>
      </c>
      <c r="R76" s="96">
        <v>472.38828129951912</v>
      </c>
      <c r="S76" s="23"/>
    </row>
    <row r="77" spans="16:19" s="14" customFormat="1" x14ac:dyDescent="0.25">
      <c r="P77" s="22"/>
      <c r="Q77" s="68">
        <v>0.69000000000000006</v>
      </c>
      <c r="R77" s="68">
        <v>478.38678004075518</v>
      </c>
      <c r="S77" s="23"/>
    </row>
    <row r="78" spans="16:19" s="14" customFormat="1" x14ac:dyDescent="0.25">
      <c r="P78" s="22"/>
      <c r="Q78" s="96">
        <v>0.70000000000000007</v>
      </c>
      <c r="R78" s="96">
        <v>482.91929450139219</v>
      </c>
      <c r="S78" s="23"/>
    </row>
    <row r="79" spans="16:19" s="14" customFormat="1" x14ac:dyDescent="0.25">
      <c r="P79" s="22"/>
      <c r="Q79" s="68">
        <v>0.71</v>
      </c>
      <c r="R79" s="68">
        <v>486.20295746969776</v>
      </c>
      <c r="S79" s="23"/>
    </row>
    <row r="80" spans="16:19" s="14" customFormat="1" x14ac:dyDescent="0.25">
      <c r="P80" s="22"/>
      <c r="Q80" s="96">
        <v>0.72</v>
      </c>
      <c r="R80" s="96">
        <v>488.77257661732807</v>
      </c>
      <c r="S80" s="23"/>
    </row>
    <row r="81" spans="16:19" s="14" customFormat="1" x14ac:dyDescent="0.25">
      <c r="P81" s="22"/>
      <c r="Q81" s="68">
        <v>0.73</v>
      </c>
      <c r="R81" s="68">
        <v>491.16296788439405</v>
      </c>
      <c r="S81" s="23"/>
    </row>
    <row r="82" spans="16:19" s="14" customFormat="1" x14ac:dyDescent="0.25">
      <c r="P82" s="22"/>
      <c r="Q82" s="96">
        <v>0.74</v>
      </c>
      <c r="R82" s="96">
        <v>493.83366192971977</v>
      </c>
      <c r="S82" s="23"/>
    </row>
    <row r="83" spans="16:19" s="14" customFormat="1" x14ac:dyDescent="0.25">
      <c r="P83" s="22"/>
      <c r="Q83" s="68">
        <v>0.75</v>
      </c>
      <c r="R83" s="68">
        <v>496.39462624940387</v>
      </c>
      <c r="S83" s="23"/>
    </row>
    <row r="84" spans="16:19" s="14" customFormat="1" x14ac:dyDescent="0.25">
      <c r="P84" s="22"/>
      <c r="Q84" s="96">
        <v>0.76</v>
      </c>
      <c r="R84" s="96">
        <v>498.7592619874726</v>
      </c>
      <c r="S84" s="23"/>
    </row>
    <row r="85" spans="16:19" s="14" customFormat="1" x14ac:dyDescent="0.25">
      <c r="P85" s="22"/>
      <c r="Q85" s="68">
        <v>0.77</v>
      </c>
      <c r="R85" s="68">
        <v>501.02114092285268</v>
      </c>
      <c r="S85" s="23"/>
    </row>
    <row r="86" spans="16:19" s="14" customFormat="1" x14ac:dyDescent="0.25">
      <c r="P86" s="22"/>
      <c r="Q86" s="96">
        <v>0.78</v>
      </c>
      <c r="R86" s="96">
        <v>503.27383483447056</v>
      </c>
      <c r="S86" s="23"/>
    </row>
    <row r="87" spans="16:19" s="14" customFormat="1" x14ac:dyDescent="0.25">
      <c r="P87" s="22"/>
      <c r="Q87" s="68">
        <v>0.79</v>
      </c>
      <c r="R87" s="68">
        <v>505.61091550125286</v>
      </c>
      <c r="S87" s="23"/>
    </row>
    <row r="88" spans="16:19" s="14" customFormat="1" x14ac:dyDescent="0.25">
      <c r="P88" s="22"/>
      <c r="Q88" s="96">
        <v>0.8</v>
      </c>
      <c r="R88" s="96">
        <v>508.11934100637296</v>
      </c>
      <c r="S88" s="23"/>
    </row>
    <row r="89" spans="16:19" s="14" customFormat="1" x14ac:dyDescent="0.25">
      <c r="P89" s="22"/>
      <c r="Q89" s="68">
        <v>0.81</v>
      </c>
      <c r="R89" s="68">
        <v>510.67931313541658</v>
      </c>
      <c r="S89" s="23"/>
    </row>
    <row r="90" spans="16:19" s="14" customFormat="1" x14ac:dyDescent="0.25">
      <c r="P90" s="22"/>
      <c r="Q90" s="96">
        <v>0.82000000000000006</v>
      </c>
      <c r="R90" s="96">
        <v>513.25900125594171</v>
      </c>
      <c r="S90" s="23"/>
    </row>
    <row r="91" spans="16:19" s="14" customFormat="1" x14ac:dyDescent="0.25">
      <c r="P91" s="22"/>
      <c r="Q91" s="68">
        <v>0.83000000000000007</v>
      </c>
      <c r="R91" s="68">
        <v>515.92090962453483</v>
      </c>
      <c r="S91" s="23"/>
    </row>
    <row r="92" spans="16:19" s="14" customFormat="1" x14ac:dyDescent="0.25">
      <c r="P92" s="22"/>
      <c r="Q92" s="96">
        <v>0.84</v>
      </c>
      <c r="R92" s="96">
        <v>518.72754249778211</v>
      </c>
      <c r="S92" s="23"/>
    </row>
    <row r="93" spans="16:19" s="14" customFormat="1" x14ac:dyDescent="0.25">
      <c r="P93" s="22"/>
      <c r="Q93" s="68">
        <v>0.85</v>
      </c>
      <c r="R93" s="68">
        <v>521.74140413227008</v>
      </c>
      <c r="S93" s="23"/>
    </row>
    <row r="94" spans="16:19" s="14" customFormat="1" x14ac:dyDescent="0.25">
      <c r="P94" s="22"/>
      <c r="Q94" s="96">
        <v>0.86</v>
      </c>
      <c r="R94" s="96">
        <v>524.95573336237305</v>
      </c>
      <c r="S94" s="23"/>
    </row>
    <row r="95" spans="16:19" s="14" customFormat="1" x14ac:dyDescent="0.25">
      <c r="P95" s="22"/>
      <c r="Q95" s="68">
        <v>0.87</v>
      </c>
      <c r="R95" s="68">
        <v>528.246076193779</v>
      </c>
      <c r="S95" s="23"/>
    </row>
    <row r="96" spans="16:19" s="14" customFormat="1" x14ac:dyDescent="0.25">
      <c r="P96" s="22"/>
      <c r="Q96" s="96">
        <v>0.88</v>
      </c>
      <c r="R96" s="96">
        <v>531.74447322633398</v>
      </c>
      <c r="S96" s="23"/>
    </row>
    <row r="97" spans="16:19" s="14" customFormat="1" x14ac:dyDescent="0.25">
      <c r="P97" s="22"/>
      <c r="Q97" s="68">
        <v>0.89</v>
      </c>
      <c r="R97" s="68">
        <v>535.60255797905234</v>
      </c>
      <c r="S97" s="23"/>
    </row>
    <row r="98" spans="16:19" s="14" customFormat="1" x14ac:dyDescent="0.25">
      <c r="P98" s="22"/>
      <c r="Q98" s="96">
        <v>0.9</v>
      </c>
      <c r="R98" s="96">
        <v>539.93714427269958</v>
      </c>
      <c r="S98" s="23"/>
    </row>
    <row r="99" spans="16:19" s="14" customFormat="1" x14ac:dyDescent="0.25">
      <c r="P99" s="22"/>
      <c r="Q99" s="68">
        <v>0.91</v>
      </c>
      <c r="R99" s="68">
        <v>544.50720052707322</v>
      </c>
      <c r="S99" s="23"/>
    </row>
    <row r="100" spans="16:19" s="14" customFormat="1" x14ac:dyDescent="0.25">
      <c r="P100" s="22"/>
      <c r="Q100" s="96">
        <v>0.92</v>
      </c>
      <c r="R100" s="96">
        <v>549.59365300765137</v>
      </c>
      <c r="S100" s="23"/>
    </row>
    <row r="101" spans="16:19" s="14" customFormat="1" x14ac:dyDescent="0.25">
      <c r="P101" s="22"/>
      <c r="Q101" s="68">
        <v>0.93</v>
      </c>
      <c r="R101" s="68">
        <v>555.63740585897278</v>
      </c>
      <c r="S101" s="23"/>
    </row>
    <row r="102" spans="16:19" s="14" customFormat="1" x14ac:dyDescent="0.25">
      <c r="P102" s="22"/>
      <c r="Q102" s="96">
        <v>0.94000000000000006</v>
      </c>
      <c r="R102" s="96">
        <v>562.3573651146869</v>
      </c>
      <c r="S102" s="23"/>
    </row>
    <row r="103" spans="16:19" s="14" customFormat="1" x14ac:dyDescent="0.25">
      <c r="P103" s="22"/>
      <c r="Q103" s="68">
        <v>0.95000000000000007</v>
      </c>
      <c r="R103" s="68">
        <v>570.5666543690927</v>
      </c>
      <c r="S103" s="23"/>
    </row>
    <row r="104" spans="16:19" s="14" customFormat="1" x14ac:dyDescent="0.25">
      <c r="P104" s="22"/>
      <c r="Q104" s="96">
        <v>0.96</v>
      </c>
      <c r="R104" s="96">
        <v>580.41368060382024</v>
      </c>
      <c r="S104" s="23"/>
    </row>
    <row r="105" spans="16:19" s="14" customFormat="1" x14ac:dyDescent="0.25">
      <c r="P105" s="22"/>
      <c r="Q105" s="68">
        <v>0.97</v>
      </c>
      <c r="R105" s="68">
        <v>593.6277627087801</v>
      </c>
      <c r="S105" s="23"/>
    </row>
    <row r="106" spans="16:19" s="14" customFormat="1" x14ac:dyDescent="0.25">
      <c r="P106" s="22"/>
      <c r="Q106" s="96">
        <v>0.98</v>
      </c>
      <c r="R106" s="96">
        <v>626.25581871181578</v>
      </c>
      <c r="S106" s="23"/>
    </row>
    <row r="107" spans="16:19" s="14" customFormat="1" x14ac:dyDescent="0.25">
      <c r="P107" s="22"/>
      <c r="Q107" s="68">
        <v>0.99</v>
      </c>
      <c r="R107" s="68">
        <v>755.21022984012563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2:19" x14ac:dyDescent="0.25"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2:19" x14ac:dyDescent="0.25">
      <c r="G230" s="14"/>
      <c r="H230" s="14"/>
      <c r="O230" s="14"/>
      <c r="P230" s="14"/>
      <c r="Q230" s="14"/>
      <c r="R230" s="14"/>
      <c r="S230" s="14"/>
    </row>
    <row r="231" spans="2:19" x14ac:dyDescent="0.25">
      <c r="G231" s="14"/>
      <c r="H231" s="14"/>
      <c r="O231" s="14"/>
      <c r="P231" s="14"/>
      <c r="Q231" s="14"/>
      <c r="R231" s="14"/>
      <c r="S231" s="14"/>
    </row>
    <row r="232" spans="2:19" x14ac:dyDescent="0.25">
      <c r="G232" s="14"/>
      <c r="O232" s="14"/>
      <c r="P232" s="14"/>
      <c r="Q232" s="14"/>
      <c r="R232" s="14"/>
      <c r="S232" s="14"/>
    </row>
    <row r="233" spans="2:19" x14ac:dyDescent="0.25">
      <c r="G233" s="14"/>
      <c r="O233" s="14"/>
      <c r="P233" s="14"/>
      <c r="Q233" s="14"/>
      <c r="R233" s="14"/>
      <c r="S233" s="14"/>
    </row>
    <row r="234" spans="2:19" x14ac:dyDescent="0.25">
      <c r="G234" s="14"/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8:I18"/>
    <mergeCell ref="H27:I27"/>
    <mergeCell ref="H35:I35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062F45BA-7559-4956-887E-083E40DBD55E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40445-D6D1-427D-A441-DEF4FD5A7CFE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201</v>
      </c>
      <c r="E9" s="23"/>
      <c r="G9" s="22"/>
      <c r="H9" s="104" t="s">
        <v>34</v>
      </c>
      <c r="I9" s="105">
        <v>366.69219104051587</v>
      </c>
      <c r="J9" s="21"/>
      <c r="K9" s="21"/>
      <c r="L9" s="21"/>
      <c r="M9" s="21"/>
      <c r="N9" s="23"/>
      <c r="P9" s="22"/>
      <c r="Q9" s="68">
        <v>0.01</v>
      </c>
      <c r="R9" s="68">
        <v>132.28889898912217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164.41156847221313</v>
      </c>
      <c r="J10" s="21"/>
      <c r="K10" s="21"/>
      <c r="L10" s="21"/>
      <c r="M10" s="21"/>
      <c r="N10" s="23"/>
      <c r="P10" s="22"/>
      <c r="Q10" s="96">
        <v>0.02</v>
      </c>
      <c r="R10" s="96">
        <v>143.32504249956986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560.99689225178781</v>
      </c>
      <c r="J11" s="21"/>
      <c r="K11" s="21"/>
      <c r="L11" s="21"/>
      <c r="M11" s="21"/>
      <c r="N11" s="23"/>
      <c r="P11" s="22"/>
      <c r="Q11" s="68">
        <v>0.03</v>
      </c>
      <c r="R11" s="68">
        <v>151.40731264071073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183.10191956154415</v>
      </c>
      <c r="J12" s="21"/>
      <c r="K12" s="21"/>
      <c r="L12" s="21"/>
      <c r="M12" s="21"/>
      <c r="N12" s="23"/>
      <c r="P12" s="22"/>
      <c r="Q12" s="96">
        <v>0.04</v>
      </c>
      <c r="R12" s="96">
        <v>158.24599595702591</v>
      </c>
      <c r="S12" s="23"/>
    </row>
    <row r="13" spans="2:23" s="14" customFormat="1" x14ac:dyDescent="0.25">
      <c r="B13" s="63"/>
      <c r="C13" s="72" t="s">
        <v>131</v>
      </c>
      <c r="D13" s="56" t="s">
        <v>194</v>
      </c>
      <c r="E13" s="64"/>
      <c r="G13" s="22"/>
      <c r="H13" s="11" t="s">
        <v>108</v>
      </c>
      <c r="I13" s="68">
        <v>0.33999653558920984</v>
      </c>
      <c r="J13" s="21"/>
      <c r="K13" s="21"/>
      <c r="L13" s="21"/>
      <c r="M13" s="21"/>
      <c r="N13" s="23"/>
      <c r="P13" s="22"/>
      <c r="Q13" s="68">
        <v>0.05</v>
      </c>
      <c r="R13" s="68">
        <v>164.4115684722131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170.22187364583331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3.3554702671363756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175.86729327271007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95" t="s">
        <v>137</v>
      </c>
      <c r="I16" s="96">
        <v>6.0822970627459714E-4</v>
      </c>
      <c r="J16" s="21"/>
      <c r="K16" s="21"/>
      <c r="L16" s="21"/>
      <c r="M16" s="21"/>
      <c r="N16" s="23"/>
      <c r="P16" s="22"/>
      <c r="Q16" s="96">
        <v>0.08</v>
      </c>
      <c r="R16" s="96">
        <v>181.47743811126381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187.21869340165537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78" t="s">
        <v>54</v>
      </c>
      <c r="I18" s="79"/>
      <c r="J18" s="41"/>
      <c r="K18" s="21"/>
      <c r="L18" s="21"/>
      <c r="M18" s="21"/>
      <c r="N18" s="23"/>
      <c r="P18" s="22"/>
      <c r="Q18" s="96">
        <v>0.1</v>
      </c>
      <c r="R18" s="96">
        <v>193.23484464600168</v>
      </c>
      <c r="S18" s="23"/>
    </row>
    <row r="19" spans="2:19" s="14" customFormat="1" x14ac:dyDescent="0.25">
      <c r="B19" s="22"/>
      <c r="C19" s="95" t="s">
        <v>18</v>
      </c>
      <c r="D19" s="96" t="s">
        <v>178</v>
      </c>
      <c r="E19" s="23"/>
      <c r="G19" s="22"/>
      <c r="H19" s="106" t="s">
        <v>52</v>
      </c>
      <c r="I19" s="106">
        <v>4</v>
      </c>
      <c r="J19" s="107"/>
      <c r="K19" s="21"/>
      <c r="L19" s="21"/>
      <c r="M19" s="21"/>
      <c r="N19" s="23"/>
      <c r="P19" s="22"/>
      <c r="Q19" s="68">
        <v>0.11</v>
      </c>
      <c r="R19" s="68">
        <v>199.7685042243576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96">
        <v>0.12</v>
      </c>
      <c r="R20" s="96">
        <v>207.12962705112483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101" t="s">
        <v>186</v>
      </c>
      <c r="I21" s="68">
        <v>0.100929454086516</v>
      </c>
      <c r="J21" s="21"/>
      <c r="K21" s="21"/>
      <c r="L21" s="21"/>
      <c r="M21" s="21"/>
      <c r="N21" s="23"/>
      <c r="P21" s="22"/>
      <c r="Q21" s="68">
        <v>0.13</v>
      </c>
      <c r="R21" s="68">
        <v>214.65806182225597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96" t="s">
        <v>196</v>
      </c>
      <c r="I22" s="96" t="s">
        <v>197</v>
      </c>
      <c r="J22" s="21"/>
      <c r="K22" s="21"/>
      <c r="L22" s="21"/>
      <c r="M22" s="21"/>
      <c r="N22" s="23"/>
      <c r="P22" s="22"/>
      <c r="Q22" s="96">
        <v>0.14000000000000001</v>
      </c>
      <c r="R22" s="96">
        <v>221.91943790050615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68" t="s">
        <v>198</v>
      </c>
      <c r="I23" s="68">
        <v>7.8356415856610304E-7</v>
      </c>
      <c r="J23" s="21"/>
      <c r="K23" s="21"/>
      <c r="L23" s="21"/>
      <c r="M23" s="21"/>
      <c r="N23" s="23"/>
      <c r="P23" s="22"/>
      <c r="Q23" s="68">
        <v>0.15</v>
      </c>
      <c r="R23" s="68">
        <v>228.96633496247208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96" t="s">
        <v>199</v>
      </c>
      <c r="I24" s="96" t="s">
        <v>197</v>
      </c>
      <c r="J24" s="21"/>
      <c r="K24" s="21"/>
      <c r="L24" s="21"/>
      <c r="M24" s="21"/>
      <c r="N24" s="23"/>
      <c r="P24" s="22"/>
      <c r="Q24" s="96">
        <v>0.16</v>
      </c>
      <c r="R24" s="96">
        <v>235.79576328298504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40"/>
      <c r="I25" s="40"/>
      <c r="J25" s="40"/>
      <c r="K25" s="21"/>
      <c r="L25" s="21"/>
      <c r="M25" s="21"/>
      <c r="N25" s="23"/>
      <c r="P25" s="22"/>
      <c r="Q25" s="68">
        <v>0.17</v>
      </c>
      <c r="R25" s="68">
        <v>242.41401144644445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83" t="s">
        <v>53</v>
      </c>
      <c r="I26" s="83"/>
      <c r="J26" s="41"/>
      <c r="K26" s="41"/>
      <c r="L26" s="41"/>
      <c r="M26" s="41"/>
      <c r="N26" s="23"/>
      <c r="P26" s="22"/>
      <c r="Q26" s="96">
        <v>0.18</v>
      </c>
      <c r="R26" s="96">
        <v>248.83614701115002</v>
      </c>
      <c r="S26" s="23"/>
    </row>
    <row r="27" spans="2:19" s="14" customFormat="1" ht="30" x14ac:dyDescent="0.25">
      <c r="B27" s="13"/>
      <c r="C27" s="35"/>
      <c r="D27" s="35"/>
      <c r="E27" s="35"/>
      <c r="F27" s="13"/>
      <c r="G27" s="22"/>
      <c r="H27" s="42" t="s">
        <v>41</v>
      </c>
      <c r="I27" s="42" t="s">
        <v>47</v>
      </c>
      <c r="J27" s="43" t="s">
        <v>43</v>
      </c>
      <c r="K27" s="43" t="s">
        <v>44</v>
      </c>
      <c r="L27" s="43" t="s">
        <v>45</v>
      </c>
      <c r="M27" s="43" t="s">
        <v>46</v>
      </c>
      <c r="N27" s="23"/>
      <c r="P27" s="22"/>
      <c r="Q27" s="68">
        <v>0.19</v>
      </c>
      <c r="R27" s="68">
        <v>255.05965439149784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0</v>
      </c>
      <c r="I28" s="68">
        <v>0.10092945408651598</v>
      </c>
      <c r="J28" s="68">
        <v>4.2390370716336712</v>
      </c>
      <c r="K28" s="68">
        <v>7</v>
      </c>
      <c r="L28" s="68">
        <v>42</v>
      </c>
      <c r="M28" s="68">
        <v>1.414262685742298</v>
      </c>
      <c r="N28" s="34"/>
      <c r="P28" s="22"/>
      <c r="Q28" s="96">
        <v>0.2</v>
      </c>
      <c r="R28" s="96">
        <v>261.09338829654456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16.8</v>
      </c>
      <c r="I29" s="96">
        <v>0.10112826438354926</v>
      </c>
      <c r="J29" s="96">
        <v>4.4769482642597263</v>
      </c>
      <c r="K29" s="96">
        <v>3</v>
      </c>
      <c r="L29" s="96">
        <v>44.27</v>
      </c>
      <c r="M29" s="96">
        <v>-0.7362501268702355</v>
      </c>
      <c r="N29" s="23"/>
      <c r="P29" s="22"/>
      <c r="Q29" s="68">
        <v>0.21</v>
      </c>
      <c r="R29" s="68">
        <v>266.92940411244462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53.5</v>
      </c>
      <c r="I30" s="68">
        <v>0.10294359095533842</v>
      </c>
      <c r="J30" s="68">
        <v>4.7837886716945759</v>
      </c>
      <c r="K30" s="68">
        <v>3</v>
      </c>
      <c r="L30" s="68">
        <v>46.47</v>
      </c>
      <c r="M30" s="68">
        <v>-0.86108798970602707</v>
      </c>
      <c r="N30" s="23"/>
      <c r="P30" s="22"/>
      <c r="Q30" s="96">
        <v>0.22</v>
      </c>
      <c r="R30" s="96">
        <v>272.5787539898825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96">
        <v>169.9</v>
      </c>
      <c r="I31" s="96">
        <v>0.12103671118713352</v>
      </c>
      <c r="J31" s="96">
        <v>5.4176031927360961</v>
      </c>
      <c r="K31" s="96">
        <v>6</v>
      </c>
      <c r="L31" s="96">
        <v>44.76</v>
      </c>
      <c r="M31" s="96">
        <v>0.26688859846925828</v>
      </c>
      <c r="N31" s="23"/>
      <c r="P31" s="22"/>
      <c r="Q31" s="68">
        <v>0.23</v>
      </c>
      <c r="R31" s="68">
        <v>278.04989427141635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68">
        <v>602.29999999999995</v>
      </c>
      <c r="I32" s="68">
        <v>0.32337877650503155</v>
      </c>
      <c r="J32" s="68">
        <v>15.07591856066457</v>
      </c>
      <c r="K32" s="68">
        <v>15</v>
      </c>
      <c r="L32" s="68">
        <v>46.62</v>
      </c>
      <c r="M32" s="68">
        <v>-2.3770223559493143E-2</v>
      </c>
      <c r="N32" s="23"/>
      <c r="P32" s="22"/>
      <c r="Q32" s="96">
        <v>0.24</v>
      </c>
      <c r="R32" s="96">
        <v>283.35445805147629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40"/>
      <c r="I33" s="40"/>
      <c r="J33" s="40"/>
      <c r="K33" s="40"/>
      <c r="L33" s="40"/>
      <c r="M33" s="40"/>
      <c r="N33" s="23"/>
      <c r="P33" s="22"/>
      <c r="Q33" s="68">
        <v>0.25</v>
      </c>
      <c r="R33" s="68">
        <v>288.4908901538335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83" t="s">
        <v>111</v>
      </c>
      <c r="I34" s="83"/>
      <c r="J34" s="40"/>
      <c r="K34" s="40"/>
      <c r="L34" s="40"/>
      <c r="M34" s="40"/>
      <c r="N34" s="23"/>
      <c r="P34" s="22"/>
      <c r="Q34" s="96">
        <v>0.26</v>
      </c>
      <c r="R34" s="96">
        <v>293.45831002420601</v>
      </c>
      <c r="S34" s="23"/>
    </row>
    <row r="35" spans="1:19" s="14" customFormat="1" ht="23.25" x14ac:dyDescent="0.35">
      <c r="A35" s="13"/>
      <c r="C35" s="13"/>
      <c r="D35" s="82"/>
      <c r="E35" s="82"/>
      <c r="F35" s="13"/>
      <c r="G35" s="22"/>
      <c r="H35" s="108" t="s">
        <v>31</v>
      </c>
      <c r="I35" s="108" t="s">
        <v>90</v>
      </c>
      <c r="J35" s="108" t="s">
        <v>52</v>
      </c>
      <c r="K35" s="108" t="s">
        <v>91</v>
      </c>
      <c r="L35" s="108" t="s">
        <v>92</v>
      </c>
      <c r="M35" s="108" t="s">
        <v>93</v>
      </c>
      <c r="N35" s="23"/>
      <c r="P35" s="22"/>
      <c r="Q35" s="68">
        <v>0.27</v>
      </c>
      <c r="R35" s="68">
        <v>298.2612835356959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182</v>
      </c>
      <c r="I36" s="68">
        <v>-87.937964948366243</v>
      </c>
      <c r="J36" s="68">
        <v>5</v>
      </c>
      <c r="K36" s="68" t="s">
        <v>183</v>
      </c>
      <c r="L36" s="68" t="s">
        <v>183</v>
      </c>
      <c r="M36" s="68" t="s">
        <v>183</v>
      </c>
      <c r="N36" s="23"/>
      <c r="P36" s="22"/>
      <c r="Q36" s="96">
        <v>0.28000000000000003</v>
      </c>
      <c r="R36" s="96">
        <v>302.89922368141782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96" t="s">
        <v>184</v>
      </c>
      <c r="I37" s="96">
        <v>-89.550959780772075</v>
      </c>
      <c r="J37" s="96">
        <v>2</v>
      </c>
      <c r="K37" s="96">
        <v>3.2259896648116637</v>
      </c>
      <c r="L37" s="96">
        <v>3</v>
      </c>
      <c r="M37" s="96">
        <v>0.35807704682292207</v>
      </c>
      <c r="N37" s="23"/>
      <c r="P37" s="22"/>
      <c r="Q37" s="68">
        <v>0.28999999999999998</v>
      </c>
      <c r="R37" s="68">
        <v>307.39646389443271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22"/>
      <c r="H38" s="68" t="s">
        <v>185</v>
      </c>
      <c r="I38" s="68">
        <v>-95.397632956007783</v>
      </c>
      <c r="J38" s="68">
        <v>1</v>
      </c>
      <c r="K38" s="68">
        <v>14.919336015283079</v>
      </c>
      <c r="L38" s="68">
        <v>4</v>
      </c>
      <c r="M38" s="68">
        <v>4.871477122076473E-3</v>
      </c>
      <c r="N38" s="23"/>
      <c r="P38" s="22"/>
      <c r="Q38" s="96">
        <v>0.3</v>
      </c>
      <c r="R38" s="96">
        <v>311.75599952870516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G39" s="22"/>
      <c r="H39" s="40"/>
      <c r="I39" s="40"/>
      <c r="J39" s="40"/>
      <c r="K39" s="40"/>
      <c r="L39" s="40"/>
      <c r="M39" s="40"/>
      <c r="N39" s="23"/>
      <c r="P39" s="22"/>
      <c r="Q39" s="68">
        <v>0.31</v>
      </c>
      <c r="R39" s="68">
        <v>315.96280037865216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G40" s="45"/>
      <c r="H40" s="46"/>
      <c r="I40" s="45"/>
      <c r="J40" s="45"/>
      <c r="K40" s="45"/>
      <c r="L40" s="45"/>
      <c r="M40" s="45"/>
      <c r="N40" s="45"/>
      <c r="P40" s="22"/>
      <c r="Q40" s="96">
        <v>0.32</v>
      </c>
      <c r="R40" s="96">
        <v>320.00894751989006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29"/>
      <c r="M41" s="13"/>
      <c r="N41" s="13"/>
      <c r="P41" s="22"/>
      <c r="Q41" s="68">
        <v>0.33</v>
      </c>
      <c r="R41" s="68">
        <v>323.9121666885743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8"/>
      <c r="M42" s="13"/>
      <c r="N42" s="13"/>
      <c r="P42" s="22"/>
      <c r="Q42" s="96">
        <v>0.34</v>
      </c>
      <c r="R42" s="96">
        <v>327.69331103429596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I43" s="13"/>
      <c r="J43" s="13"/>
      <c r="K43" s="13"/>
      <c r="L43" s="13"/>
      <c r="M43" s="13"/>
      <c r="N43" s="13"/>
      <c r="P43" s="22"/>
      <c r="Q43" s="68">
        <v>0.35000000000000003</v>
      </c>
      <c r="R43" s="68">
        <v>331.34292546134122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30"/>
      <c r="I44" s="13"/>
      <c r="J44" s="13"/>
      <c r="K44" s="13"/>
      <c r="L44" s="13"/>
      <c r="M44" s="13"/>
      <c r="N44" s="13"/>
      <c r="P44" s="22"/>
      <c r="Q44" s="96">
        <v>0.36</v>
      </c>
      <c r="R44" s="96">
        <v>334.83082643185998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338.15111450626711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341.30914329592417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344.29650932108757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H48" s="28"/>
      <c r="O48" s="13"/>
      <c r="P48" s="22"/>
      <c r="Q48" s="96">
        <v>0.4</v>
      </c>
      <c r="R48" s="96">
        <v>347.10179134698592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H49" s="28"/>
      <c r="O49" s="13"/>
      <c r="P49" s="22"/>
      <c r="Q49" s="68">
        <v>0.41000000000000003</v>
      </c>
      <c r="R49" s="68">
        <v>349.72297665123756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352.17814677754177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354.48601124881924</v>
      </c>
      <c r="S51" s="23"/>
    </row>
    <row r="52" spans="1:19" s="14" customFormat="1" x14ac:dyDescent="0.25">
      <c r="B52" s="13"/>
      <c r="P52" s="22"/>
      <c r="Q52" s="96">
        <v>0.44</v>
      </c>
      <c r="R52" s="96">
        <v>356.63256692248456</v>
      </c>
      <c r="S52" s="23"/>
    </row>
    <row r="53" spans="1:19" s="14" customFormat="1" x14ac:dyDescent="0.25">
      <c r="B53" s="13"/>
      <c r="P53" s="22"/>
      <c r="Q53" s="68">
        <v>0.45</v>
      </c>
      <c r="R53" s="68">
        <v>358.44294007909087</v>
      </c>
      <c r="S53" s="23"/>
    </row>
    <row r="54" spans="1:19" s="14" customFormat="1" x14ac:dyDescent="0.25">
      <c r="P54" s="22"/>
      <c r="Q54" s="96">
        <v>0.46</v>
      </c>
      <c r="R54" s="96">
        <v>360.0075946055556</v>
      </c>
      <c r="S54" s="23"/>
    </row>
    <row r="55" spans="1:19" s="14" customFormat="1" x14ac:dyDescent="0.25">
      <c r="P55" s="22"/>
      <c r="Q55" s="68">
        <v>0.47000000000000003</v>
      </c>
      <c r="R55" s="68">
        <v>361.47068873340476</v>
      </c>
      <c r="S55" s="23"/>
    </row>
    <row r="56" spans="1:19" s="14" customFormat="1" x14ac:dyDescent="0.25">
      <c r="P56" s="22"/>
      <c r="Q56" s="96">
        <v>0.48</v>
      </c>
      <c r="R56" s="96">
        <v>362.97638069416399</v>
      </c>
      <c r="S56" s="23"/>
    </row>
    <row r="57" spans="1:19" s="14" customFormat="1" x14ac:dyDescent="0.25">
      <c r="P57" s="22"/>
      <c r="Q57" s="68">
        <v>0.49</v>
      </c>
      <c r="R57" s="68">
        <v>364.66882871935917</v>
      </c>
      <c r="S57" s="23"/>
    </row>
    <row r="58" spans="1:19" s="14" customFormat="1" x14ac:dyDescent="0.25">
      <c r="P58" s="22"/>
      <c r="Q58" s="96">
        <v>0.5</v>
      </c>
      <c r="R58" s="96">
        <v>366.69219104051592</v>
      </c>
      <c r="S58" s="23"/>
    </row>
    <row r="59" spans="1:19" s="14" customFormat="1" x14ac:dyDescent="0.25">
      <c r="P59" s="22"/>
      <c r="Q59" s="68">
        <v>0.51</v>
      </c>
      <c r="R59" s="68">
        <v>368.82115787599434</v>
      </c>
      <c r="S59" s="23"/>
    </row>
    <row r="60" spans="1:19" s="14" customFormat="1" x14ac:dyDescent="0.25">
      <c r="P60" s="22"/>
      <c r="Q60" s="96">
        <v>0.52</v>
      </c>
      <c r="R60" s="96">
        <v>370.96852781988719</v>
      </c>
      <c r="S60" s="23"/>
    </row>
    <row r="61" spans="1:19" s="14" customFormat="1" x14ac:dyDescent="0.25">
      <c r="P61" s="22"/>
      <c r="Q61" s="68">
        <v>0.53</v>
      </c>
      <c r="R61" s="68">
        <v>373.48562166731921</v>
      </c>
      <c r="S61" s="23"/>
    </row>
    <row r="62" spans="1:19" s="14" customFormat="1" x14ac:dyDescent="0.25">
      <c r="P62" s="22"/>
      <c r="Q62" s="96">
        <v>0.54</v>
      </c>
      <c r="R62" s="96">
        <v>376.72376021341529</v>
      </c>
      <c r="S62" s="23"/>
    </row>
    <row r="63" spans="1:19" s="14" customFormat="1" x14ac:dyDescent="0.25">
      <c r="P63" s="22"/>
      <c r="Q63" s="68">
        <v>0.55000000000000004</v>
      </c>
      <c r="R63" s="68">
        <v>380.93149073237839</v>
      </c>
      <c r="S63" s="23"/>
    </row>
    <row r="64" spans="1:19" s="14" customFormat="1" x14ac:dyDescent="0.25">
      <c r="P64" s="22"/>
      <c r="Q64" s="96">
        <v>0.56000000000000005</v>
      </c>
      <c r="R64" s="96">
        <v>385.82240298698997</v>
      </c>
      <c r="S64" s="23"/>
    </row>
    <row r="65" spans="16:19" s="14" customFormat="1" x14ac:dyDescent="0.25">
      <c r="P65" s="22"/>
      <c r="Q65" s="68">
        <v>0.57000000000000006</v>
      </c>
      <c r="R65" s="68">
        <v>391.02505826343929</v>
      </c>
      <c r="S65" s="23"/>
    </row>
    <row r="66" spans="16:19" s="14" customFormat="1" x14ac:dyDescent="0.25">
      <c r="P66" s="22"/>
      <c r="Q66" s="96">
        <v>0.57999999999999996</v>
      </c>
      <c r="R66" s="96">
        <v>396.56203409687561</v>
      </c>
      <c r="S66" s="23"/>
    </row>
    <row r="67" spans="16:19" s="14" customFormat="1" x14ac:dyDescent="0.25">
      <c r="P67" s="22"/>
      <c r="Q67" s="68">
        <v>0.59</v>
      </c>
      <c r="R67" s="68">
        <v>402.28532069199844</v>
      </c>
      <c r="S67" s="23"/>
    </row>
    <row r="68" spans="16:19" s="14" customFormat="1" x14ac:dyDescent="0.25">
      <c r="P68" s="22"/>
      <c r="Q68" s="96">
        <v>0.6</v>
      </c>
      <c r="R68" s="96">
        <v>408.18113499849699</v>
      </c>
      <c r="S68" s="23"/>
    </row>
    <row r="69" spans="16:19" s="14" customFormat="1" x14ac:dyDescent="0.25">
      <c r="P69" s="22"/>
      <c r="Q69" s="68">
        <v>0.61</v>
      </c>
      <c r="R69" s="68">
        <v>414.12514404954038</v>
      </c>
      <c r="S69" s="23"/>
    </row>
    <row r="70" spans="16:19" s="14" customFormat="1" x14ac:dyDescent="0.25">
      <c r="P70" s="22"/>
      <c r="Q70" s="96">
        <v>0.62</v>
      </c>
      <c r="R70" s="96">
        <v>420.08343268398983</v>
      </c>
      <c r="S70" s="23"/>
    </row>
    <row r="71" spans="16:19" s="14" customFormat="1" x14ac:dyDescent="0.25">
      <c r="P71" s="22"/>
      <c r="Q71" s="68">
        <v>0.63</v>
      </c>
      <c r="R71" s="68">
        <v>426.02659878267781</v>
      </c>
      <c r="S71" s="23"/>
    </row>
    <row r="72" spans="16:19" s="14" customFormat="1" x14ac:dyDescent="0.25">
      <c r="P72" s="22"/>
      <c r="Q72" s="96">
        <v>0.64</v>
      </c>
      <c r="R72" s="96">
        <v>432.10171475872517</v>
      </c>
      <c r="S72" s="23"/>
    </row>
    <row r="73" spans="16:19" s="14" customFormat="1" x14ac:dyDescent="0.25">
      <c r="P73" s="22"/>
      <c r="Q73" s="68">
        <v>0.65</v>
      </c>
      <c r="R73" s="68">
        <v>437.76824562011171</v>
      </c>
      <c r="S73" s="23"/>
    </row>
    <row r="74" spans="16:19" s="14" customFormat="1" x14ac:dyDescent="0.25">
      <c r="P74" s="22"/>
      <c r="Q74" s="96">
        <v>0.66</v>
      </c>
      <c r="R74" s="96">
        <v>442.49881551415865</v>
      </c>
      <c r="S74" s="23"/>
    </row>
    <row r="75" spans="16:19" s="14" customFormat="1" x14ac:dyDescent="0.25">
      <c r="P75" s="22"/>
      <c r="Q75" s="68">
        <v>0.67</v>
      </c>
      <c r="R75" s="68">
        <v>446.54462425834538</v>
      </c>
      <c r="S75" s="23"/>
    </row>
    <row r="76" spans="16:19" s="14" customFormat="1" x14ac:dyDescent="0.25">
      <c r="P76" s="22"/>
      <c r="Q76" s="96">
        <v>0.68</v>
      </c>
      <c r="R76" s="96">
        <v>450.19761729990307</v>
      </c>
      <c r="S76" s="23"/>
    </row>
    <row r="77" spans="16:19" s="14" customFormat="1" x14ac:dyDescent="0.25">
      <c r="P77" s="22"/>
      <c r="Q77" s="68">
        <v>0.69000000000000006</v>
      </c>
      <c r="R77" s="68">
        <v>453.54314956527782</v>
      </c>
      <c r="S77" s="23"/>
    </row>
    <row r="78" spans="16:19" s="14" customFormat="1" x14ac:dyDescent="0.25">
      <c r="P78" s="22"/>
      <c r="Q78" s="96">
        <v>0.70000000000000007</v>
      </c>
      <c r="R78" s="96">
        <v>456.3677695071446</v>
      </c>
      <c r="S78" s="23"/>
    </row>
    <row r="79" spans="16:19" s="14" customFormat="1" x14ac:dyDescent="0.25">
      <c r="P79" s="22"/>
      <c r="Q79" s="68">
        <v>0.71</v>
      </c>
      <c r="R79" s="68">
        <v>458.85992786172744</v>
      </c>
      <c r="S79" s="23"/>
    </row>
    <row r="80" spans="16:19" s="14" customFormat="1" x14ac:dyDescent="0.25">
      <c r="P80" s="22"/>
      <c r="Q80" s="96">
        <v>0.72</v>
      </c>
      <c r="R80" s="96">
        <v>461.22420365292413</v>
      </c>
      <c r="S80" s="23"/>
    </row>
    <row r="81" spans="16:19" s="14" customFormat="1" x14ac:dyDescent="0.25">
      <c r="P81" s="22"/>
      <c r="Q81" s="68">
        <v>0.73</v>
      </c>
      <c r="R81" s="68">
        <v>463.66517590463241</v>
      </c>
      <c r="S81" s="23"/>
    </row>
    <row r="82" spans="16:19" s="14" customFormat="1" x14ac:dyDescent="0.25">
      <c r="P82" s="22"/>
      <c r="Q82" s="96">
        <v>0.74</v>
      </c>
      <c r="R82" s="96">
        <v>466.28126217700452</v>
      </c>
      <c r="S82" s="23"/>
    </row>
    <row r="83" spans="16:19" s="14" customFormat="1" x14ac:dyDescent="0.25">
      <c r="P83" s="22"/>
      <c r="Q83" s="68">
        <v>0.75</v>
      </c>
      <c r="R83" s="68">
        <v>468.86681614903512</v>
      </c>
      <c r="S83" s="23"/>
    </row>
    <row r="84" spans="16:19" s="14" customFormat="1" x14ac:dyDescent="0.25">
      <c r="P84" s="22"/>
      <c r="Q84" s="96">
        <v>0.76</v>
      </c>
      <c r="R84" s="96">
        <v>471.4485413762373</v>
      </c>
      <c r="S84" s="23"/>
    </row>
    <row r="85" spans="16:19" s="14" customFormat="1" x14ac:dyDescent="0.25">
      <c r="P85" s="22"/>
      <c r="Q85" s="68">
        <v>0.77</v>
      </c>
      <c r="R85" s="68">
        <v>474.07545213559217</v>
      </c>
      <c r="S85" s="23"/>
    </row>
    <row r="86" spans="16:19" s="14" customFormat="1" x14ac:dyDescent="0.25">
      <c r="P86" s="22"/>
      <c r="Q86" s="96">
        <v>0.78</v>
      </c>
      <c r="R86" s="96">
        <v>476.79656270408077</v>
      </c>
      <c r="S86" s="23"/>
    </row>
    <row r="87" spans="16:19" s="14" customFormat="1" x14ac:dyDescent="0.25">
      <c r="P87" s="22"/>
      <c r="Q87" s="68">
        <v>0.79</v>
      </c>
      <c r="R87" s="68">
        <v>479.64567358961727</v>
      </c>
      <c r="S87" s="23"/>
    </row>
    <row r="88" spans="16:19" s="14" customFormat="1" x14ac:dyDescent="0.25">
      <c r="P88" s="22"/>
      <c r="Q88" s="96">
        <v>0.8</v>
      </c>
      <c r="R88" s="96">
        <v>482.54421827174497</v>
      </c>
      <c r="S88" s="23"/>
    </row>
    <row r="89" spans="16:19" s="14" customFormat="1" x14ac:dyDescent="0.25">
      <c r="P89" s="22"/>
      <c r="Q89" s="68">
        <v>0.81</v>
      </c>
      <c r="R89" s="68">
        <v>485.52051104096461</v>
      </c>
      <c r="S89" s="23"/>
    </row>
    <row r="90" spans="16:19" s="14" customFormat="1" x14ac:dyDescent="0.25">
      <c r="P90" s="22"/>
      <c r="Q90" s="96">
        <v>0.82000000000000006</v>
      </c>
      <c r="R90" s="96">
        <v>488.63353270876138</v>
      </c>
      <c r="S90" s="23"/>
    </row>
    <row r="91" spans="16:19" s="14" customFormat="1" x14ac:dyDescent="0.25">
      <c r="P91" s="22"/>
      <c r="Q91" s="68">
        <v>0.83000000000000007</v>
      </c>
      <c r="R91" s="68">
        <v>491.94226408662018</v>
      </c>
      <c r="S91" s="23"/>
    </row>
    <row r="92" spans="16:19" s="14" customFormat="1" x14ac:dyDescent="0.25">
      <c r="P92" s="22"/>
      <c r="Q92" s="96">
        <v>0.84</v>
      </c>
      <c r="R92" s="96">
        <v>495.44556164730267</v>
      </c>
      <c r="S92" s="23"/>
    </row>
    <row r="93" spans="16:19" s="14" customFormat="1" x14ac:dyDescent="0.25">
      <c r="P93" s="22"/>
      <c r="Q93" s="68">
        <v>0.85</v>
      </c>
      <c r="R93" s="68">
        <v>499.07847752787814</v>
      </c>
      <c r="S93" s="23"/>
    </row>
    <row r="94" spans="16:19" s="14" customFormat="1" x14ac:dyDescent="0.25">
      <c r="P94" s="22"/>
      <c r="Q94" s="96">
        <v>0.86</v>
      </c>
      <c r="R94" s="96">
        <v>502.93709689848907</v>
      </c>
      <c r="S94" s="23"/>
    </row>
    <row r="95" spans="16:19" s="14" customFormat="1" x14ac:dyDescent="0.25">
      <c r="P95" s="22"/>
      <c r="Q95" s="68">
        <v>0.87</v>
      </c>
      <c r="R95" s="68">
        <v>507.12457506726412</v>
      </c>
      <c r="S95" s="23"/>
    </row>
    <row r="96" spans="16:19" s="14" customFormat="1" x14ac:dyDescent="0.25">
      <c r="P96" s="22"/>
      <c r="Q96" s="96">
        <v>0.88</v>
      </c>
      <c r="R96" s="96">
        <v>511.59706254674182</v>
      </c>
      <c r="S96" s="23"/>
    </row>
    <row r="97" spans="16:19" s="14" customFormat="1" x14ac:dyDescent="0.25">
      <c r="P97" s="22"/>
      <c r="Q97" s="68">
        <v>0.89</v>
      </c>
      <c r="R97" s="68">
        <v>516.34384652726669</v>
      </c>
      <c r="S97" s="23"/>
    </row>
    <row r="98" spans="16:19" s="14" customFormat="1" x14ac:dyDescent="0.25">
      <c r="P98" s="22"/>
      <c r="Q98" s="96">
        <v>0.9</v>
      </c>
      <c r="R98" s="96">
        <v>521.6398178781867</v>
      </c>
      <c r="S98" s="23"/>
    </row>
    <row r="99" spans="16:19" s="14" customFormat="1" x14ac:dyDescent="0.25">
      <c r="P99" s="22"/>
      <c r="Q99" s="68">
        <v>0.91</v>
      </c>
      <c r="R99" s="68">
        <v>527.54408366378038</v>
      </c>
      <c r="S99" s="23"/>
    </row>
    <row r="100" spans="16:19" s="14" customFormat="1" x14ac:dyDescent="0.25">
      <c r="P100" s="22"/>
      <c r="Q100" s="96">
        <v>0.92</v>
      </c>
      <c r="R100" s="96">
        <v>534.06032301601476</v>
      </c>
      <c r="S100" s="23"/>
    </row>
    <row r="101" spans="16:19" s="14" customFormat="1" x14ac:dyDescent="0.25">
      <c r="P101" s="22"/>
      <c r="Q101" s="68">
        <v>0.93</v>
      </c>
      <c r="R101" s="68">
        <v>541.68373678225964</v>
      </c>
      <c r="S101" s="23"/>
    </row>
    <row r="102" spans="16:19" s="14" customFormat="1" x14ac:dyDescent="0.25">
      <c r="P102" s="22"/>
      <c r="Q102" s="96">
        <v>0.94000000000000006</v>
      </c>
      <c r="R102" s="96">
        <v>550.36638386360164</v>
      </c>
      <c r="S102" s="23"/>
    </row>
    <row r="103" spans="16:19" s="14" customFormat="1" x14ac:dyDescent="0.25">
      <c r="P103" s="22"/>
      <c r="Q103" s="68">
        <v>0.95000000000000007</v>
      </c>
      <c r="R103" s="68">
        <v>560.99689225178861</v>
      </c>
      <c r="S103" s="23"/>
    </row>
    <row r="104" spans="16:19" s="14" customFormat="1" x14ac:dyDescent="0.25">
      <c r="P104" s="22"/>
      <c r="Q104" s="96">
        <v>0.96</v>
      </c>
      <c r="R104" s="96">
        <v>574.29282874368596</v>
      </c>
      <c r="S104" s="23"/>
    </row>
    <row r="105" spans="16:19" s="14" customFormat="1" x14ac:dyDescent="0.25">
      <c r="P105" s="22"/>
      <c r="Q105" s="68">
        <v>0.97</v>
      </c>
      <c r="R105" s="68">
        <v>591.97144536614917</v>
      </c>
      <c r="S105" s="23"/>
    </row>
    <row r="106" spans="16:19" s="14" customFormat="1" x14ac:dyDescent="0.25">
      <c r="P106" s="22"/>
      <c r="Q106" s="96">
        <v>0.98</v>
      </c>
      <c r="R106" s="96">
        <v>626.33406478029769</v>
      </c>
      <c r="S106" s="23"/>
    </row>
    <row r="107" spans="16:19" s="14" customFormat="1" x14ac:dyDescent="0.25">
      <c r="P107" s="22"/>
      <c r="Q107" s="68">
        <v>0.99</v>
      </c>
      <c r="R107" s="68">
        <v>755.1485058947892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2:19" x14ac:dyDescent="0.25">
      <c r="G229" s="14"/>
      <c r="H229" s="14"/>
      <c r="O229" s="14"/>
      <c r="P229" s="14"/>
      <c r="Q229" s="14"/>
      <c r="R229" s="14"/>
      <c r="S229" s="14"/>
    </row>
    <row r="230" spans="2:19" x14ac:dyDescent="0.25">
      <c r="G230" s="14"/>
      <c r="H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G232" s="14"/>
      <c r="O232" s="14"/>
      <c r="P232" s="14"/>
      <c r="Q232" s="14"/>
      <c r="R232" s="14"/>
      <c r="S232" s="14"/>
    </row>
    <row r="233" spans="2:19" x14ac:dyDescent="0.25">
      <c r="G233" s="14"/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8:I18"/>
    <mergeCell ref="H26:I26"/>
    <mergeCell ref="H34:I34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8422AC63-9A2C-4D23-905D-65F08CC72633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9BA0D-DCE6-4FD9-A9E1-D914E6667B8F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202</v>
      </c>
      <c r="E9" s="23"/>
      <c r="G9" s="22"/>
      <c r="H9" s="104" t="s">
        <v>34</v>
      </c>
      <c r="I9" s="105">
        <v>366.68946264982219</v>
      </c>
      <c r="J9" s="21"/>
      <c r="K9" s="21"/>
      <c r="L9" s="21"/>
      <c r="M9" s="21"/>
      <c r="N9" s="23"/>
      <c r="P9" s="22"/>
      <c r="Q9" s="68">
        <v>0.01</v>
      </c>
      <c r="R9" s="68">
        <v>132.2888771192234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164.41420362787809</v>
      </c>
      <c r="J10" s="21"/>
      <c r="K10" s="21"/>
      <c r="L10" s="21"/>
      <c r="M10" s="21"/>
      <c r="N10" s="23"/>
      <c r="P10" s="22"/>
      <c r="Q10" s="96">
        <v>0.02</v>
      </c>
      <c r="R10" s="96">
        <v>143.32615797473557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541.89678723429006</v>
      </c>
      <c r="J11" s="21"/>
      <c r="K11" s="21"/>
      <c r="L11" s="21"/>
      <c r="M11" s="21"/>
      <c r="N11" s="23"/>
      <c r="P11" s="22"/>
      <c r="Q11" s="68">
        <v>0.03</v>
      </c>
      <c r="R11" s="68">
        <v>151.40618379639972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183.10191956409648</v>
      </c>
      <c r="J12" s="21"/>
      <c r="K12" s="21"/>
      <c r="L12" s="21"/>
      <c r="M12" s="21"/>
      <c r="N12" s="23"/>
      <c r="P12" s="22"/>
      <c r="Q12" s="96">
        <v>0.04</v>
      </c>
      <c r="R12" s="96">
        <v>158.24604263594341</v>
      </c>
      <c r="S12" s="23"/>
    </row>
    <row r="13" spans="2:23" s="14" customFormat="1" x14ac:dyDescent="0.25">
      <c r="B13" s="63"/>
      <c r="C13" s="72" t="s">
        <v>131</v>
      </c>
      <c r="D13" s="56" t="s">
        <v>194</v>
      </c>
      <c r="E13" s="64"/>
      <c r="G13" s="22"/>
      <c r="H13" s="11" t="s">
        <v>108</v>
      </c>
      <c r="I13" s="68">
        <v>0.33999160381489202</v>
      </c>
      <c r="J13" s="21"/>
      <c r="K13" s="21"/>
      <c r="L13" s="21"/>
      <c r="M13" s="21"/>
      <c r="N13" s="23"/>
      <c r="P13" s="22"/>
      <c r="Q13" s="68">
        <v>0.05</v>
      </c>
      <c r="R13" s="68">
        <v>164.41420362787807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170.22648586417469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3.3555063956667319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175.8458477185294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95" t="s">
        <v>137</v>
      </c>
      <c r="I16" s="96">
        <v>6.0821995784702382E-4</v>
      </c>
      <c r="J16" s="21"/>
      <c r="K16" s="21"/>
      <c r="L16" s="21"/>
      <c r="M16" s="21"/>
      <c r="N16" s="23"/>
      <c r="P16" s="22"/>
      <c r="Q16" s="96">
        <v>0.08</v>
      </c>
      <c r="R16" s="96">
        <v>181.4861744286614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187.2318403068401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78" t="s">
        <v>54</v>
      </c>
      <c r="I18" s="79"/>
      <c r="J18" s="41"/>
      <c r="K18" s="21"/>
      <c r="L18" s="21"/>
      <c r="M18" s="21"/>
      <c r="N18" s="23"/>
      <c r="P18" s="22"/>
      <c r="Q18" s="96">
        <v>0.1</v>
      </c>
      <c r="R18" s="96">
        <v>193.24224682733077</v>
      </c>
      <c r="S18" s="23"/>
    </row>
    <row r="19" spans="2:19" s="14" customFormat="1" x14ac:dyDescent="0.25">
      <c r="B19" s="22"/>
      <c r="C19" s="95" t="s">
        <v>18</v>
      </c>
      <c r="D19" s="96" t="s">
        <v>178</v>
      </c>
      <c r="E19" s="23"/>
      <c r="G19" s="22"/>
      <c r="H19" s="106" t="s">
        <v>52</v>
      </c>
      <c r="I19" s="106">
        <v>3</v>
      </c>
      <c r="J19" s="107"/>
      <c r="K19" s="21"/>
      <c r="L19" s="21"/>
      <c r="M19" s="21"/>
      <c r="N19" s="23"/>
      <c r="P19" s="22"/>
      <c r="Q19" s="68">
        <v>0.11</v>
      </c>
      <c r="R19" s="68">
        <v>199.76734488965832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96">
        <v>0.12</v>
      </c>
      <c r="R20" s="96">
        <v>207.13591856122298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101" t="s">
        <v>186</v>
      </c>
      <c r="I21" s="68">
        <v>0.100928204998058</v>
      </c>
      <c r="J21" s="21"/>
      <c r="K21" s="21"/>
      <c r="L21" s="21"/>
      <c r="M21" s="21"/>
      <c r="N21" s="23"/>
      <c r="P21" s="22"/>
      <c r="Q21" s="68">
        <v>0.13</v>
      </c>
      <c r="R21" s="68">
        <v>214.64613541969888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96" t="s">
        <v>196</v>
      </c>
      <c r="I22" s="96" t="s">
        <v>197</v>
      </c>
      <c r="J22" s="21"/>
      <c r="K22" s="21"/>
      <c r="L22" s="21"/>
      <c r="M22" s="21"/>
      <c r="N22" s="23"/>
      <c r="P22" s="22"/>
      <c r="Q22" s="96">
        <v>0.14000000000000001</v>
      </c>
      <c r="R22" s="96">
        <v>221.91870366389861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68" t="s">
        <v>198</v>
      </c>
      <c r="I23" s="68">
        <v>7.8357579188825705E-7</v>
      </c>
      <c r="J23" s="21"/>
      <c r="K23" s="21"/>
      <c r="L23" s="21"/>
      <c r="M23" s="21"/>
      <c r="N23" s="23"/>
      <c r="P23" s="22"/>
      <c r="Q23" s="68">
        <v>0.15</v>
      </c>
      <c r="R23" s="68">
        <v>228.96463132756324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40"/>
      <c r="I24" s="40"/>
      <c r="J24" s="40"/>
      <c r="K24" s="21"/>
      <c r="L24" s="21"/>
      <c r="M24" s="21"/>
      <c r="N24" s="23"/>
      <c r="P24" s="22"/>
      <c r="Q24" s="96">
        <v>0.16</v>
      </c>
      <c r="R24" s="96">
        <v>235.79400883338985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83" t="s">
        <v>53</v>
      </c>
      <c r="I25" s="83"/>
      <c r="J25" s="41"/>
      <c r="K25" s="41"/>
      <c r="L25" s="41"/>
      <c r="M25" s="41"/>
      <c r="N25" s="23"/>
      <c r="P25" s="22"/>
      <c r="Q25" s="68">
        <v>0.17</v>
      </c>
      <c r="R25" s="68">
        <v>242.41220775345894</v>
      </c>
      <c r="S25" s="23"/>
    </row>
    <row r="26" spans="2:19" s="14" customFormat="1" ht="30" x14ac:dyDescent="0.25">
      <c r="B26" s="45"/>
      <c r="C26" s="47"/>
      <c r="D26" s="47"/>
      <c r="E26" s="47"/>
      <c r="F26" s="13"/>
      <c r="G26" s="22"/>
      <c r="H26" s="42" t="s">
        <v>41</v>
      </c>
      <c r="I26" s="42" t="s">
        <v>47</v>
      </c>
      <c r="J26" s="43" t="s">
        <v>43</v>
      </c>
      <c r="K26" s="43" t="s">
        <v>44</v>
      </c>
      <c r="L26" s="43" t="s">
        <v>45</v>
      </c>
      <c r="M26" s="43" t="s">
        <v>46</v>
      </c>
      <c r="N26" s="23"/>
      <c r="P26" s="22"/>
      <c r="Q26" s="96">
        <v>0.18</v>
      </c>
      <c r="R26" s="96">
        <v>248.83429553395925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68">
        <v>0</v>
      </c>
      <c r="I27" s="68">
        <v>0.1009282049980581</v>
      </c>
      <c r="J27" s="68">
        <v>4.2389846099184405</v>
      </c>
      <c r="K27" s="68">
        <v>7</v>
      </c>
      <c r="L27" s="68">
        <v>42</v>
      </c>
      <c r="M27" s="68">
        <v>1.4142973276396642</v>
      </c>
      <c r="N27" s="34"/>
      <c r="P27" s="22"/>
      <c r="Q27" s="68">
        <v>0.19</v>
      </c>
      <c r="R27" s="68">
        <v>255.0577566080043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96">
        <v>16.8</v>
      </c>
      <c r="I28" s="96">
        <v>0.10112701852265013</v>
      </c>
      <c r="J28" s="96">
        <v>4.4768931099977216</v>
      </c>
      <c r="K28" s="96">
        <v>3</v>
      </c>
      <c r="L28" s="96">
        <v>44.27</v>
      </c>
      <c r="M28" s="96">
        <v>-0.73622665760633887</v>
      </c>
      <c r="N28" s="23"/>
      <c r="P28" s="22"/>
      <c r="Q28" s="96">
        <v>0.2</v>
      </c>
      <c r="R28" s="96">
        <v>261.09144561876684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68">
        <v>53.5</v>
      </c>
      <c r="I29" s="68">
        <v>0.1029423745348983</v>
      </c>
      <c r="J29" s="68">
        <v>4.7837321446367236</v>
      </c>
      <c r="K29" s="68">
        <v>3</v>
      </c>
      <c r="L29" s="68">
        <v>46.47</v>
      </c>
      <c r="M29" s="68">
        <v>-0.86106520595634317</v>
      </c>
      <c r="N29" s="23"/>
      <c r="P29" s="22"/>
      <c r="Q29" s="68">
        <v>0.21</v>
      </c>
      <c r="R29" s="68">
        <v>266.92741801151357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96">
        <v>169.9</v>
      </c>
      <c r="I30" s="96">
        <v>0.12103578519681336</v>
      </c>
      <c r="J30" s="96">
        <v>5.4175617454093663</v>
      </c>
      <c r="K30" s="96">
        <v>6</v>
      </c>
      <c r="L30" s="96">
        <v>44.76</v>
      </c>
      <c r="M30" s="96">
        <v>0.26690847247977911</v>
      </c>
      <c r="N30" s="23"/>
      <c r="P30" s="22"/>
      <c r="Q30" s="96">
        <v>0.22</v>
      </c>
      <c r="R30" s="96">
        <v>272.57672585469493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68">
        <v>602.29999999999995</v>
      </c>
      <c r="I31" s="68">
        <v>0.32338069191930485</v>
      </c>
      <c r="J31" s="68">
        <v>15.076007857277991</v>
      </c>
      <c r="K31" s="68">
        <v>15</v>
      </c>
      <c r="L31" s="68">
        <v>46.62</v>
      </c>
      <c r="M31" s="68">
        <v>-2.3798145677898532E-2</v>
      </c>
      <c r="N31" s="23"/>
      <c r="P31" s="22"/>
      <c r="Q31" s="68">
        <v>0.23</v>
      </c>
      <c r="R31" s="68">
        <v>278.04782542794919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40"/>
      <c r="I32" s="40"/>
      <c r="J32" s="40"/>
      <c r="K32" s="40"/>
      <c r="L32" s="40"/>
      <c r="M32" s="40"/>
      <c r="N32" s="23"/>
      <c r="P32" s="22"/>
      <c r="Q32" s="96">
        <v>0.24</v>
      </c>
      <c r="R32" s="96">
        <v>283.35234973914993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83" t="s">
        <v>111</v>
      </c>
      <c r="I33" s="83"/>
      <c r="J33" s="40"/>
      <c r="K33" s="40"/>
      <c r="L33" s="40"/>
      <c r="M33" s="40"/>
      <c r="N33" s="23"/>
      <c r="P33" s="22"/>
      <c r="Q33" s="68">
        <v>0.25</v>
      </c>
      <c r="R33" s="68">
        <v>288.48859487371686</v>
      </c>
      <c r="S33" s="23"/>
    </row>
    <row r="34" spans="1:19" s="14" customFormat="1" x14ac:dyDescent="0.25">
      <c r="A34" s="13"/>
      <c r="B34" s="13"/>
      <c r="C34" s="13"/>
      <c r="D34" s="13"/>
      <c r="E34" s="13"/>
      <c r="F34" s="13"/>
      <c r="G34" s="22"/>
      <c r="H34" s="108" t="s">
        <v>31</v>
      </c>
      <c r="I34" s="108" t="s">
        <v>90</v>
      </c>
      <c r="J34" s="108" t="s">
        <v>52</v>
      </c>
      <c r="K34" s="108" t="s">
        <v>91</v>
      </c>
      <c r="L34" s="108" t="s">
        <v>92</v>
      </c>
      <c r="M34" s="108" t="s">
        <v>93</v>
      </c>
      <c r="N34" s="23"/>
      <c r="P34" s="22"/>
      <c r="Q34" s="96">
        <v>0.26</v>
      </c>
      <c r="R34" s="96">
        <v>293.45439760187702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68" t="s">
        <v>182</v>
      </c>
      <c r="I35" s="68">
        <v>-87.937964948366243</v>
      </c>
      <c r="J35" s="68">
        <v>5</v>
      </c>
      <c r="K35" s="68" t="s">
        <v>183</v>
      </c>
      <c r="L35" s="68" t="s">
        <v>183</v>
      </c>
      <c r="M35" s="68" t="s">
        <v>183</v>
      </c>
      <c r="N35" s="23"/>
      <c r="P35" s="22"/>
      <c r="Q35" s="68">
        <v>0.27</v>
      </c>
      <c r="R35" s="68">
        <v>298.26330222967437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96" t="s">
        <v>184</v>
      </c>
      <c r="I36" s="96">
        <v>-89.550959782048238</v>
      </c>
      <c r="J36" s="96">
        <v>2</v>
      </c>
      <c r="K36" s="96">
        <v>3.2259896673639901</v>
      </c>
      <c r="L36" s="96">
        <v>3</v>
      </c>
      <c r="M36" s="96">
        <v>0.35807704645845106</v>
      </c>
      <c r="N36" s="23"/>
      <c r="P36" s="22"/>
      <c r="Q36" s="96">
        <v>0.28000000000000003</v>
      </c>
      <c r="R36" s="96">
        <v>302.91719483989249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68" t="s">
        <v>185</v>
      </c>
      <c r="I37" s="68">
        <v>-95.397632956007783</v>
      </c>
      <c r="J37" s="68">
        <v>1</v>
      </c>
      <c r="K37" s="68">
        <v>14.919336015283079</v>
      </c>
      <c r="L37" s="68">
        <v>4</v>
      </c>
      <c r="M37" s="68">
        <v>4.871477122076473E-3</v>
      </c>
      <c r="N37" s="23"/>
      <c r="P37" s="22"/>
      <c r="Q37" s="68">
        <v>0.28999999999999998</v>
      </c>
      <c r="R37" s="68">
        <v>307.42346138952598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22"/>
      <c r="H38" s="40"/>
      <c r="I38" s="40"/>
      <c r="J38" s="40"/>
      <c r="K38" s="40"/>
      <c r="L38" s="40"/>
      <c r="M38" s="40"/>
      <c r="N38" s="23"/>
      <c r="P38" s="22"/>
      <c r="Q38" s="96">
        <v>0.3</v>
      </c>
      <c r="R38" s="96">
        <v>311.78318951858586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G39" s="45"/>
      <c r="H39" s="46"/>
      <c r="I39" s="45"/>
      <c r="J39" s="45"/>
      <c r="K39" s="45"/>
      <c r="L39" s="45"/>
      <c r="M39" s="45"/>
      <c r="N39" s="45"/>
      <c r="P39" s="22"/>
      <c r="Q39" s="68">
        <v>0.31</v>
      </c>
      <c r="R39" s="68">
        <v>315.98995822048613</v>
      </c>
      <c r="S39" s="23"/>
    </row>
    <row r="40" spans="1:19" s="14" customFormat="1" ht="23.25" x14ac:dyDescent="0.35">
      <c r="A40" s="13"/>
      <c r="B40" s="13"/>
      <c r="C40" s="13"/>
      <c r="D40" s="13"/>
      <c r="E40" s="13"/>
      <c r="F40" s="13"/>
      <c r="H40" s="29"/>
      <c r="M40" s="13"/>
      <c r="N40" s="13"/>
      <c r="P40" s="22"/>
      <c r="Q40" s="96">
        <v>0.32</v>
      </c>
      <c r="R40" s="96">
        <v>320.03883919527351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M41" s="13"/>
      <c r="N41" s="13"/>
      <c r="P41" s="22"/>
      <c r="Q41" s="68">
        <v>0.33</v>
      </c>
      <c r="R41" s="68">
        <v>323.94229481657248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8"/>
      <c r="I42" s="13"/>
      <c r="J42" s="13"/>
      <c r="K42" s="13"/>
      <c r="L42" s="13"/>
      <c r="M42" s="13"/>
      <c r="N42" s="13"/>
      <c r="P42" s="22"/>
      <c r="Q42" s="96">
        <v>0.34</v>
      </c>
      <c r="R42" s="96">
        <v>327.71525546248779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30"/>
      <c r="I43" s="13"/>
      <c r="J43" s="13"/>
      <c r="K43" s="13"/>
      <c r="L43" s="13"/>
      <c r="M43" s="13"/>
      <c r="N43" s="13"/>
      <c r="P43" s="22"/>
      <c r="Q43" s="68">
        <v>0.35000000000000003</v>
      </c>
      <c r="R43" s="68">
        <v>331.35077460527918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334.82804910664845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338.14668994087242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341.30722564082515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344.29494075390437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H48" s="28"/>
      <c r="O48" s="13"/>
      <c r="P48" s="22"/>
      <c r="Q48" s="96">
        <v>0.4</v>
      </c>
      <c r="R48" s="96">
        <v>347.09287799025094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349.70022935367251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352.13974645223391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354.43483734365884</v>
      </c>
      <c r="S51" s="23"/>
    </row>
    <row r="52" spans="1:19" s="14" customFormat="1" x14ac:dyDescent="0.25">
      <c r="B52" s="13"/>
      <c r="P52" s="22"/>
      <c r="Q52" s="96">
        <v>0.44</v>
      </c>
      <c r="R52" s="96">
        <v>356.592398219779</v>
      </c>
      <c r="S52" s="23"/>
    </row>
    <row r="53" spans="1:19" s="14" customFormat="1" x14ac:dyDescent="0.25">
      <c r="B53" s="13"/>
      <c r="P53" s="22"/>
      <c r="Q53" s="68">
        <v>0.45</v>
      </c>
      <c r="R53" s="68">
        <v>358.51859839992295</v>
      </c>
      <c r="S53" s="23"/>
    </row>
    <row r="54" spans="1:19" s="14" customFormat="1" x14ac:dyDescent="0.25">
      <c r="P54" s="22"/>
      <c r="Q54" s="96">
        <v>0.46</v>
      </c>
      <c r="R54" s="96">
        <v>360.25273036034099</v>
      </c>
      <c r="S54" s="23"/>
    </row>
    <row r="55" spans="1:19" s="14" customFormat="1" x14ac:dyDescent="0.25">
      <c r="P55" s="22"/>
      <c r="Q55" s="68">
        <v>0.47000000000000003</v>
      </c>
      <c r="R55" s="68">
        <v>361.86583843328651</v>
      </c>
      <c r="S55" s="23"/>
    </row>
    <row r="56" spans="1:19" s="14" customFormat="1" x14ac:dyDescent="0.25">
      <c r="P56" s="22"/>
      <c r="Q56" s="96">
        <v>0.48</v>
      </c>
      <c r="R56" s="96">
        <v>363.42896695101291</v>
      </c>
      <c r="S56" s="23"/>
    </row>
    <row r="57" spans="1:19" s="14" customFormat="1" x14ac:dyDescent="0.25">
      <c r="P57" s="22"/>
      <c r="Q57" s="68">
        <v>0.49</v>
      </c>
      <c r="R57" s="68">
        <v>365.01316024577375</v>
      </c>
      <c r="S57" s="23"/>
    </row>
    <row r="58" spans="1:19" s="14" customFormat="1" x14ac:dyDescent="0.25">
      <c r="P58" s="22"/>
      <c r="Q58" s="96">
        <v>0.5</v>
      </c>
      <c r="R58" s="96">
        <v>366.68946264982225</v>
      </c>
      <c r="S58" s="23"/>
    </row>
    <row r="59" spans="1:19" s="14" customFormat="1" x14ac:dyDescent="0.25">
      <c r="P59" s="22"/>
      <c r="Q59" s="68">
        <v>0.51</v>
      </c>
      <c r="R59" s="68">
        <v>368.4342397702444</v>
      </c>
      <c r="S59" s="23"/>
    </row>
    <row r="60" spans="1:19" s="14" customFormat="1" x14ac:dyDescent="0.25">
      <c r="P60" s="22"/>
      <c r="Q60" s="96">
        <v>0.52</v>
      </c>
      <c r="R60" s="96">
        <v>370.18167446556163</v>
      </c>
      <c r="S60" s="23"/>
    </row>
    <row r="61" spans="1:19" s="14" customFormat="1" x14ac:dyDescent="0.25">
      <c r="P61" s="22"/>
      <c r="Q61" s="68">
        <v>0.53</v>
      </c>
      <c r="R61" s="68">
        <v>371.93953694518058</v>
      </c>
      <c r="S61" s="23"/>
    </row>
    <row r="62" spans="1:19" s="14" customFormat="1" x14ac:dyDescent="0.25">
      <c r="P62" s="22"/>
      <c r="Q62" s="96">
        <v>0.54</v>
      </c>
      <c r="R62" s="96">
        <v>373.71559741850797</v>
      </c>
      <c r="S62" s="23"/>
    </row>
    <row r="63" spans="1:19" s="14" customFormat="1" x14ac:dyDescent="0.25">
      <c r="P63" s="22"/>
      <c r="Q63" s="68">
        <v>0.55000000000000004</v>
      </c>
      <c r="R63" s="68">
        <v>375.51762609495063</v>
      </c>
      <c r="S63" s="23"/>
    </row>
    <row r="64" spans="1:19" s="14" customFormat="1" x14ac:dyDescent="0.25">
      <c r="P64" s="22"/>
      <c r="Q64" s="96">
        <v>0.56000000000000005</v>
      </c>
      <c r="R64" s="96">
        <v>377.35339318391527</v>
      </c>
      <c r="S64" s="23"/>
    </row>
    <row r="65" spans="16:19" s="14" customFormat="1" x14ac:dyDescent="0.25">
      <c r="P65" s="22"/>
      <c r="Q65" s="68">
        <v>0.57000000000000006</v>
      </c>
      <c r="R65" s="68">
        <v>379.22069880183284</v>
      </c>
      <c r="S65" s="23"/>
    </row>
    <row r="66" spans="16:19" s="14" customFormat="1" x14ac:dyDescent="0.25">
      <c r="P66" s="22"/>
      <c r="Q66" s="96">
        <v>0.57999999999999996</v>
      </c>
      <c r="R66" s="96">
        <v>381.10757535249491</v>
      </c>
      <c r="S66" s="23"/>
    </row>
    <row r="67" spans="16:19" s="14" customFormat="1" x14ac:dyDescent="0.25">
      <c r="P67" s="22"/>
      <c r="Q67" s="68">
        <v>0.59</v>
      </c>
      <c r="R67" s="68">
        <v>383.02047977749658</v>
      </c>
      <c r="S67" s="23"/>
    </row>
    <row r="68" spans="16:19" s="14" customFormat="1" x14ac:dyDescent="0.25">
      <c r="P68" s="22"/>
      <c r="Q68" s="96">
        <v>0.6</v>
      </c>
      <c r="R68" s="96">
        <v>384.96635238649429</v>
      </c>
      <c r="S68" s="23"/>
    </row>
    <row r="69" spans="16:19" s="14" customFormat="1" x14ac:dyDescent="0.25">
      <c r="P69" s="22"/>
      <c r="Q69" s="68">
        <v>0.61</v>
      </c>
      <c r="R69" s="68">
        <v>386.95213348914444</v>
      </c>
      <c r="S69" s="23"/>
    </row>
    <row r="70" spans="16:19" s="14" customFormat="1" x14ac:dyDescent="0.25">
      <c r="P70" s="22"/>
      <c r="Q70" s="96">
        <v>0.62</v>
      </c>
      <c r="R70" s="96">
        <v>388.98476339510347</v>
      </c>
      <c r="S70" s="23"/>
    </row>
    <row r="71" spans="16:19" s="14" customFormat="1" x14ac:dyDescent="0.25">
      <c r="P71" s="22"/>
      <c r="Q71" s="68">
        <v>0.63</v>
      </c>
      <c r="R71" s="68">
        <v>391.05598413193906</v>
      </c>
      <c r="S71" s="23"/>
    </row>
    <row r="72" spans="16:19" s="14" customFormat="1" x14ac:dyDescent="0.25">
      <c r="P72" s="22"/>
      <c r="Q72" s="96">
        <v>0.64</v>
      </c>
      <c r="R72" s="96">
        <v>393.1589202964289</v>
      </c>
      <c r="S72" s="23"/>
    </row>
    <row r="73" spans="16:19" s="14" customFormat="1" x14ac:dyDescent="0.25">
      <c r="P73" s="22"/>
      <c r="Q73" s="68">
        <v>0.65</v>
      </c>
      <c r="R73" s="68">
        <v>395.30428103420098</v>
      </c>
      <c r="S73" s="23"/>
    </row>
    <row r="74" spans="16:19" s="14" customFormat="1" x14ac:dyDescent="0.25">
      <c r="P74" s="22"/>
      <c r="Q74" s="96">
        <v>0.66</v>
      </c>
      <c r="R74" s="96">
        <v>397.5027805216555</v>
      </c>
      <c r="S74" s="23"/>
    </row>
    <row r="75" spans="16:19" s="14" customFormat="1" x14ac:dyDescent="0.25">
      <c r="P75" s="22"/>
      <c r="Q75" s="68">
        <v>0.67</v>
      </c>
      <c r="R75" s="68">
        <v>399.76513293519236</v>
      </c>
      <c r="S75" s="23"/>
    </row>
    <row r="76" spans="16:19" s="14" customFormat="1" x14ac:dyDescent="0.25">
      <c r="P76" s="22"/>
      <c r="Q76" s="96">
        <v>0.68</v>
      </c>
      <c r="R76" s="96">
        <v>402.09404867463383</v>
      </c>
      <c r="S76" s="23"/>
    </row>
    <row r="77" spans="16:19" s="14" customFormat="1" x14ac:dyDescent="0.25">
      <c r="P77" s="22"/>
      <c r="Q77" s="68">
        <v>0.69000000000000006</v>
      </c>
      <c r="R77" s="68">
        <v>404.46966910365944</v>
      </c>
      <c r="S77" s="23"/>
    </row>
    <row r="78" spans="16:19" s="14" customFormat="1" x14ac:dyDescent="0.25">
      <c r="P78" s="22"/>
      <c r="Q78" s="96">
        <v>0.70000000000000007</v>
      </c>
      <c r="R78" s="96">
        <v>406.90458940831292</v>
      </c>
      <c r="S78" s="23"/>
    </row>
    <row r="79" spans="16:19" s="14" customFormat="1" x14ac:dyDescent="0.25">
      <c r="P79" s="22"/>
      <c r="Q79" s="68">
        <v>0.71</v>
      </c>
      <c r="R79" s="68">
        <v>409.41512609679882</v>
      </c>
      <c r="S79" s="23"/>
    </row>
    <row r="80" spans="16:19" s="14" customFormat="1" x14ac:dyDescent="0.25">
      <c r="P80" s="22"/>
      <c r="Q80" s="96">
        <v>0.72</v>
      </c>
      <c r="R80" s="96">
        <v>412.01759567732131</v>
      </c>
      <c r="S80" s="23"/>
    </row>
    <row r="81" spans="16:19" s="14" customFormat="1" x14ac:dyDescent="0.25">
      <c r="P81" s="22"/>
      <c r="Q81" s="68">
        <v>0.73</v>
      </c>
      <c r="R81" s="68">
        <v>414.71113879297667</v>
      </c>
      <c r="S81" s="23"/>
    </row>
    <row r="82" spans="16:19" s="14" customFormat="1" x14ac:dyDescent="0.25">
      <c r="P82" s="22"/>
      <c r="Q82" s="96">
        <v>0.74</v>
      </c>
      <c r="R82" s="96">
        <v>417.47403560252286</v>
      </c>
      <c r="S82" s="23"/>
    </row>
    <row r="83" spans="16:19" s="14" customFormat="1" x14ac:dyDescent="0.25">
      <c r="P83" s="22"/>
      <c r="Q83" s="68">
        <v>0.75</v>
      </c>
      <c r="R83" s="68">
        <v>420.33115565849999</v>
      </c>
      <c r="S83" s="23"/>
    </row>
    <row r="84" spans="16:19" s="14" customFormat="1" x14ac:dyDescent="0.25">
      <c r="P84" s="22"/>
      <c r="Q84" s="96">
        <v>0.76</v>
      </c>
      <c r="R84" s="96">
        <v>423.30961836131968</v>
      </c>
      <c r="S84" s="23"/>
    </row>
    <row r="85" spans="16:19" s="14" customFormat="1" x14ac:dyDescent="0.25">
      <c r="P85" s="22"/>
      <c r="Q85" s="68">
        <v>0.77</v>
      </c>
      <c r="R85" s="68">
        <v>426.42777799304361</v>
      </c>
      <c r="S85" s="23"/>
    </row>
    <row r="86" spans="16:19" s="14" customFormat="1" x14ac:dyDescent="0.25">
      <c r="P86" s="22"/>
      <c r="Q86" s="96">
        <v>0.78</v>
      </c>
      <c r="R86" s="96">
        <v>429.64736071980246</v>
      </c>
      <c r="S86" s="23"/>
    </row>
    <row r="87" spans="16:19" s="14" customFormat="1" x14ac:dyDescent="0.25">
      <c r="P87" s="22"/>
      <c r="Q87" s="68">
        <v>0.79</v>
      </c>
      <c r="R87" s="68">
        <v>433.00007676341392</v>
      </c>
      <c r="S87" s="23"/>
    </row>
    <row r="88" spans="16:19" s="14" customFormat="1" x14ac:dyDescent="0.25">
      <c r="P88" s="22"/>
      <c r="Q88" s="96">
        <v>0.8</v>
      </c>
      <c r="R88" s="96">
        <v>436.53515419515048</v>
      </c>
      <c r="S88" s="23"/>
    </row>
    <row r="89" spans="16:19" s="14" customFormat="1" x14ac:dyDescent="0.25">
      <c r="P89" s="22"/>
      <c r="Q89" s="68">
        <v>0.81</v>
      </c>
      <c r="R89" s="68">
        <v>440.270970244453</v>
      </c>
      <c r="S89" s="23"/>
    </row>
    <row r="90" spans="16:19" s="14" customFormat="1" x14ac:dyDescent="0.25">
      <c r="P90" s="22"/>
      <c r="Q90" s="96">
        <v>0.82000000000000006</v>
      </c>
      <c r="R90" s="96">
        <v>444.16551459534134</v>
      </c>
      <c r="S90" s="23"/>
    </row>
    <row r="91" spans="16:19" s="14" customFormat="1" x14ac:dyDescent="0.25">
      <c r="P91" s="22"/>
      <c r="Q91" s="68">
        <v>0.83000000000000007</v>
      </c>
      <c r="R91" s="68">
        <v>448.29596308859806</v>
      </c>
      <c r="S91" s="23"/>
    </row>
    <row r="92" spans="16:19" s="14" customFormat="1" x14ac:dyDescent="0.25">
      <c r="P92" s="22"/>
      <c r="Q92" s="96">
        <v>0.84</v>
      </c>
      <c r="R92" s="96">
        <v>452.73350006306214</v>
      </c>
      <c r="S92" s="23"/>
    </row>
    <row r="93" spans="16:19" s="14" customFormat="1" x14ac:dyDescent="0.25">
      <c r="P93" s="22"/>
      <c r="Q93" s="68">
        <v>0.85</v>
      </c>
      <c r="R93" s="68">
        <v>457.4224486520497</v>
      </c>
      <c r="S93" s="23"/>
    </row>
    <row r="94" spans="16:19" s="14" customFormat="1" x14ac:dyDescent="0.25">
      <c r="P94" s="22"/>
      <c r="Q94" s="96">
        <v>0.86</v>
      </c>
      <c r="R94" s="96">
        <v>462.45766954754305</v>
      </c>
      <c r="S94" s="23"/>
    </row>
    <row r="95" spans="16:19" s="14" customFormat="1" x14ac:dyDescent="0.25">
      <c r="P95" s="22"/>
      <c r="Q95" s="68">
        <v>0.87</v>
      </c>
      <c r="R95" s="68">
        <v>467.91673388531149</v>
      </c>
      <c r="S95" s="23"/>
    </row>
    <row r="96" spans="16:19" s="14" customFormat="1" x14ac:dyDescent="0.25">
      <c r="P96" s="22"/>
      <c r="Q96" s="96">
        <v>0.88</v>
      </c>
      <c r="R96" s="96">
        <v>473.76548147918601</v>
      </c>
      <c r="S96" s="23"/>
    </row>
    <row r="97" spans="16:19" s="14" customFormat="1" x14ac:dyDescent="0.25">
      <c r="P97" s="22"/>
      <c r="Q97" s="68">
        <v>0.89</v>
      </c>
      <c r="R97" s="68">
        <v>480.24326249052257</v>
      </c>
      <c r="S97" s="23"/>
    </row>
    <row r="98" spans="16:19" s="14" customFormat="1" x14ac:dyDescent="0.25">
      <c r="P98" s="22"/>
      <c r="Q98" s="96">
        <v>0.9</v>
      </c>
      <c r="R98" s="96">
        <v>487.31854668973892</v>
      </c>
      <c r="S98" s="23"/>
    </row>
    <row r="99" spans="16:19" s="14" customFormat="1" x14ac:dyDescent="0.25">
      <c r="P99" s="22"/>
      <c r="Q99" s="68">
        <v>0.91</v>
      </c>
      <c r="R99" s="68">
        <v>495.31888442421035</v>
      </c>
      <c r="S99" s="23"/>
    </row>
    <row r="100" spans="16:19" s="14" customFormat="1" x14ac:dyDescent="0.25">
      <c r="P100" s="22"/>
      <c r="Q100" s="96">
        <v>0.92</v>
      </c>
      <c r="R100" s="96">
        <v>504.31204479938981</v>
      </c>
      <c r="S100" s="23"/>
    </row>
    <row r="101" spans="16:19" s="14" customFormat="1" x14ac:dyDescent="0.25">
      <c r="P101" s="22"/>
      <c r="Q101" s="68">
        <v>0.93</v>
      </c>
      <c r="R101" s="68">
        <v>514.71246942470634</v>
      </c>
      <c r="S101" s="23"/>
    </row>
    <row r="102" spans="16:19" s="14" customFormat="1" x14ac:dyDescent="0.25">
      <c r="P102" s="22"/>
      <c r="Q102" s="96">
        <v>0.94000000000000006</v>
      </c>
      <c r="R102" s="96">
        <v>526.976935797789</v>
      </c>
      <c r="S102" s="23"/>
    </row>
    <row r="103" spans="16:19" s="14" customFormat="1" x14ac:dyDescent="0.25">
      <c r="P103" s="22"/>
      <c r="Q103" s="68">
        <v>0.95000000000000007</v>
      </c>
      <c r="R103" s="68">
        <v>541.8967872342912</v>
      </c>
      <c r="S103" s="23"/>
    </row>
    <row r="104" spans="16:19" s="14" customFormat="1" x14ac:dyDescent="0.25">
      <c r="P104" s="22"/>
      <c r="Q104" s="96">
        <v>0.96</v>
      </c>
      <c r="R104" s="96">
        <v>560.84717230485808</v>
      </c>
      <c r="S104" s="23"/>
    </row>
    <row r="105" spans="16:19" s="14" customFormat="1" x14ac:dyDescent="0.25">
      <c r="P105" s="22"/>
      <c r="Q105" s="68">
        <v>0.97</v>
      </c>
      <c r="R105" s="68">
        <v>586.81612872059441</v>
      </c>
      <c r="S105" s="23"/>
    </row>
    <row r="106" spans="16:19" s="14" customFormat="1" x14ac:dyDescent="0.25">
      <c r="P106" s="22"/>
      <c r="Q106" s="96">
        <v>0.98</v>
      </c>
      <c r="R106" s="96">
        <v>626.25440493764086</v>
      </c>
      <c r="S106" s="23"/>
    </row>
    <row r="107" spans="16:19" s="14" customFormat="1" x14ac:dyDescent="0.25">
      <c r="P107" s="22"/>
      <c r="Q107" s="68">
        <v>0.99</v>
      </c>
      <c r="R107" s="68">
        <v>755.18652684208803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H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G232" s="14"/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8:I18"/>
    <mergeCell ref="H25:I25"/>
    <mergeCell ref="H33:I33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4050D6F9-9BCD-4333-899F-CBA0C68BDC2B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Abbreviations</vt:lpstr>
      <vt:lpstr>freq-dhl-rest-opt1</vt:lpstr>
      <vt:lpstr>freq-gam-rest-opt1</vt:lpstr>
      <vt:lpstr>freq-lnl-rest-opt1</vt:lpstr>
      <vt:lpstr>freq-mst4-rest-opt1</vt:lpstr>
      <vt:lpstr>freq-mst3-rest-opt1</vt:lpstr>
      <vt:lpstr>freq-mst2-rest-opt1</vt:lpstr>
      <vt:lpstr>freq-mst1-rest-opt1</vt:lpstr>
      <vt:lpstr>freq-wei-rest-opt1</vt:lpstr>
      <vt:lpstr>freq-log-unrest-opt1</vt:lpstr>
      <vt:lpstr>freq-lnp-unrest-opt1</vt:lpstr>
      <vt:lpstr>freq-pro-unrest-opt1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Parham, Fred (NIH/NIEHS) [E]</dc:creator>
  <cp:lastModifiedBy>Parham, Fred (NIH/NIEHS) [E]</cp:lastModifiedBy>
  <dcterms:created xsi:type="dcterms:W3CDTF">2018-04-02T12:39:10Z</dcterms:created>
  <dcterms:modified xsi:type="dcterms:W3CDTF">2020-02-14T14:53:20Z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00f8861b-f1b8-48aa-b95b-1578f40a8604</vt:lpwstr>
  </property>
</Properties>
</file>