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erkej\Desktop\Laura Hall data\TK Data Tables\Alpha-Pinene\Mouse IAD-AP\"/>
    </mc:Choice>
  </mc:AlternateContent>
  <xr:revisionPtr revIDLastSave="0" documentId="13_ncr:1_{790779F2-F437-4FB1-9250-5DEC8CA306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t Mammary" sheetId="13" r:id="rId1"/>
  </sheets>
  <definedNames>
    <definedName name="_xlnm.Print_Area" localSheetId="0">'Rat Mammary'!$A$1:$P$100</definedName>
    <definedName name="_xlnm.Print_Titles" localSheetId="0">'Rat Mammary'!$11:$12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3" l="1"/>
  <c r="H40" i="13"/>
  <c r="O90" i="13" l="1"/>
  <c r="H90" i="13"/>
  <c r="O89" i="13"/>
  <c r="H89" i="13"/>
  <c r="O88" i="13"/>
  <c r="H88" i="13"/>
  <c r="O87" i="13"/>
  <c r="H87" i="13"/>
  <c r="O86" i="13"/>
  <c r="H86" i="13"/>
  <c r="O85" i="13"/>
  <c r="H85" i="13"/>
  <c r="O84" i="13"/>
  <c r="H84" i="13"/>
  <c r="O83" i="13"/>
  <c r="H83" i="13"/>
  <c r="O82" i="13"/>
  <c r="H82" i="13"/>
  <c r="O81" i="13"/>
  <c r="H81" i="13"/>
  <c r="O80" i="13"/>
  <c r="H80" i="13"/>
  <c r="O79" i="13"/>
  <c r="H79" i="13"/>
  <c r="O78" i="13"/>
  <c r="H78" i="13"/>
  <c r="O77" i="13"/>
  <c r="H77" i="13"/>
  <c r="O76" i="13"/>
  <c r="H76" i="13"/>
  <c r="O75" i="13"/>
  <c r="H75" i="13"/>
  <c r="O74" i="13"/>
  <c r="H74" i="13"/>
  <c r="O73" i="13"/>
  <c r="H73" i="13"/>
  <c r="O72" i="13"/>
  <c r="H72" i="13"/>
  <c r="O71" i="13"/>
  <c r="H71" i="13"/>
  <c r="O70" i="13"/>
  <c r="H70" i="13"/>
  <c r="O69" i="13"/>
  <c r="H69" i="13"/>
  <c r="O68" i="13"/>
  <c r="H68" i="13"/>
  <c r="O67" i="13"/>
  <c r="H67" i="13"/>
  <c r="O66" i="13"/>
  <c r="H66" i="13"/>
  <c r="C66" i="13"/>
  <c r="O65" i="13"/>
  <c r="H65" i="13"/>
  <c r="C65" i="13"/>
  <c r="O64" i="13"/>
  <c r="H64" i="13"/>
  <c r="C64" i="13"/>
  <c r="O63" i="13"/>
  <c r="H63" i="13"/>
  <c r="O62" i="13"/>
  <c r="H62" i="13"/>
  <c r="O61" i="13"/>
  <c r="H61" i="13"/>
  <c r="O60" i="13"/>
  <c r="H60" i="13"/>
  <c r="C60" i="13"/>
  <c r="O59" i="13"/>
  <c r="H59" i="13"/>
  <c r="C59" i="13"/>
  <c r="O58" i="13"/>
  <c r="H58" i="13"/>
  <c r="C58" i="13"/>
  <c r="O57" i="13"/>
  <c r="H57" i="13"/>
  <c r="C57" i="13"/>
  <c r="O56" i="13"/>
  <c r="H56" i="13"/>
  <c r="C56" i="13"/>
  <c r="O55" i="13"/>
  <c r="H55" i="13"/>
  <c r="C55" i="13"/>
  <c r="O54" i="13"/>
  <c r="H54" i="13"/>
  <c r="O53" i="13"/>
  <c r="H53" i="13"/>
  <c r="O52" i="13"/>
  <c r="H52" i="13"/>
  <c r="O51" i="13"/>
  <c r="H51" i="13"/>
  <c r="O50" i="13"/>
  <c r="H50" i="13"/>
  <c r="O49" i="13"/>
  <c r="H49" i="13"/>
  <c r="O48" i="13"/>
  <c r="H48" i="13"/>
  <c r="O47" i="13"/>
  <c r="H47" i="13"/>
  <c r="O46" i="13"/>
  <c r="H46" i="13"/>
  <c r="O45" i="13"/>
  <c r="H45" i="13"/>
  <c r="O44" i="13"/>
  <c r="H44" i="13"/>
  <c r="O43" i="13"/>
  <c r="H43" i="13"/>
  <c r="O42" i="13"/>
  <c r="H42" i="13"/>
  <c r="O41" i="13"/>
  <c r="H41" i="13"/>
  <c r="O40" i="13"/>
  <c r="O39" i="13"/>
  <c r="H39" i="13"/>
  <c r="O38" i="13"/>
  <c r="H38" i="13"/>
  <c r="O37" i="13"/>
  <c r="H37" i="13"/>
  <c r="O36" i="13"/>
  <c r="H36" i="13"/>
  <c r="O35" i="13"/>
  <c r="H35" i="13"/>
  <c r="O34" i="13"/>
  <c r="H34" i="13"/>
  <c r="O33" i="13"/>
  <c r="H33" i="13"/>
  <c r="O32" i="13"/>
  <c r="H32" i="13"/>
  <c r="O31" i="13"/>
  <c r="H31" i="13"/>
  <c r="O30" i="13"/>
  <c r="H30" i="13"/>
  <c r="O29" i="13"/>
  <c r="H29" i="13"/>
  <c r="O28" i="13"/>
  <c r="H28" i="13"/>
  <c r="O27" i="13"/>
  <c r="H27" i="13"/>
  <c r="C27" i="13"/>
  <c r="H26" i="13"/>
  <c r="C26" i="13"/>
  <c r="O25" i="13"/>
  <c r="H25" i="13"/>
  <c r="C25" i="13"/>
  <c r="O24" i="13"/>
  <c r="H24" i="13"/>
  <c r="O23" i="13"/>
  <c r="H23" i="13"/>
  <c r="O22" i="13"/>
  <c r="H22" i="13"/>
  <c r="O21" i="13"/>
  <c r="H21" i="13"/>
  <c r="C21" i="13"/>
  <c r="O20" i="13"/>
  <c r="H20" i="13"/>
  <c r="C20" i="13"/>
  <c r="O19" i="13"/>
  <c r="H19" i="13"/>
  <c r="C19" i="13"/>
  <c r="O18" i="13"/>
  <c r="H18" i="13"/>
  <c r="C18" i="13"/>
  <c r="O17" i="13"/>
  <c r="H17" i="13"/>
  <c r="C17" i="13"/>
  <c r="O16" i="13"/>
  <c r="H16" i="13"/>
  <c r="C16" i="13"/>
  <c r="O15" i="13"/>
  <c r="H15" i="13"/>
  <c r="O14" i="13"/>
  <c r="H14" i="13"/>
  <c r="O13" i="13"/>
  <c r="H13" i="13"/>
</calcChain>
</file>

<file path=xl/sharedStrings.xml><?xml version="1.0" encoding="utf-8"?>
<sst xmlns="http://schemas.openxmlformats.org/spreadsheetml/2006/main" count="500" uniqueCount="374">
  <si>
    <t>TEST CHEMICAL (ID):</t>
  </si>
  <si>
    <t>STUDY LAB:</t>
  </si>
  <si>
    <t>PROGRAM:</t>
  </si>
  <si>
    <t>RTI TASK NO.:</t>
  </si>
  <si>
    <t>SPECIES-TISSUE TYPE:</t>
  </si>
  <si>
    <t>TOX</t>
  </si>
  <si>
    <t>RECEIPT DATE:</t>
  </si>
  <si>
    <t>BIOSAMPLE ANALYSIS REPORT</t>
  </si>
  <si>
    <t>BSA TASK No.:</t>
  </si>
  <si>
    <t xml:space="preserve">QC reviewer: </t>
  </si>
  <si>
    <t>Battelle</t>
  </si>
  <si>
    <t>Mar 13, 2018</t>
  </si>
  <si>
    <t>CHEM13749</t>
  </si>
  <si>
    <t>Pre-exp</t>
  </si>
  <si>
    <t>031318-C-01A</t>
  </si>
  <si>
    <t>031318-C-02A</t>
  </si>
  <si>
    <t>031318-C-03A</t>
  </si>
  <si>
    <t>031318-C-04A</t>
  </si>
  <si>
    <t>031318-C-05A</t>
  </si>
  <si>
    <t>031318-C-06A</t>
  </si>
  <si>
    <t>031318-C-07A</t>
  </si>
  <si>
    <t>031318-C-08A</t>
  </si>
  <si>
    <t>031318-C-09A</t>
  </si>
  <si>
    <t>031318-C-10A</t>
  </si>
  <si>
    <t>031318-C-11A</t>
  </si>
  <si>
    <t>031318-C-12A</t>
  </si>
  <si>
    <t>031318-C-13A</t>
  </si>
  <si>
    <t>031318-C-14A</t>
  </si>
  <si>
    <t>031318-C-15A</t>
  </si>
  <si>
    <t>031318-C-16A</t>
  </si>
  <si>
    <t>031318-C-17A</t>
  </si>
  <si>
    <t>031318-C-18A</t>
  </si>
  <si>
    <t>031318-C-19A</t>
  </si>
  <si>
    <t>031318-C-20A</t>
  </si>
  <si>
    <t>031318-C-21A</t>
  </si>
  <si>
    <t>031318-C-22A</t>
  </si>
  <si>
    <t>031318-C-23A</t>
  </si>
  <si>
    <t>031318-C-24A</t>
  </si>
  <si>
    <t>031318-C-25A</t>
  </si>
  <si>
    <t>031318-C-26A</t>
  </si>
  <si>
    <t>031318-C-27A</t>
  </si>
  <si>
    <t>031318-C-28A</t>
  </si>
  <si>
    <t>031318-C-29A</t>
  </si>
  <si>
    <t>031318-C-30A</t>
  </si>
  <si>
    <t>031318-C-31A</t>
  </si>
  <si>
    <t>031318-C-32A</t>
  </si>
  <si>
    <t>031318-C-33A</t>
  </si>
  <si>
    <t>031318-C-34A</t>
  </si>
  <si>
    <t>031318-C-35A</t>
  </si>
  <si>
    <t>031318-C-36A</t>
  </si>
  <si>
    <t>031318-C-37A</t>
  </si>
  <si>
    <t>031318-C-40A</t>
  </si>
  <si>
    <t>031318-C-41A</t>
  </si>
  <si>
    <t>031318-C-42A</t>
  </si>
  <si>
    <t>031318-C-43A</t>
  </si>
  <si>
    <t>031318-C-44A</t>
  </si>
  <si>
    <t>031318-C-45A</t>
  </si>
  <si>
    <t>031318-C-47A</t>
  </si>
  <si>
    <t>031318-C-48A</t>
  </si>
  <si>
    <t>031318-C-49A</t>
  </si>
  <si>
    <t>031318-C-50A</t>
  </si>
  <si>
    <t>031318-C-51A</t>
  </si>
  <si>
    <t>031318-C-52A</t>
  </si>
  <si>
    <t>031318-C-53A</t>
  </si>
  <si>
    <t>031318-C-54A</t>
  </si>
  <si>
    <t>031318-C-55A</t>
  </si>
  <si>
    <t>031318-C-56A</t>
  </si>
  <si>
    <t>031318-C-57A</t>
  </si>
  <si>
    <t>031318-C-58A</t>
  </si>
  <si>
    <t>031318-C-59A</t>
  </si>
  <si>
    <t>031318-C-60A</t>
  </si>
  <si>
    <t>031318-C-61A</t>
  </si>
  <si>
    <t>031318-C-62A</t>
  </si>
  <si>
    <t>031318-C-63A</t>
  </si>
  <si>
    <t>031318-C-64A</t>
  </si>
  <si>
    <t>031318-C-65A</t>
  </si>
  <si>
    <t>031318-C-66A</t>
  </si>
  <si>
    <t>031318-C-68A</t>
  </si>
  <si>
    <t>031318-C-69A</t>
  </si>
  <si>
    <t>031318-C-70A</t>
  </si>
  <si>
    <t>031318-C-71A</t>
  </si>
  <si>
    <t>031318-C-72A</t>
  </si>
  <si>
    <t>031318-C-73A</t>
  </si>
  <si>
    <t>031318-C-74A</t>
  </si>
  <si>
    <t>031318-C-75A</t>
  </si>
  <si>
    <t>031318-C-76A</t>
  </si>
  <si>
    <t>031318-C-77A</t>
  </si>
  <si>
    <t>031318-C-78A</t>
  </si>
  <si>
    <t>031318-C-79A</t>
  </si>
  <si>
    <t>031318-C-80A</t>
  </si>
  <si>
    <t>031318-C-81A</t>
  </si>
  <si>
    <t>031318-C-82A</t>
  </si>
  <si>
    <t>031318-C-83A</t>
  </si>
  <si>
    <t>031318-C-84A</t>
  </si>
  <si>
    <t>031318-C-85A</t>
  </si>
  <si>
    <t>031318-C-86A</t>
  </si>
  <si>
    <t>031318-C-88A</t>
  </si>
  <si>
    <t>031318-C-89A</t>
  </si>
  <si>
    <t>031318-C-90A</t>
  </si>
  <si>
    <t>031318-C-91A</t>
  </si>
  <si>
    <t>031318-C-92A</t>
  </si>
  <si>
    <t>031318-C-93A</t>
  </si>
  <si>
    <t>031318-C-94A</t>
  </si>
  <si>
    <t>031318-C-95A</t>
  </si>
  <si>
    <t>031318-C-96A</t>
  </si>
  <si>
    <t>031318-C-97A</t>
  </si>
  <si>
    <t>031318-C-98A</t>
  </si>
  <si>
    <t>031318-C-99A</t>
  </si>
  <si>
    <t>031318-C-100A</t>
  </si>
  <si>
    <t>031318-C-101A</t>
  </si>
  <si>
    <t>031318-C-102A</t>
  </si>
  <si>
    <t>031318-C-103A</t>
  </si>
  <si>
    <t>031318-C-104A</t>
  </si>
  <si>
    <t>031318-C-105A</t>
  </si>
  <si>
    <t>031318-C-106A</t>
  </si>
  <si>
    <t>031318-C-107A</t>
  </si>
  <si>
    <t>031318-C-108A</t>
  </si>
  <si>
    <t>031318-C-109A</t>
  </si>
  <si>
    <t>031318-C-110A</t>
  </si>
  <si>
    <t>031318-C-111A</t>
  </si>
  <si>
    <t>031318-C-112A</t>
  </si>
  <si>
    <t>031318-C-113A</t>
  </si>
  <si>
    <t>031318-C-114A</t>
  </si>
  <si>
    <t>031318-C-115A</t>
  </si>
  <si>
    <t>031318-C-116A</t>
  </si>
  <si>
    <t>031318-C-117A</t>
  </si>
  <si>
    <t>031318-C-118A</t>
  </si>
  <si>
    <t>031318-C-119A</t>
  </si>
  <si>
    <t>031318-C-120A</t>
  </si>
  <si>
    <t>031318-C-121A</t>
  </si>
  <si>
    <t>031318-C-122A</t>
  </si>
  <si>
    <t>031318-C-123A</t>
  </si>
  <si>
    <t>031318-C-124A</t>
  </si>
  <si>
    <t>031318-C-125A</t>
  </si>
  <si>
    <t>031318-C-126A</t>
  </si>
  <si>
    <t>031318-C-127A</t>
  </si>
  <si>
    <t>031318-C-128A</t>
  </si>
  <si>
    <t>031318-C-129A</t>
  </si>
  <si>
    <t>031318-C-130A</t>
  </si>
  <si>
    <t>031318-C-131A</t>
  </si>
  <si>
    <t>031318-C-132A</t>
  </si>
  <si>
    <t>031318-C-133A</t>
  </si>
  <si>
    <t>031318-C-134A</t>
  </si>
  <si>
    <t>031318-C-135A</t>
  </si>
  <si>
    <t>031318-C-136A</t>
  </si>
  <si>
    <t>031318-C-137A</t>
  </si>
  <si>
    <t>031318-C-138A</t>
  </si>
  <si>
    <t>031318-C-139A</t>
  </si>
  <si>
    <t>031318-C-140A</t>
  </si>
  <si>
    <t>031318-C-141A</t>
  </si>
  <si>
    <t>031318-C-142A</t>
  </si>
  <si>
    <t>031318-C-143A</t>
  </si>
  <si>
    <t>031318-C-144A</t>
  </si>
  <si>
    <t>031318-C-145A</t>
  </si>
  <si>
    <t>031318-C-146A</t>
  </si>
  <si>
    <t>031318-C-147A</t>
  </si>
  <si>
    <t>031318-C-148A</t>
  </si>
  <si>
    <t>031318-C-149A</t>
  </si>
  <si>
    <t>031318-C-150A</t>
  </si>
  <si>
    <t>031318-C-151A</t>
  </si>
  <si>
    <t>031318-C-152A</t>
  </si>
  <si>
    <t>031318-C-153A</t>
  </si>
  <si>
    <t>031318-C-154A</t>
  </si>
  <si>
    <t>031318-C-155A</t>
  </si>
  <si>
    <t>031318-C-156A</t>
  </si>
  <si>
    <t>1/M</t>
  </si>
  <si>
    <t>2/M</t>
  </si>
  <si>
    <t>3/M</t>
  </si>
  <si>
    <t>4/M</t>
  </si>
  <si>
    <t>5/M</t>
  </si>
  <si>
    <t>6/M</t>
  </si>
  <si>
    <t>7/M</t>
  </si>
  <si>
    <t>8/M</t>
  </si>
  <si>
    <t>9/M</t>
  </si>
  <si>
    <t>10/M</t>
  </si>
  <si>
    <t>11/M</t>
  </si>
  <si>
    <t>12/M</t>
  </si>
  <si>
    <t>13/M</t>
  </si>
  <si>
    <t>14/M</t>
  </si>
  <si>
    <t>15/M</t>
  </si>
  <si>
    <t>16/M</t>
  </si>
  <si>
    <t>17/M</t>
  </si>
  <si>
    <t>18/M</t>
  </si>
  <si>
    <t>19/M</t>
  </si>
  <si>
    <t>20/M</t>
  </si>
  <si>
    <t>21/M</t>
  </si>
  <si>
    <t>22/M</t>
  </si>
  <si>
    <t>23/M</t>
  </si>
  <si>
    <t>24/M</t>
  </si>
  <si>
    <t>25/M</t>
  </si>
  <si>
    <t>26/M</t>
  </si>
  <si>
    <t>27/M</t>
  </si>
  <si>
    <t>28/M</t>
  </si>
  <si>
    <t>29/M</t>
  </si>
  <si>
    <t>30/M</t>
  </si>
  <si>
    <t>31/M</t>
  </si>
  <si>
    <t>32/M</t>
  </si>
  <si>
    <t>33/M</t>
  </si>
  <si>
    <t>34/M</t>
  </si>
  <si>
    <t>35/M</t>
  </si>
  <si>
    <t>36/M</t>
  </si>
  <si>
    <t>37/M</t>
  </si>
  <si>
    <t>38/M</t>
  </si>
  <si>
    <t>39/M</t>
  </si>
  <si>
    <t>40/M</t>
  </si>
  <si>
    <t>41/M</t>
  </si>
  <si>
    <t>42/M</t>
  </si>
  <si>
    <t>43/M</t>
  </si>
  <si>
    <t>44/M</t>
  </si>
  <si>
    <t>45/M</t>
  </si>
  <si>
    <t>46/M</t>
  </si>
  <si>
    <t>47/M</t>
  </si>
  <si>
    <t>48/M</t>
  </si>
  <si>
    <t>49/M</t>
  </si>
  <si>
    <t>50/M</t>
  </si>
  <si>
    <t>51/M</t>
  </si>
  <si>
    <t>52/M</t>
  </si>
  <si>
    <t>53/M</t>
  </si>
  <si>
    <t>54/M</t>
  </si>
  <si>
    <t>55/M</t>
  </si>
  <si>
    <t>56/M</t>
  </si>
  <si>
    <t>57/M</t>
  </si>
  <si>
    <t>58/M</t>
  </si>
  <si>
    <t>59/M</t>
  </si>
  <si>
    <t>60/M</t>
  </si>
  <si>
    <t>61/M</t>
  </si>
  <si>
    <t>62/M</t>
  </si>
  <si>
    <t>63/M</t>
  </si>
  <si>
    <t>64/M</t>
  </si>
  <si>
    <t>65/M</t>
  </si>
  <si>
    <t>66/M</t>
  </si>
  <si>
    <t>67/M</t>
  </si>
  <si>
    <t>68/M</t>
  </si>
  <si>
    <t>69/M</t>
  </si>
  <si>
    <t>70/M</t>
  </si>
  <si>
    <t>71/M</t>
  </si>
  <si>
    <t>72/M</t>
  </si>
  <si>
    <t>73/M</t>
  </si>
  <si>
    <t>74/M</t>
  </si>
  <si>
    <t>75/M</t>
  </si>
  <si>
    <t>76/M</t>
  </si>
  <si>
    <t>77/M</t>
  </si>
  <si>
    <t>78/M</t>
  </si>
  <si>
    <t>79/F</t>
  </si>
  <si>
    <t>80/F</t>
  </si>
  <si>
    <t>81/F</t>
  </si>
  <si>
    <t>82/F</t>
  </si>
  <si>
    <t>83/F</t>
  </si>
  <si>
    <t>84/F</t>
  </si>
  <si>
    <t>85/F</t>
  </si>
  <si>
    <t>86/F</t>
  </si>
  <si>
    <t>87/F</t>
  </si>
  <si>
    <t>88/F</t>
  </si>
  <si>
    <t>89/F</t>
  </si>
  <si>
    <t>90/F</t>
  </si>
  <si>
    <t>91/F</t>
  </si>
  <si>
    <t>92/F</t>
  </si>
  <si>
    <t>93/F</t>
  </si>
  <si>
    <t>94/F</t>
  </si>
  <si>
    <t>95/F</t>
  </si>
  <si>
    <t>96/F</t>
  </si>
  <si>
    <t>97/F</t>
  </si>
  <si>
    <t>98/F</t>
  </si>
  <si>
    <t>99/F</t>
  </si>
  <si>
    <t>100/F</t>
  </si>
  <si>
    <t>101/F</t>
  </si>
  <si>
    <t>102/F</t>
  </si>
  <si>
    <t>103/F</t>
  </si>
  <si>
    <t>104/F</t>
  </si>
  <si>
    <t>105/F</t>
  </si>
  <si>
    <t>106/F</t>
  </si>
  <si>
    <t>107/F</t>
  </si>
  <si>
    <t>108/F</t>
  </si>
  <si>
    <t>109/F</t>
  </si>
  <si>
    <t>110/F</t>
  </si>
  <si>
    <t>111/F</t>
  </si>
  <si>
    <t>112/F</t>
  </si>
  <si>
    <t>113/F</t>
  </si>
  <si>
    <t>114/F</t>
  </si>
  <si>
    <t>115/F</t>
  </si>
  <si>
    <t>116/F</t>
  </si>
  <si>
    <t>117/F</t>
  </si>
  <si>
    <t>118/F</t>
  </si>
  <si>
    <t>119/F</t>
  </si>
  <si>
    <t>120/F</t>
  </si>
  <si>
    <t>121/F</t>
  </si>
  <si>
    <t>122/F</t>
  </si>
  <si>
    <t>123/F</t>
  </si>
  <si>
    <t>124/F</t>
  </si>
  <si>
    <t>125/F</t>
  </si>
  <si>
    <t>126/F</t>
  </si>
  <si>
    <t>127/F</t>
  </si>
  <si>
    <t>128/F</t>
  </si>
  <si>
    <t>129/F</t>
  </si>
  <si>
    <t>130/F</t>
  </si>
  <si>
    <t>131/F</t>
  </si>
  <si>
    <t>132/F</t>
  </si>
  <si>
    <t>133/F</t>
  </si>
  <si>
    <t>134/F</t>
  </si>
  <si>
    <t>135/F</t>
  </si>
  <si>
    <t>136/F</t>
  </si>
  <si>
    <t>137/F</t>
  </si>
  <si>
    <t>138/F</t>
  </si>
  <si>
    <t>139/F</t>
  </si>
  <si>
    <t>140/F</t>
  </si>
  <si>
    <t>141/F</t>
  </si>
  <si>
    <t>142/F</t>
  </si>
  <si>
    <t>143/F</t>
  </si>
  <si>
    <t>144/F</t>
  </si>
  <si>
    <t>145/F</t>
  </si>
  <si>
    <t>146/F</t>
  </si>
  <si>
    <t>147/F</t>
  </si>
  <si>
    <t>148/F</t>
  </si>
  <si>
    <t>149/F</t>
  </si>
  <si>
    <t>150/F</t>
  </si>
  <si>
    <t>151/F</t>
  </si>
  <si>
    <t>152/F</t>
  </si>
  <si>
    <t>153/F</t>
  </si>
  <si>
    <t>154/F</t>
  </si>
  <si>
    <t>155/F</t>
  </si>
  <si>
    <t>156/F</t>
  </si>
  <si>
    <t>Animal ID / Sex</t>
  </si>
  <si>
    <t>MALE</t>
  </si>
  <si>
    <t>FEMALE</t>
  </si>
  <si>
    <t>Alpha-pinene (AP) [M33]</t>
  </si>
  <si>
    <t>Analyst:</t>
  </si>
  <si>
    <t>Software:</t>
  </si>
  <si>
    <t>Date saved:</t>
  </si>
  <si>
    <t>ULOQ = 5000 ng/g in mammary tissue, though triplicate standards at 20000 ng/g were found to be in agreement with curve.  Mammary samples were analyzed using 20-, 50-, or 200-uL injections, depending on how much &gt;ULOQ.</t>
  </si>
  <si>
    <t>NTP Study No.:</t>
  </si>
  <si>
    <t>S.D. Cooper</t>
  </si>
  <si>
    <t>BATTELLE STUDY NUMBER:</t>
  </si>
  <si>
    <t>49453-E</t>
  </si>
  <si>
    <t>Male &amp; Female Harlan Sprague Dawley Rat Mammary Tissue</t>
  </si>
  <si>
    <t>Inhalation Exposure Conc. (ppm)</t>
  </si>
  <si>
    <t>Timepoint
(hr)</t>
  </si>
  <si>
    <t>Determined Total Lipid (g/g)</t>
  </si>
  <si>
    <r>
      <t xml:space="preserve">Determined [AP] (ng/g) </t>
    </r>
    <r>
      <rPr>
        <b/>
        <vertAlign val="superscript"/>
        <sz val="11"/>
        <rFont val="Times New Roman"/>
        <family val="1"/>
      </rPr>
      <t>a</t>
    </r>
  </si>
  <si>
    <r>
      <t xml:space="preserve">Lipid-Adjusted AP (ng/g) </t>
    </r>
    <r>
      <rPr>
        <b/>
        <vertAlign val="superscript"/>
        <sz val="11"/>
        <rFont val="Times New Roman"/>
        <family val="1"/>
      </rPr>
      <t>a</t>
    </r>
  </si>
  <si>
    <r>
      <rPr>
        <vertAlign val="superscript"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Limit of detection; LOD = 18.7 ng AP/g in mammary tissue; Lipid-Adjusted  AP given as ng of AP/g of lipid</t>
    </r>
  </si>
  <si>
    <t>LLOQ for AP 100 ng/g in mammary tissue.</t>
  </si>
  <si>
    <t>RTI Log Number</t>
  </si>
  <si>
    <t>K03014, C20302B-05</t>
  </si>
  <si>
    <t>Timepoint</t>
  </si>
  <si>
    <t>5 min</t>
  </si>
  <si>
    <t>10 min</t>
  </si>
  <si>
    <t>15 min</t>
  </si>
  <si>
    <t>20 min</t>
  </si>
  <si>
    <t>30 min</t>
  </si>
  <si>
    <t>1 h</t>
  </si>
  <si>
    <t>2 h</t>
  </si>
  <si>
    <t>4 h</t>
  </si>
  <si>
    <t>8 h</t>
  </si>
  <si>
    <t>12 h</t>
  </si>
  <si>
    <t>24 h</t>
  </si>
  <si>
    <t>48 h</t>
  </si>
  <si>
    <t xml:space="preserve">Ver. 1 saved on:  </t>
  </si>
  <si>
    <t>MS Excel 365, version 1907</t>
  </si>
  <si>
    <t>Ver. 1 change:</t>
  </si>
  <si>
    <t>J.Jones</t>
  </si>
  <si>
    <r>
      <t>Notes</t>
    </r>
    <r>
      <rPr>
        <b/>
        <vertAlign val="superscript"/>
        <sz val="11"/>
        <rFont val="Times New Roman"/>
        <family val="1"/>
      </rPr>
      <t xml:space="preserve"> b</t>
    </r>
  </si>
  <si>
    <t>1</t>
  </si>
  <si>
    <t>1, 2</t>
  </si>
  <si>
    <r>
      <rPr>
        <vertAlign val="superscript"/>
        <sz val="11"/>
        <color theme="1"/>
        <rFont val="Times New Roman"/>
        <family val="1"/>
      </rPr>
      <t xml:space="preserve">b </t>
    </r>
    <r>
      <rPr>
        <sz val="11"/>
        <color theme="1"/>
        <rFont val="Times New Roman"/>
        <family val="1"/>
      </rPr>
      <t>Selected sample data were re-checked as indicated under respective Notes column. See all specific notes below.</t>
    </r>
  </si>
  <si>
    <t>031318-C-39B</t>
  </si>
  <si>
    <t>031318-C-46B</t>
  </si>
  <si>
    <t>031318-C-67B</t>
  </si>
  <si>
    <t>031318-C-38B</t>
  </si>
  <si>
    <t>031318-C-87B</t>
  </si>
  <si>
    <r>
      <rPr>
        <sz val="10"/>
        <color theme="1"/>
        <rFont val="Times New Roman"/>
        <family val="1"/>
      </rPr>
      <t>1:</t>
    </r>
    <r>
      <rPr>
        <sz val="11"/>
        <color theme="1"/>
        <rFont val="Times New Roman"/>
        <family val="1"/>
      </rPr>
      <t xml:space="preserve"> All analytical data for this mammary tissue sample were re-checked to verify correctness of results; no issues found with lipid or AP analysis. Data is valid.</t>
    </r>
  </si>
  <si>
    <t>Added Timepoint column showing spelled-out data. Added Notes columns and corresponding footnote (b) to show that less conforming data were re-checked to verify accuracy in table. Calibration #4 for lipids corrected; applicable sample lipids data had minor correction applied. Two adjusted lipid values (-28A and -92A) re-rounded.</t>
  </si>
  <si>
    <r>
      <rPr>
        <sz val="10"/>
        <rFont val="Times New Roman"/>
        <family val="1"/>
      </rPr>
      <t xml:space="preserve">2: </t>
    </r>
    <r>
      <rPr>
        <sz val="11"/>
        <rFont val="Times New Roman"/>
        <family val="1"/>
      </rPr>
      <t>Sample Notes: Animal 38 and 39 aliquots B run (as 200 µL injection) and reported for AP since aliquot A (50 µL) results were below LLOQ; lipids results are from aliquot A. Animal 46 and 87 aliquots A samples were broken so aliquot B run instead. Animal 67 aliquot A had no determined IS present so aliquot B was run and reported for AP, but lipids results are from aliquot A.</t>
    </r>
  </si>
  <si>
    <t>Final</t>
  </si>
  <si>
    <t>0214424.000.006.006.057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</si>
</sst>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;[Red]0"/>
    <numFmt numFmtId="166" formatCode="0.0000"/>
    <numFmt numFmtId="167" formatCode="0.000;[Red]0.000"/>
    <numFmt numFmtId="168" formatCode="0.0000;[Red]0.0000"/>
  </numFmts>
  <fonts count="18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B0F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/>
    <xf numFmtId="167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right" vertical="center"/>
    </xf>
    <xf numFmtId="0" fontId="0" fillId="5" borderId="0" xfId="0" applyFill="1"/>
    <xf numFmtId="0" fontId="10" fillId="5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5" fillId="0" borderId="3" xfId="0" applyFont="1" applyBorder="1" applyAlignment="1">
      <alignment horizontal="left" wrapText="1"/>
    </xf>
    <xf numFmtId="0" fontId="11" fillId="0" borderId="0" xfId="0" applyFont="1"/>
    <xf numFmtId="0" fontId="9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2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7" borderId="0" xfId="0" applyFont="1" applyFill="1" applyAlignment="1">
      <alignment horizontal="right" vertical="center"/>
    </xf>
    <xf numFmtId="0" fontId="2" fillId="7" borderId="0" xfId="0" applyFont="1" applyFill="1"/>
    <xf numFmtId="0" fontId="0" fillId="7" borderId="1" xfId="0" applyFill="1" applyBorder="1"/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top" indent="1"/>
    </xf>
    <xf numFmtId="0" fontId="10" fillId="4" borderId="0" xfId="0" applyFont="1" applyFill="1" applyAlignment="1">
      <alignment horizontal="left" indent="1"/>
    </xf>
    <xf numFmtId="0" fontId="9" fillId="0" borderId="0" xfId="0" applyFont="1" applyAlignment="1">
      <alignment horizontal="right" wrapText="1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2" fillId="7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/>
    <xf numFmtId="14" fontId="9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right" vertical="top"/>
    </xf>
    <xf numFmtId="164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1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inden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47624</xdr:rowOff>
    </xdr:from>
    <xdr:to>
      <xdr:col>1</xdr:col>
      <xdr:colOff>571819</xdr:colOff>
      <xdr:row>2</xdr:row>
      <xdr:rowOff>196214</xdr:rowOff>
    </xdr:to>
    <xdr:pic>
      <xdr:nvPicPr>
        <xdr:cNvPr id="177174" name="Picture 1">
          <a:extLst>
            <a:ext uri="{FF2B5EF4-FFF2-40B4-BE49-F238E27FC236}">
              <a16:creationId xmlns:a16="http://schemas.microsoft.com/office/drawing/2014/main" id="{ADF5B574-F996-4A98-A696-8BED0574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24"/>
          <a:ext cx="1571943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0"/>
  <sheetViews>
    <sheetView tabSelected="1" zoomScale="90" zoomScaleNormal="90" workbookViewId="0">
      <selection activeCell="A13" sqref="A13"/>
    </sheetView>
  </sheetViews>
  <sheetFormatPr defaultRowHeight="15" x14ac:dyDescent="0.25"/>
  <cols>
    <col min="1" max="1" width="15.5703125" style="3" customWidth="1"/>
    <col min="2" max="2" width="15.7109375" style="3" customWidth="1"/>
    <col min="3" max="3" width="15.140625" style="3" customWidth="1"/>
    <col min="4" max="4" width="11.7109375" style="3" customWidth="1"/>
    <col min="5" max="5" width="15.7109375" style="3" customWidth="1"/>
    <col min="6" max="6" width="16.7109375" style="3" customWidth="1"/>
    <col min="7" max="7" width="18.7109375" style="3" customWidth="1"/>
    <col min="8" max="8" width="16.7109375" style="3" customWidth="1"/>
    <col min="9" max="9" width="8.7109375" style="3" customWidth="1"/>
    <col min="10" max="10" width="2.7109375" style="15" customWidth="1"/>
    <col min="11" max="11" width="11.7109375" customWidth="1"/>
    <col min="12" max="12" width="15.7109375" customWidth="1"/>
    <col min="13" max="13" width="17.7109375" customWidth="1"/>
    <col min="14" max="14" width="18.7109375" customWidth="1"/>
    <col min="15" max="15" width="15.7109375" customWidth="1"/>
    <col min="16" max="16" width="8.7109375" customWidth="1"/>
    <col min="17" max="18" width="9.140625" style="42"/>
  </cols>
  <sheetData>
    <row r="1" spans="1:19" ht="15.95" customHeight="1" x14ac:dyDescent="0.25">
      <c r="A1" s="1"/>
      <c r="B1" s="1"/>
      <c r="E1" s="24" t="s">
        <v>7</v>
      </c>
    </row>
    <row r="2" spans="1:19" ht="15.9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9" ht="18" customHeight="1" thickTop="1" thickBot="1" x14ac:dyDescent="0.3">
      <c r="A3" s="1"/>
      <c r="B3" s="1"/>
      <c r="D3" s="4"/>
      <c r="E3" s="90" t="s">
        <v>372</v>
      </c>
      <c r="F3" s="91"/>
    </row>
    <row r="4" spans="1:19" ht="15.75" thickTop="1" x14ac:dyDescent="0.25">
      <c r="A4" s="1"/>
      <c r="B4" s="1"/>
      <c r="C4" s="1"/>
      <c r="F4" s="1"/>
      <c r="G4" s="1"/>
      <c r="H4" s="1"/>
      <c r="I4" s="1"/>
    </row>
    <row r="5" spans="1:19" x14ac:dyDescent="0.25">
      <c r="B5" s="25" t="s">
        <v>0</v>
      </c>
      <c r="C5" s="2" t="s">
        <v>324</v>
      </c>
      <c r="E5" s="2"/>
    </row>
    <row r="6" spans="1:19" x14ac:dyDescent="0.25">
      <c r="B6" s="25" t="s">
        <v>2</v>
      </c>
      <c r="C6" s="2" t="s">
        <v>5</v>
      </c>
      <c r="E6" s="2"/>
      <c r="G6" s="67" t="s">
        <v>329</v>
      </c>
      <c r="H6" s="42" t="s">
        <v>342</v>
      </c>
      <c r="I6" s="42"/>
    </row>
    <row r="7" spans="1:19" x14ac:dyDescent="0.25">
      <c r="B7" s="25" t="s">
        <v>3</v>
      </c>
      <c r="C7" s="6" t="s">
        <v>373</v>
      </c>
      <c r="E7" s="6"/>
      <c r="G7" s="25" t="s">
        <v>1</v>
      </c>
      <c r="H7" s="2" t="s">
        <v>10</v>
      </c>
      <c r="I7" s="2"/>
    </row>
    <row r="8" spans="1:19" ht="29.25" customHeight="1" x14ac:dyDescent="0.25">
      <c r="B8" s="47" t="s">
        <v>4</v>
      </c>
      <c r="C8" s="93" t="s">
        <v>333</v>
      </c>
      <c r="D8" s="94"/>
      <c r="E8" s="94"/>
      <c r="G8" s="25" t="s">
        <v>6</v>
      </c>
      <c r="H8" s="14" t="s">
        <v>11</v>
      </c>
      <c r="I8" s="14"/>
    </row>
    <row r="9" spans="1:19" x14ac:dyDescent="0.25">
      <c r="B9" s="25" t="s">
        <v>331</v>
      </c>
      <c r="C9" s="46" t="s">
        <v>332</v>
      </c>
      <c r="E9"/>
      <c r="G9" s="25" t="s">
        <v>8</v>
      </c>
      <c r="H9" s="2" t="s">
        <v>12</v>
      </c>
      <c r="I9" s="2"/>
    </row>
    <row r="10" spans="1:19" x14ac:dyDescent="0.25">
      <c r="A10"/>
      <c r="B10"/>
      <c r="C10"/>
      <c r="D10"/>
      <c r="E10"/>
      <c r="F10"/>
      <c r="G10"/>
      <c r="H10"/>
      <c r="I10"/>
      <c r="J10"/>
      <c r="Q10"/>
      <c r="S10" s="42"/>
    </row>
    <row r="11" spans="1:19" ht="15.75" x14ac:dyDescent="0.25">
      <c r="C11" s="5"/>
      <c r="D11" s="48" t="s">
        <v>322</v>
      </c>
      <c r="E11" s="20"/>
      <c r="F11" s="19"/>
      <c r="G11" s="21"/>
      <c r="H11" s="21"/>
      <c r="I11" s="21"/>
      <c r="J11" s="38"/>
      <c r="K11" s="23" t="s">
        <v>323</v>
      </c>
      <c r="L11" s="22"/>
      <c r="M11" s="22"/>
      <c r="N11" s="22"/>
      <c r="O11" s="22"/>
      <c r="P11" s="22"/>
      <c r="Q11"/>
      <c r="S11" s="42"/>
    </row>
    <row r="12" spans="1:19" ht="42.75" x14ac:dyDescent="0.25">
      <c r="A12" s="41" t="s">
        <v>334</v>
      </c>
      <c r="B12" s="41" t="s">
        <v>343</v>
      </c>
      <c r="C12" s="41" t="s">
        <v>335</v>
      </c>
      <c r="D12" s="41" t="s">
        <v>321</v>
      </c>
      <c r="E12" s="41" t="s">
        <v>341</v>
      </c>
      <c r="F12" s="32" t="s">
        <v>337</v>
      </c>
      <c r="G12" s="34" t="s">
        <v>336</v>
      </c>
      <c r="H12" s="33" t="s">
        <v>338</v>
      </c>
      <c r="I12" s="78" t="s">
        <v>360</v>
      </c>
      <c r="J12" s="40"/>
      <c r="K12" s="41" t="s">
        <v>321</v>
      </c>
      <c r="L12" s="41" t="s">
        <v>341</v>
      </c>
      <c r="M12" s="32" t="s">
        <v>337</v>
      </c>
      <c r="N12" s="34" t="s">
        <v>336</v>
      </c>
      <c r="O12" s="33" t="s">
        <v>338</v>
      </c>
      <c r="P12" s="78" t="s">
        <v>360</v>
      </c>
      <c r="Q12"/>
      <c r="S12" s="42"/>
    </row>
    <row r="13" spans="1:19" x14ac:dyDescent="0.25">
      <c r="A13" s="11">
        <v>50</v>
      </c>
      <c r="B13" s="11" t="s">
        <v>13</v>
      </c>
      <c r="C13" s="11" t="s">
        <v>13</v>
      </c>
      <c r="D13" s="7" t="s">
        <v>165</v>
      </c>
      <c r="E13" s="7" t="s">
        <v>14</v>
      </c>
      <c r="F13" s="43">
        <v>1890</v>
      </c>
      <c r="G13" s="71">
        <v>0.23100000000000001</v>
      </c>
      <c r="H13" s="73">
        <f>ROUND(F13/G13,-1)</f>
        <v>8180</v>
      </c>
      <c r="I13" s="83"/>
      <c r="J13" s="39"/>
      <c r="K13" s="7" t="s">
        <v>243</v>
      </c>
      <c r="L13" s="7" t="s">
        <v>88</v>
      </c>
      <c r="M13" s="43">
        <v>34700</v>
      </c>
      <c r="N13" s="71">
        <v>0.14899999999999999</v>
      </c>
      <c r="O13" s="74">
        <f>ROUND(M13/N13,-3)</f>
        <v>233000</v>
      </c>
      <c r="P13" s="87" t="s">
        <v>361</v>
      </c>
      <c r="Q13"/>
      <c r="R13" s="54"/>
      <c r="S13" s="45"/>
    </row>
    <row r="14" spans="1:19" x14ac:dyDescent="0.25">
      <c r="A14" s="11">
        <v>50</v>
      </c>
      <c r="B14" s="11" t="s">
        <v>13</v>
      </c>
      <c r="C14" s="11" t="s">
        <v>13</v>
      </c>
      <c r="D14" s="7" t="s">
        <v>166</v>
      </c>
      <c r="E14" s="7" t="s">
        <v>15</v>
      </c>
      <c r="F14" s="43">
        <v>1640</v>
      </c>
      <c r="G14" s="71">
        <v>0.20599999999999999</v>
      </c>
      <c r="H14" s="73">
        <f>ROUND(F14/G14,-1)</f>
        <v>7960</v>
      </c>
      <c r="I14" s="83"/>
      <c r="J14" s="39"/>
      <c r="K14" s="7" t="s">
        <v>244</v>
      </c>
      <c r="L14" s="7" t="s">
        <v>89</v>
      </c>
      <c r="M14" s="43">
        <v>16000</v>
      </c>
      <c r="N14" s="71">
        <v>0.19700000000000001</v>
      </c>
      <c r="O14" s="74">
        <f>ROUND(M14/N14,-2)</f>
        <v>81200</v>
      </c>
      <c r="P14" s="87"/>
      <c r="Q14"/>
      <c r="R14" s="54"/>
      <c r="S14" s="45"/>
    </row>
    <row r="15" spans="1:19" x14ac:dyDescent="0.25">
      <c r="A15" s="11">
        <v>50</v>
      </c>
      <c r="B15" s="11" t="s">
        <v>13</v>
      </c>
      <c r="C15" s="11" t="s">
        <v>13</v>
      </c>
      <c r="D15" s="7" t="s">
        <v>167</v>
      </c>
      <c r="E15" s="7" t="s">
        <v>16</v>
      </c>
      <c r="F15" s="43">
        <v>6530</v>
      </c>
      <c r="G15" s="71">
        <v>0.32</v>
      </c>
      <c r="H15" s="73">
        <f>ROUND(F15/G15,-2)</f>
        <v>20400</v>
      </c>
      <c r="I15" s="83" t="s">
        <v>361</v>
      </c>
      <c r="J15" s="39"/>
      <c r="K15" s="7" t="s">
        <v>245</v>
      </c>
      <c r="L15" s="7" t="s">
        <v>90</v>
      </c>
      <c r="M15" s="43">
        <v>21400</v>
      </c>
      <c r="N15" s="71">
        <v>0.19</v>
      </c>
      <c r="O15" s="74">
        <f>ROUND(M15/N15,-3)</f>
        <v>113000</v>
      </c>
      <c r="P15" s="87"/>
      <c r="Q15"/>
      <c r="R15" s="54"/>
      <c r="S15" s="45"/>
    </row>
    <row r="16" spans="1:19" x14ac:dyDescent="0.25">
      <c r="A16" s="11">
        <v>50</v>
      </c>
      <c r="B16" s="11" t="s">
        <v>344</v>
      </c>
      <c r="C16" s="17">
        <f>5/60</f>
        <v>8.3333333333333329E-2</v>
      </c>
      <c r="D16" s="7" t="s">
        <v>168</v>
      </c>
      <c r="E16" s="7" t="s">
        <v>17</v>
      </c>
      <c r="F16" s="43">
        <v>60600</v>
      </c>
      <c r="G16" s="71">
        <v>0.251</v>
      </c>
      <c r="H16" s="73">
        <f>ROUND(F16/G16,-3)</f>
        <v>241000</v>
      </c>
      <c r="I16" s="83" t="s">
        <v>361</v>
      </c>
      <c r="J16" s="39"/>
      <c r="K16" s="7" t="s">
        <v>246</v>
      </c>
      <c r="L16" s="7" t="s">
        <v>91</v>
      </c>
      <c r="M16" s="43">
        <v>88600</v>
      </c>
      <c r="N16" s="71">
        <v>0.121</v>
      </c>
      <c r="O16" s="74">
        <f t="shared" ref="O16:O49" si="0">ROUND(M16/N16,-3)</f>
        <v>732000</v>
      </c>
      <c r="P16" s="87"/>
      <c r="Q16"/>
      <c r="R16" s="54"/>
      <c r="S16" s="45"/>
    </row>
    <row r="17" spans="1:19" x14ac:dyDescent="0.25">
      <c r="A17" s="11">
        <v>50</v>
      </c>
      <c r="B17" s="11" t="s">
        <v>344</v>
      </c>
      <c r="C17" s="17">
        <f>5/60</f>
        <v>8.3333333333333329E-2</v>
      </c>
      <c r="D17" s="7" t="s">
        <v>169</v>
      </c>
      <c r="E17" s="7" t="s">
        <v>18</v>
      </c>
      <c r="F17" s="43">
        <v>59700</v>
      </c>
      <c r="G17" s="72">
        <v>8.9899999999999994E-2</v>
      </c>
      <c r="H17" s="73">
        <f t="shared" ref="H17:H42" si="1">ROUND(F17/G17,-3)</f>
        <v>664000</v>
      </c>
      <c r="I17" s="83"/>
      <c r="J17" s="39"/>
      <c r="K17" s="7" t="s">
        <v>247</v>
      </c>
      <c r="L17" s="7" t="s">
        <v>92</v>
      </c>
      <c r="M17" s="43">
        <v>70300</v>
      </c>
      <c r="N17" s="71">
        <v>0.11700000000000001</v>
      </c>
      <c r="O17" s="74">
        <f t="shared" si="0"/>
        <v>601000</v>
      </c>
      <c r="P17" s="87"/>
      <c r="Q17"/>
      <c r="R17" s="54"/>
      <c r="S17" s="45"/>
    </row>
    <row r="18" spans="1:19" x14ac:dyDescent="0.25">
      <c r="A18" s="11">
        <v>50</v>
      </c>
      <c r="B18" s="11" t="s">
        <v>344</v>
      </c>
      <c r="C18" s="17">
        <f>5/60</f>
        <v>8.3333333333333329E-2</v>
      </c>
      <c r="D18" s="7" t="s">
        <v>170</v>
      </c>
      <c r="E18" s="7" t="s">
        <v>19</v>
      </c>
      <c r="F18" s="43">
        <v>73000</v>
      </c>
      <c r="G18" s="29">
        <v>0.14000000000000001</v>
      </c>
      <c r="H18" s="35">
        <f t="shared" si="1"/>
        <v>521000</v>
      </c>
      <c r="I18" s="84"/>
      <c r="J18" s="39"/>
      <c r="K18" s="7" t="s">
        <v>248</v>
      </c>
      <c r="L18" s="7" t="s">
        <v>93</v>
      </c>
      <c r="M18" s="43">
        <v>146000</v>
      </c>
      <c r="N18" s="71">
        <v>0.219</v>
      </c>
      <c r="O18" s="74">
        <f t="shared" si="0"/>
        <v>667000</v>
      </c>
      <c r="P18" s="87"/>
      <c r="Q18"/>
      <c r="R18" s="54"/>
      <c r="S18" s="45"/>
    </row>
    <row r="19" spans="1:19" x14ac:dyDescent="0.25">
      <c r="A19" s="11">
        <v>50</v>
      </c>
      <c r="B19" s="11" t="s">
        <v>345</v>
      </c>
      <c r="C19" s="16">
        <f>10/60</f>
        <v>0.16666666666666666</v>
      </c>
      <c r="D19" s="7" t="s">
        <v>171</v>
      </c>
      <c r="E19" s="7" t="s">
        <v>20</v>
      </c>
      <c r="F19" s="43">
        <v>62500</v>
      </c>
      <c r="G19" s="29">
        <v>0.14000000000000001</v>
      </c>
      <c r="H19" s="35">
        <f t="shared" si="1"/>
        <v>446000</v>
      </c>
      <c r="I19" s="84"/>
      <c r="J19" s="39"/>
      <c r="K19" s="7" t="s">
        <v>249</v>
      </c>
      <c r="L19" s="7" t="s">
        <v>94</v>
      </c>
      <c r="M19" s="43">
        <v>129000</v>
      </c>
      <c r="N19" s="29">
        <v>0.127</v>
      </c>
      <c r="O19" s="36">
        <f>ROUND(M19/N19,-4)</f>
        <v>1020000</v>
      </c>
      <c r="P19" s="88"/>
      <c r="Q19"/>
      <c r="R19" s="54"/>
      <c r="S19" s="45"/>
    </row>
    <row r="20" spans="1:19" x14ac:dyDescent="0.25">
      <c r="A20" s="11">
        <v>50</v>
      </c>
      <c r="B20" s="11" t="s">
        <v>345</v>
      </c>
      <c r="C20" s="16">
        <f>10/60</f>
        <v>0.16666666666666666</v>
      </c>
      <c r="D20" s="7" t="s">
        <v>172</v>
      </c>
      <c r="E20" s="7" t="s">
        <v>21</v>
      </c>
      <c r="F20" s="43">
        <v>31900</v>
      </c>
      <c r="G20" s="29">
        <v>0.10100000000000001</v>
      </c>
      <c r="H20" s="35">
        <f t="shared" si="1"/>
        <v>316000</v>
      </c>
      <c r="I20" s="84"/>
      <c r="J20" s="39"/>
      <c r="K20" s="7" t="s">
        <v>250</v>
      </c>
      <c r="L20" s="7" t="s">
        <v>95</v>
      </c>
      <c r="M20" s="43">
        <v>76100</v>
      </c>
      <c r="N20" s="29">
        <v>0.11600000000000001</v>
      </c>
      <c r="O20" s="36">
        <f t="shared" si="0"/>
        <v>656000</v>
      </c>
      <c r="P20" s="88" t="s">
        <v>361</v>
      </c>
      <c r="Q20"/>
      <c r="R20" s="54"/>
      <c r="S20" s="45"/>
    </row>
    <row r="21" spans="1:19" ht="15" customHeight="1" x14ac:dyDescent="0.25">
      <c r="A21" s="11">
        <v>50</v>
      </c>
      <c r="B21" s="11" t="s">
        <v>345</v>
      </c>
      <c r="C21" s="16">
        <f>10/60</f>
        <v>0.16666666666666666</v>
      </c>
      <c r="D21" s="1" t="s">
        <v>173</v>
      </c>
      <c r="E21" s="1" t="s">
        <v>22</v>
      </c>
      <c r="F21" s="55">
        <v>88900</v>
      </c>
      <c r="G21" s="59">
        <v>0.193</v>
      </c>
      <c r="H21" s="57">
        <f t="shared" si="1"/>
        <v>461000</v>
      </c>
      <c r="I21" s="85"/>
      <c r="J21" s="58"/>
      <c r="K21" s="1" t="s">
        <v>251</v>
      </c>
      <c r="L21" s="1" t="s">
        <v>368</v>
      </c>
      <c r="M21" s="55">
        <v>164000</v>
      </c>
      <c r="N21" s="56">
        <v>8.8499999999999995E-2</v>
      </c>
      <c r="O21" s="55">
        <f>ROUND(M21/N21,-4)</f>
        <v>1850000</v>
      </c>
      <c r="P21" s="81" t="s">
        <v>362</v>
      </c>
      <c r="Q21"/>
      <c r="R21" s="54"/>
      <c r="S21" s="45"/>
    </row>
    <row r="22" spans="1:19" x14ac:dyDescent="0.25">
      <c r="A22" s="11">
        <v>50</v>
      </c>
      <c r="B22" s="11" t="s">
        <v>346</v>
      </c>
      <c r="C22" s="11">
        <v>0.25</v>
      </c>
      <c r="D22" s="7" t="s">
        <v>174</v>
      </c>
      <c r="E22" s="7" t="s">
        <v>23</v>
      </c>
      <c r="F22" s="43">
        <v>62700</v>
      </c>
      <c r="G22" s="29">
        <v>0.13400000000000001</v>
      </c>
      <c r="H22" s="35">
        <f t="shared" si="1"/>
        <v>468000</v>
      </c>
      <c r="I22" s="84"/>
      <c r="J22" s="39"/>
      <c r="K22" s="7" t="s">
        <v>252</v>
      </c>
      <c r="L22" s="7" t="s">
        <v>96</v>
      </c>
      <c r="M22" s="43">
        <v>142000</v>
      </c>
      <c r="N22" s="31">
        <v>9.8500000000000004E-2</v>
      </c>
      <c r="O22" s="36">
        <f>ROUND(M22/N22,-4)</f>
        <v>1440000</v>
      </c>
      <c r="P22" s="88"/>
      <c r="Q22"/>
      <c r="R22" s="54"/>
      <c r="S22" s="45"/>
    </row>
    <row r="23" spans="1:19" x14ac:dyDescent="0.25">
      <c r="A23" s="11">
        <v>50</v>
      </c>
      <c r="B23" s="11" t="s">
        <v>346</v>
      </c>
      <c r="C23" s="11">
        <v>0.25</v>
      </c>
      <c r="D23" s="7" t="s">
        <v>175</v>
      </c>
      <c r="E23" s="7" t="s">
        <v>24</v>
      </c>
      <c r="F23" s="43">
        <v>82200</v>
      </c>
      <c r="G23" s="29">
        <v>0.123</v>
      </c>
      <c r="H23" s="35">
        <f t="shared" si="1"/>
        <v>668000</v>
      </c>
      <c r="I23" s="84"/>
      <c r="J23" s="39"/>
      <c r="K23" s="7" t="s">
        <v>253</v>
      </c>
      <c r="L23" s="7" t="s">
        <v>97</v>
      </c>
      <c r="M23" s="43">
        <v>68800</v>
      </c>
      <c r="N23" s="29">
        <v>0.161</v>
      </c>
      <c r="O23" s="36">
        <f t="shared" si="0"/>
        <v>427000</v>
      </c>
      <c r="P23" s="88" t="s">
        <v>361</v>
      </c>
      <c r="Q23"/>
      <c r="R23" s="54"/>
      <c r="S23" s="45"/>
    </row>
    <row r="24" spans="1:19" x14ac:dyDescent="0.25">
      <c r="A24" s="11">
        <v>50</v>
      </c>
      <c r="B24" s="11" t="s">
        <v>346</v>
      </c>
      <c r="C24" s="11">
        <v>0.25</v>
      </c>
      <c r="D24" s="7" t="s">
        <v>176</v>
      </c>
      <c r="E24" s="7" t="s">
        <v>25</v>
      </c>
      <c r="F24" s="43">
        <v>76700</v>
      </c>
      <c r="G24" s="31">
        <v>0.09</v>
      </c>
      <c r="H24" s="35">
        <f t="shared" si="1"/>
        <v>852000</v>
      </c>
      <c r="I24" s="84"/>
      <c r="J24" s="39"/>
      <c r="K24" s="7" t="s">
        <v>254</v>
      </c>
      <c r="L24" s="7" t="s">
        <v>98</v>
      </c>
      <c r="M24" s="43">
        <v>129000</v>
      </c>
      <c r="N24" s="29">
        <v>0.121</v>
      </c>
      <c r="O24" s="36">
        <f>ROUND(M24/N24,-4)</f>
        <v>1070000</v>
      </c>
      <c r="P24" s="88"/>
      <c r="Q24"/>
      <c r="R24" s="54"/>
      <c r="S24" s="45"/>
    </row>
    <row r="25" spans="1:19" x14ac:dyDescent="0.25">
      <c r="A25" s="11">
        <v>50</v>
      </c>
      <c r="B25" s="11" t="s">
        <v>347</v>
      </c>
      <c r="C25" s="18">
        <f>20/60</f>
        <v>0.33333333333333331</v>
      </c>
      <c r="D25" s="7" t="s">
        <v>177</v>
      </c>
      <c r="E25" s="7" t="s">
        <v>26</v>
      </c>
      <c r="F25" s="43">
        <v>28200</v>
      </c>
      <c r="G25" s="29">
        <v>0.17199999999999999</v>
      </c>
      <c r="H25" s="35">
        <f t="shared" si="1"/>
        <v>164000</v>
      </c>
      <c r="I25" s="84"/>
      <c r="J25" s="39"/>
      <c r="K25" s="7" t="s">
        <v>255</v>
      </c>
      <c r="L25" s="7" t="s">
        <v>99</v>
      </c>
      <c r="M25" s="43">
        <v>54200</v>
      </c>
      <c r="N25" s="31">
        <v>9.8299999999999998E-2</v>
      </c>
      <c r="O25" s="36">
        <f t="shared" si="0"/>
        <v>551000</v>
      </c>
      <c r="P25" s="88"/>
      <c r="Q25"/>
      <c r="R25" s="54"/>
      <c r="S25" s="45"/>
    </row>
    <row r="26" spans="1:19" x14ac:dyDescent="0.25">
      <c r="A26" s="11">
        <v>50</v>
      </c>
      <c r="B26" s="11" t="s">
        <v>347</v>
      </c>
      <c r="C26" s="18">
        <f>20/60</f>
        <v>0.33333333333333331</v>
      </c>
      <c r="D26" s="7" t="s">
        <v>178</v>
      </c>
      <c r="E26" s="7" t="s">
        <v>27</v>
      </c>
      <c r="F26" s="43">
        <v>28500</v>
      </c>
      <c r="G26" s="29">
        <v>0.19600000000000001</v>
      </c>
      <c r="H26" s="35">
        <f t="shared" si="1"/>
        <v>145000</v>
      </c>
      <c r="I26" s="84"/>
      <c r="J26" s="39"/>
      <c r="K26" s="7" t="s">
        <v>256</v>
      </c>
      <c r="L26" s="7" t="s">
        <v>100</v>
      </c>
      <c r="M26" s="43">
        <v>73600</v>
      </c>
      <c r="N26" s="31">
        <v>7.4499999999999997E-2</v>
      </c>
      <c r="O26" s="36">
        <f>ROUND(M26/N26,-3)</f>
        <v>988000</v>
      </c>
      <c r="P26" s="88" t="s">
        <v>361</v>
      </c>
      <c r="Q26"/>
      <c r="R26" s="54"/>
      <c r="S26" s="45"/>
    </row>
    <row r="27" spans="1:19" x14ac:dyDescent="0.25">
      <c r="A27" s="11">
        <v>50</v>
      </c>
      <c r="B27" s="11" t="s">
        <v>347</v>
      </c>
      <c r="C27" s="18">
        <f>20/60</f>
        <v>0.33333333333333331</v>
      </c>
      <c r="D27" s="7" t="s">
        <v>179</v>
      </c>
      <c r="E27" s="7" t="s">
        <v>28</v>
      </c>
      <c r="F27" s="43">
        <v>36500</v>
      </c>
      <c r="G27" s="29">
        <v>0.13</v>
      </c>
      <c r="H27" s="35">
        <f t="shared" si="1"/>
        <v>281000</v>
      </c>
      <c r="I27" s="84" t="s">
        <v>361</v>
      </c>
      <c r="J27" s="39"/>
      <c r="K27" s="7" t="s">
        <v>257</v>
      </c>
      <c r="L27" s="7" t="s">
        <v>101</v>
      </c>
      <c r="M27" s="43">
        <v>68600</v>
      </c>
      <c r="N27" s="29">
        <v>0.13200000000000001</v>
      </c>
      <c r="O27" s="36">
        <f t="shared" si="0"/>
        <v>520000</v>
      </c>
      <c r="P27" s="88"/>
      <c r="Q27"/>
      <c r="R27" s="54"/>
      <c r="S27" s="45"/>
    </row>
    <row r="28" spans="1:19" x14ac:dyDescent="0.25">
      <c r="A28" s="11">
        <v>50</v>
      </c>
      <c r="B28" s="11" t="s">
        <v>348</v>
      </c>
      <c r="C28" s="11">
        <v>0.5</v>
      </c>
      <c r="D28" s="7" t="s">
        <v>180</v>
      </c>
      <c r="E28" s="7" t="s">
        <v>29</v>
      </c>
      <c r="F28" s="43">
        <v>24300</v>
      </c>
      <c r="G28" s="29">
        <v>0.16500000000000001</v>
      </c>
      <c r="H28" s="35">
        <f t="shared" si="1"/>
        <v>147000</v>
      </c>
      <c r="I28" s="84" t="s">
        <v>361</v>
      </c>
      <c r="J28" s="39"/>
      <c r="K28" s="7" t="s">
        <v>258</v>
      </c>
      <c r="L28" s="7" t="s">
        <v>102</v>
      </c>
      <c r="M28" s="43">
        <v>137000</v>
      </c>
      <c r="N28" s="29">
        <v>0.13400000000000001</v>
      </c>
      <c r="O28" s="36">
        <f>ROUND(M28/N28,-4)</f>
        <v>1020000</v>
      </c>
      <c r="P28" s="88"/>
      <c r="Q28"/>
      <c r="R28" s="54"/>
      <c r="S28" s="45"/>
    </row>
    <row r="29" spans="1:19" x14ac:dyDescent="0.25">
      <c r="A29" s="11">
        <v>50</v>
      </c>
      <c r="B29" s="11" t="s">
        <v>348</v>
      </c>
      <c r="C29" s="11">
        <v>0.5</v>
      </c>
      <c r="D29" s="7" t="s">
        <v>181</v>
      </c>
      <c r="E29" s="7" t="s">
        <v>30</v>
      </c>
      <c r="F29" s="43">
        <v>89900</v>
      </c>
      <c r="G29" s="29">
        <v>0.185</v>
      </c>
      <c r="H29" s="35">
        <f t="shared" si="1"/>
        <v>486000</v>
      </c>
      <c r="I29" s="84" t="s">
        <v>361</v>
      </c>
      <c r="J29" s="39"/>
      <c r="K29" s="7" t="s">
        <v>259</v>
      </c>
      <c r="L29" s="7" t="s">
        <v>103</v>
      </c>
      <c r="M29" s="43">
        <v>94900</v>
      </c>
      <c r="N29" s="29">
        <v>0.156</v>
      </c>
      <c r="O29" s="36">
        <f t="shared" si="0"/>
        <v>608000</v>
      </c>
      <c r="P29" s="88"/>
      <c r="Q29"/>
      <c r="R29" s="54"/>
      <c r="S29" s="45"/>
    </row>
    <row r="30" spans="1:19" x14ac:dyDescent="0.25">
      <c r="A30" s="11">
        <v>50</v>
      </c>
      <c r="B30" s="11" t="s">
        <v>348</v>
      </c>
      <c r="C30" s="11">
        <v>0.5</v>
      </c>
      <c r="D30" s="7" t="s">
        <v>182</v>
      </c>
      <c r="E30" s="7" t="s">
        <v>31</v>
      </c>
      <c r="F30" s="43">
        <v>74900</v>
      </c>
      <c r="G30" s="31">
        <v>8.1100000000000005E-2</v>
      </c>
      <c r="H30" s="35">
        <f t="shared" si="1"/>
        <v>924000</v>
      </c>
      <c r="I30" s="84" t="s">
        <v>361</v>
      </c>
      <c r="J30" s="39"/>
      <c r="K30" s="7" t="s">
        <v>260</v>
      </c>
      <c r="L30" s="7" t="s">
        <v>104</v>
      </c>
      <c r="M30" s="43">
        <v>172000</v>
      </c>
      <c r="N30" s="29">
        <v>0.21199999999999999</v>
      </c>
      <c r="O30" s="36">
        <f t="shared" si="0"/>
        <v>811000</v>
      </c>
      <c r="P30" s="88"/>
      <c r="Q30"/>
      <c r="R30" s="54"/>
      <c r="S30" s="45"/>
    </row>
    <row r="31" spans="1:19" x14ac:dyDescent="0.25">
      <c r="A31" s="11">
        <v>50</v>
      </c>
      <c r="B31" s="11" t="s">
        <v>349</v>
      </c>
      <c r="C31" s="11">
        <v>1</v>
      </c>
      <c r="D31" s="7" t="s">
        <v>183</v>
      </c>
      <c r="E31" s="7" t="s">
        <v>32</v>
      </c>
      <c r="F31" s="43">
        <v>21000</v>
      </c>
      <c r="G31" s="29">
        <v>0.1</v>
      </c>
      <c r="H31" s="35">
        <f t="shared" si="1"/>
        <v>210000</v>
      </c>
      <c r="I31" s="84"/>
      <c r="J31" s="39"/>
      <c r="K31" s="7" t="s">
        <v>261</v>
      </c>
      <c r="L31" s="7" t="s">
        <v>105</v>
      </c>
      <c r="M31" s="43">
        <v>42100</v>
      </c>
      <c r="N31" s="29">
        <v>0.14399999999999999</v>
      </c>
      <c r="O31" s="36">
        <f t="shared" si="0"/>
        <v>292000</v>
      </c>
      <c r="P31" s="88"/>
      <c r="Q31"/>
      <c r="R31" s="54"/>
      <c r="S31" s="45"/>
    </row>
    <row r="32" spans="1:19" x14ac:dyDescent="0.25">
      <c r="A32" s="11">
        <v>50</v>
      </c>
      <c r="B32" s="11" t="s">
        <v>349</v>
      </c>
      <c r="C32" s="11">
        <v>1</v>
      </c>
      <c r="D32" s="7" t="s">
        <v>184</v>
      </c>
      <c r="E32" s="7" t="s">
        <v>33</v>
      </c>
      <c r="F32" s="43">
        <v>32300</v>
      </c>
      <c r="G32" s="29">
        <v>0.13</v>
      </c>
      <c r="H32" s="35">
        <f t="shared" si="1"/>
        <v>248000</v>
      </c>
      <c r="I32" s="84"/>
      <c r="J32" s="39"/>
      <c r="K32" s="7" t="s">
        <v>262</v>
      </c>
      <c r="L32" s="7" t="s">
        <v>106</v>
      </c>
      <c r="M32" s="43">
        <v>80700</v>
      </c>
      <c r="N32" s="31">
        <v>6.1199999999999997E-2</v>
      </c>
      <c r="O32" s="36">
        <f>ROUND(M32/N32,-4)</f>
        <v>1320000</v>
      </c>
      <c r="P32" s="88" t="s">
        <v>361</v>
      </c>
      <c r="Q32"/>
      <c r="R32" s="54"/>
      <c r="S32" s="45"/>
    </row>
    <row r="33" spans="1:19" x14ac:dyDescent="0.25">
      <c r="A33" s="11">
        <v>50</v>
      </c>
      <c r="B33" s="11" t="s">
        <v>349</v>
      </c>
      <c r="C33" s="11">
        <v>1</v>
      </c>
      <c r="D33" s="7" t="s">
        <v>185</v>
      </c>
      <c r="E33" s="7" t="s">
        <v>34</v>
      </c>
      <c r="F33" s="43">
        <v>38100</v>
      </c>
      <c r="G33" s="31">
        <v>8.3000000000000004E-2</v>
      </c>
      <c r="H33" s="35">
        <f t="shared" si="1"/>
        <v>459000</v>
      </c>
      <c r="I33" s="84" t="s">
        <v>361</v>
      </c>
      <c r="J33" s="39"/>
      <c r="K33" s="7" t="s">
        <v>263</v>
      </c>
      <c r="L33" s="7" t="s">
        <v>107</v>
      </c>
      <c r="M33" s="43">
        <v>82300</v>
      </c>
      <c r="N33" s="29">
        <v>0.191</v>
      </c>
      <c r="O33" s="36">
        <f t="shared" si="0"/>
        <v>431000</v>
      </c>
      <c r="P33" s="88"/>
      <c r="Q33"/>
      <c r="R33" s="54"/>
      <c r="S33" s="45"/>
    </row>
    <row r="34" spans="1:19" x14ac:dyDescent="0.25">
      <c r="A34" s="11">
        <v>50</v>
      </c>
      <c r="B34" s="11" t="s">
        <v>350</v>
      </c>
      <c r="C34" s="11">
        <v>2</v>
      </c>
      <c r="D34" s="7" t="s">
        <v>186</v>
      </c>
      <c r="E34" s="7" t="s">
        <v>35</v>
      </c>
      <c r="F34" s="43">
        <v>36000</v>
      </c>
      <c r="G34" s="29">
        <v>0.154</v>
      </c>
      <c r="H34" s="35">
        <f t="shared" si="1"/>
        <v>234000</v>
      </c>
      <c r="I34" s="84"/>
      <c r="J34" s="39"/>
      <c r="K34" s="7" t="s">
        <v>264</v>
      </c>
      <c r="L34" s="7" t="s">
        <v>108</v>
      </c>
      <c r="M34" s="43">
        <v>62700</v>
      </c>
      <c r="N34" s="29">
        <v>0.17399999999999999</v>
      </c>
      <c r="O34" s="36">
        <f t="shared" si="0"/>
        <v>360000</v>
      </c>
      <c r="P34" s="88" t="s">
        <v>361</v>
      </c>
      <c r="Q34"/>
      <c r="R34" s="54"/>
      <c r="S34" s="45"/>
    </row>
    <row r="35" spans="1:19" x14ac:dyDescent="0.25">
      <c r="A35" s="11">
        <v>50</v>
      </c>
      <c r="B35" s="11" t="s">
        <v>350</v>
      </c>
      <c r="C35" s="11">
        <v>2</v>
      </c>
      <c r="D35" s="7" t="s">
        <v>187</v>
      </c>
      <c r="E35" s="7" t="s">
        <v>36</v>
      </c>
      <c r="F35" s="43">
        <v>50400</v>
      </c>
      <c r="G35" s="29">
        <v>0.13300000000000001</v>
      </c>
      <c r="H35" s="35">
        <f t="shared" si="1"/>
        <v>379000</v>
      </c>
      <c r="I35" s="84"/>
      <c r="J35" s="39"/>
      <c r="K35" s="7" t="s">
        <v>265</v>
      </c>
      <c r="L35" s="7" t="s">
        <v>109</v>
      </c>
      <c r="M35" s="43">
        <v>110000</v>
      </c>
      <c r="N35" s="29">
        <v>0.109</v>
      </c>
      <c r="O35" s="36">
        <f>ROUND(M35/N35,-4)</f>
        <v>1010000</v>
      </c>
      <c r="P35" s="88" t="s">
        <v>361</v>
      </c>
      <c r="Q35"/>
      <c r="R35" s="54"/>
      <c r="S35" s="45"/>
    </row>
    <row r="36" spans="1:19" x14ac:dyDescent="0.25">
      <c r="A36" s="11">
        <v>50</v>
      </c>
      <c r="B36" s="11" t="s">
        <v>350</v>
      </c>
      <c r="C36" s="11">
        <v>2</v>
      </c>
      <c r="D36" s="7" t="s">
        <v>188</v>
      </c>
      <c r="E36" s="7" t="s">
        <v>37</v>
      </c>
      <c r="F36" s="43">
        <v>34100</v>
      </c>
      <c r="G36" s="29">
        <v>0.13800000000000001</v>
      </c>
      <c r="H36" s="35">
        <f t="shared" si="1"/>
        <v>247000</v>
      </c>
      <c r="I36" s="84"/>
      <c r="J36" s="39"/>
      <c r="K36" s="7" t="s">
        <v>266</v>
      </c>
      <c r="L36" s="7" t="s">
        <v>110</v>
      </c>
      <c r="M36" s="43">
        <v>90400</v>
      </c>
      <c r="N36" s="29">
        <v>0.124</v>
      </c>
      <c r="O36" s="36">
        <f t="shared" si="0"/>
        <v>729000</v>
      </c>
      <c r="P36" s="88" t="s">
        <v>361</v>
      </c>
      <c r="Q36"/>
      <c r="R36" s="54"/>
      <c r="S36" s="45"/>
    </row>
    <row r="37" spans="1:19" x14ac:dyDescent="0.25">
      <c r="A37" s="11">
        <v>50</v>
      </c>
      <c r="B37" s="11" t="s">
        <v>351</v>
      </c>
      <c r="C37" s="11">
        <v>4</v>
      </c>
      <c r="D37" s="7" t="s">
        <v>189</v>
      </c>
      <c r="E37" s="7" t="s">
        <v>38</v>
      </c>
      <c r="F37" s="43">
        <v>23900</v>
      </c>
      <c r="G37" s="29">
        <v>0.13800000000000001</v>
      </c>
      <c r="H37" s="35">
        <f t="shared" si="1"/>
        <v>173000</v>
      </c>
      <c r="I37" s="84"/>
      <c r="J37" s="39"/>
      <c r="K37" s="7" t="s">
        <v>267</v>
      </c>
      <c r="L37" s="7" t="s">
        <v>111</v>
      </c>
      <c r="M37" s="43">
        <v>75300</v>
      </c>
      <c r="N37" s="29">
        <v>0.13</v>
      </c>
      <c r="O37" s="36">
        <f t="shared" si="0"/>
        <v>579000</v>
      </c>
      <c r="P37" s="88"/>
      <c r="Q37"/>
      <c r="R37" s="54"/>
      <c r="S37" s="45"/>
    </row>
    <row r="38" spans="1:19" x14ac:dyDescent="0.25">
      <c r="A38" s="11">
        <v>50</v>
      </c>
      <c r="B38" s="11" t="s">
        <v>351</v>
      </c>
      <c r="C38" s="11">
        <v>4</v>
      </c>
      <c r="D38" s="7" t="s">
        <v>190</v>
      </c>
      <c r="E38" s="7" t="s">
        <v>39</v>
      </c>
      <c r="F38" s="43">
        <v>37400</v>
      </c>
      <c r="G38" s="29">
        <v>0.20100000000000001</v>
      </c>
      <c r="H38" s="35">
        <f t="shared" si="1"/>
        <v>186000</v>
      </c>
      <c r="I38" s="84"/>
      <c r="J38" s="39"/>
      <c r="K38" s="7" t="s">
        <v>268</v>
      </c>
      <c r="L38" s="7" t="s">
        <v>112</v>
      </c>
      <c r="M38" s="43">
        <v>77000</v>
      </c>
      <c r="N38" s="29">
        <v>0.13600000000000001</v>
      </c>
      <c r="O38" s="36">
        <f t="shared" si="0"/>
        <v>566000</v>
      </c>
      <c r="P38" s="88"/>
      <c r="Q38"/>
      <c r="R38" s="54"/>
      <c r="S38" s="45"/>
    </row>
    <row r="39" spans="1:19" x14ac:dyDescent="0.25">
      <c r="A39" s="11">
        <v>50</v>
      </c>
      <c r="B39" s="11" t="s">
        <v>351</v>
      </c>
      <c r="C39" s="11">
        <v>4</v>
      </c>
      <c r="D39" s="7" t="s">
        <v>191</v>
      </c>
      <c r="E39" s="7" t="s">
        <v>40</v>
      </c>
      <c r="F39" s="43">
        <v>26100</v>
      </c>
      <c r="G39" s="31">
        <v>6.9800000000000001E-2</v>
      </c>
      <c r="H39" s="35">
        <f t="shared" si="1"/>
        <v>374000</v>
      </c>
      <c r="I39" s="84" t="s">
        <v>361</v>
      </c>
      <c r="J39" s="39"/>
      <c r="K39" s="7" t="s">
        <v>269</v>
      </c>
      <c r="L39" s="7" t="s">
        <v>113</v>
      </c>
      <c r="M39" s="43">
        <v>64100</v>
      </c>
      <c r="N39" s="29">
        <v>0.13300000000000001</v>
      </c>
      <c r="O39" s="36">
        <f t="shared" si="0"/>
        <v>482000</v>
      </c>
      <c r="P39" s="88"/>
      <c r="Q39"/>
      <c r="R39" s="54"/>
      <c r="S39" s="45"/>
    </row>
    <row r="40" spans="1:19" x14ac:dyDescent="0.25">
      <c r="A40" s="11">
        <v>50</v>
      </c>
      <c r="B40" s="11" t="s">
        <v>352</v>
      </c>
      <c r="C40" s="11">
        <v>8</v>
      </c>
      <c r="D40" s="7" t="s">
        <v>192</v>
      </c>
      <c r="E40" s="7" t="s">
        <v>41</v>
      </c>
      <c r="F40" s="43">
        <v>17200</v>
      </c>
      <c r="G40" s="29">
        <v>0.17299999999999999</v>
      </c>
      <c r="H40" s="35">
        <f>ROUND(F40/G40,-2)</f>
        <v>99400</v>
      </c>
      <c r="I40" s="84"/>
      <c r="J40" s="39"/>
      <c r="K40" s="7" t="s">
        <v>270</v>
      </c>
      <c r="L40" s="7" t="s">
        <v>114</v>
      </c>
      <c r="M40" s="43">
        <v>51800</v>
      </c>
      <c r="N40" s="29">
        <v>0.115</v>
      </c>
      <c r="O40" s="36">
        <f t="shared" si="0"/>
        <v>450000</v>
      </c>
      <c r="P40" s="88"/>
      <c r="Q40"/>
      <c r="R40" s="54"/>
      <c r="S40" s="45"/>
    </row>
    <row r="41" spans="1:19" x14ac:dyDescent="0.25">
      <c r="A41" s="11">
        <v>50</v>
      </c>
      <c r="B41" s="11" t="s">
        <v>352</v>
      </c>
      <c r="C41" s="11">
        <v>8</v>
      </c>
      <c r="D41" s="7" t="s">
        <v>193</v>
      </c>
      <c r="E41" s="7" t="s">
        <v>42</v>
      </c>
      <c r="F41" s="43">
        <v>14300</v>
      </c>
      <c r="G41" s="29">
        <v>0.112</v>
      </c>
      <c r="H41" s="35">
        <f t="shared" si="1"/>
        <v>128000</v>
      </c>
      <c r="I41" s="84"/>
      <c r="J41" s="39"/>
      <c r="K41" s="7" t="s">
        <v>271</v>
      </c>
      <c r="L41" s="7" t="s">
        <v>115</v>
      </c>
      <c r="M41" s="43">
        <v>76900</v>
      </c>
      <c r="N41" s="29">
        <v>0.16</v>
      </c>
      <c r="O41" s="36">
        <f t="shared" si="0"/>
        <v>481000</v>
      </c>
      <c r="P41" s="88"/>
      <c r="Q41"/>
      <c r="R41" s="54"/>
      <c r="S41" s="45"/>
    </row>
    <row r="42" spans="1:19" x14ac:dyDescent="0.25">
      <c r="A42" s="11">
        <v>50</v>
      </c>
      <c r="B42" s="11" t="s">
        <v>352</v>
      </c>
      <c r="C42" s="11">
        <v>8</v>
      </c>
      <c r="D42" s="7" t="s">
        <v>194</v>
      </c>
      <c r="E42" s="7" t="s">
        <v>43</v>
      </c>
      <c r="F42" s="43">
        <v>25700</v>
      </c>
      <c r="G42" s="31">
        <v>6.3299999999999995E-2</v>
      </c>
      <c r="H42" s="35">
        <f t="shared" si="1"/>
        <v>406000</v>
      </c>
      <c r="I42" s="84" t="s">
        <v>361</v>
      </c>
      <c r="J42" s="39"/>
      <c r="K42" s="7" t="s">
        <v>272</v>
      </c>
      <c r="L42" s="7" t="s">
        <v>116</v>
      </c>
      <c r="M42" s="43">
        <v>33000</v>
      </c>
      <c r="N42" s="31">
        <v>8.5000000000000006E-2</v>
      </c>
      <c r="O42" s="36">
        <f t="shared" si="0"/>
        <v>388000</v>
      </c>
      <c r="P42" s="88"/>
      <c r="Q42"/>
      <c r="R42" s="54"/>
      <c r="S42" s="45"/>
    </row>
    <row r="43" spans="1:19" x14ac:dyDescent="0.25">
      <c r="A43" s="11">
        <v>50</v>
      </c>
      <c r="B43" s="11" t="s">
        <v>353</v>
      </c>
      <c r="C43" s="11">
        <v>12</v>
      </c>
      <c r="D43" s="7" t="s">
        <v>195</v>
      </c>
      <c r="E43" s="7" t="s">
        <v>44</v>
      </c>
      <c r="F43" s="43">
        <v>9010</v>
      </c>
      <c r="G43" s="29">
        <v>0.20899999999999999</v>
      </c>
      <c r="H43" s="35">
        <f>ROUND(F43/G43,-2)</f>
        <v>43100</v>
      </c>
      <c r="I43" s="84" t="s">
        <v>361</v>
      </c>
      <c r="J43" s="39"/>
      <c r="K43" s="7" t="s">
        <v>273</v>
      </c>
      <c r="L43" s="7" t="s">
        <v>117</v>
      </c>
      <c r="M43" s="43">
        <v>85700</v>
      </c>
      <c r="N43" s="29">
        <v>0.126</v>
      </c>
      <c r="O43" s="36">
        <f t="shared" si="0"/>
        <v>680000</v>
      </c>
      <c r="P43" s="88"/>
      <c r="Q43"/>
      <c r="R43" s="54"/>
      <c r="S43" s="45"/>
    </row>
    <row r="44" spans="1:19" x14ac:dyDescent="0.25">
      <c r="A44" s="11">
        <v>50</v>
      </c>
      <c r="B44" s="11" t="s">
        <v>353</v>
      </c>
      <c r="C44" s="11">
        <v>12</v>
      </c>
      <c r="D44" s="7" t="s">
        <v>196</v>
      </c>
      <c r="E44" s="7" t="s">
        <v>45</v>
      </c>
      <c r="F44" s="43">
        <v>7600</v>
      </c>
      <c r="G44" s="31">
        <v>9.2799999999999994E-2</v>
      </c>
      <c r="H44" s="35">
        <f>ROUND(F44/G44,-2)</f>
        <v>81900</v>
      </c>
      <c r="I44" s="84"/>
      <c r="J44" s="39"/>
      <c r="K44" s="7" t="s">
        <v>274</v>
      </c>
      <c r="L44" s="7" t="s">
        <v>118</v>
      </c>
      <c r="M44" s="43">
        <v>48900</v>
      </c>
      <c r="N44" s="29">
        <v>0.19900000000000001</v>
      </c>
      <c r="O44" s="36">
        <f t="shared" si="0"/>
        <v>246000</v>
      </c>
      <c r="P44" s="88"/>
      <c r="Q44"/>
      <c r="R44" s="54"/>
      <c r="S44" s="45"/>
    </row>
    <row r="45" spans="1:19" x14ac:dyDescent="0.25">
      <c r="A45" s="11">
        <v>50</v>
      </c>
      <c r="B45" s="11" t="s">
        <v>353</v>
      </c>
      <c r="C45" s="11">
        <v>12</v>
      </c>
      <c r="D45" s="7" t="s">
        <v>197</v>
      </c>
      <c r="E45" s="7" t="s">
        <v>46</v>
      </c>
      <c r="F45" s="43">
        <v>7900</v>
      </c>
      <c r="G45" s="31">
        <v>9.7600000000000006E-2</v>
      </c>
      <c r="H45" s="35">
        <f>ROUND(F45/G45,-2)</f>
        <v>80900</v>
      </c>
      <c r="I45" s="84"/>
      <c r="J45" s="39"/>
      <c r="K45" s="7" t="s">
        <v>275</v>
      </c>
      <c r="L45" s="7" t="s">
        <v>119</v>
      </c>
      <c r="M45" s="43">
        <v>71500</v>
      </c>
      <c r="N45" s="29">
        <v>0.153</v>
      </c>
      <c r="O45" s="36">
        <f t="shared" si="0"/>
        <v>467000</v>
      </c>
      <c r="P45" s="88"/>
      <c r="Q45"/>
      <c r="R45" s="54"/>
      <c r="S45" s="45"/>
    </row>
    <row r="46" spans="1:19" x14ac:dyDescent="0.25">
      <c r="A46" s="11">
        <v>50</v>
      </c>
      <c r="B46" s="11" t="s">
        <v>354</v>
      </c>
      <c r="C46" s="11">
        <v>24</v>
      </c>
      <c r="D46" s="7" t="s">
        <v>198</v>
      </c>
      <c r="E46" s="7" t="s">
        <v>47</v>
      </c>
      <c r="F46" s="43">
        <v>4090</v>
      </c>
      <c r="G46" s="29">
        <v>0.10299999999999999</v>
      </c>
      <c r="H46" s="35">
        <f>ROUND(F46/G46,-2)</f>
        <v>39700</v>
      </c>
      <c r="I46" s="84"/>
      <c r="J46" s="39"/>
      <c r="K46" s="7" t="s">
        <v>276</v>
      </c>
      <c r="L46" s="7" t="s">
        <v>120</v>
      </c>
      <c r="M46" s="43">
        <v>35700</v>
      </c>
      <c r="N46" s="29">
        <v>0.107</v>
      </c>
      <c r="O46" s="36">
        <f t="shared" si="0"/>
        <v>334000</v>
      </c>
      <c r="P46" s="88" t="s">
        <v>361</v>
      </c>
      <c r="Q46"/>
      <c r="R46" s="54"/>
      <c r="S46" s="45"/>
    </row>
    <row r="47" spans="1:19" x14ac:dyDescent="0.25">
      <c r="A47" s="11">
        <v>50</v>
      </c>
      <c r="B47" s="11" t="s">
        <v>354</v>
      </c>
      <c r="C47" s="11">
        <v>24</v>
      </c>
      <c r="D47" s="7" t="s">
        <v>199</v>
      </c>
      <c r="E47" s="7" t="s">
        <v>48</v>
      </c>
      <c r="F47" s="43">
        <v>2540</v>
      </c>
      <c r="G47" s="31">
        <v>8.2400000000000001E-2</v>
      </c>
      <c r="H47" s="35">
        <f>ROUND(F47/G47,-2)</f>
        <v>30800</v>
      </c>
      <c r="I47" s="84"/>
      <c r="J47" s="39"/>
      <c r="K47" s="7" t="s">
        <v>277</v>
      </c>
      <c r="L47" s="7" t="s">
        <v>121</v>
      </c>
      <c r="M47" s="43">
        <v>65300</v>
      </c>
      <c r="N47" s="31">
        <v>7.0999999999999994E-2</v>
      </c>
      <c r="O47" s="36">
        <f t="shared" si="0"/>
        <v>920000</v>
      </c>
      <c r="P47" s="88"/>
      <c r="Q47"/>
      <c r="R47" s="54"/>
      <c r="S47" s="45"/>
    </row>
    <row r="48" spans="1:19" x14ac:dyDescent="0.25">
      <c r="A48" s="11">
        <v>50</v>
      </c>
      <c r="B48" s="11" t="s">
        <v>354</v>
      </c>
      <c r="C48" s="11">
        <v>24</v>
      </c>
      <c r="D48" s="7" t="s">
        <v>200</v>
      </c>
      <c r="E48" s="7" t="s">
        <v>49</v>
      </c>
      <c r="F48" s="43">
        <v>9890</v>
      </c>
      <c r="G48" s="31">
        <v>6.6400000000000001E-2</v>
      </c>
      <c r="H48" s="35">
        <f>ROUND(F48/G48,-3)</f>
        <v>149000</v>
      </c>
      <c r="I48" s="84" t="s">
        <v>361</v>
      </c>
      <c r="J48" s="39"/>
      <c r="K48" s="7" t="s">
        <v>278</v>
      </c>
      <c r="L48" s="7" t="s">
        <v>122</v>
      </c>
      <c r="M48" s="43">
        <v>95400</v>
      </c>
      <c r="N48" s="31">
        <v>6.83E-2</v>
      </c>
      <c r="O48" s="36">
        <f>ROUND(M48/N48,-4)</f>
        <v>1400000</v>
      </c>
      <c r="P48" s="88"/>
      <c r="Q48"/>
      <c r="R48" s="54"/>
      <c r="S48" s="45"/>
    </row>
    <row r="49" spans="1:19" x14ac:dyDescent="0.25">
      <c r="A49" s="11">
        <v>50</v>
      </c>
      <c r="B49" s="11" t="s">
        <v>355</v>
      </c>
      <c r="C49" s="11">
        <v>48</v>
      </c>
      <c r="D49" s="7" t="s">
        <v>201</v>
      </c>
      <c r="E49" s="7" t="s">
        <v>50</v>
      </c>
      <c r="F49" s="43">
        <v>4620</v>
      </c>
      <c r="G49" s="29">
        <v>0.50600000000000001</v>
      </c>
      <c r="H49" s="35">
        <f>ROUND(F49/G49,-1)</f>
        <v>9130</v>
      </c>
      <c r="I49" s="84"/>
      <c r="J49" s="39"/>
      <c r="K49" s="7" t="s">
        <v>279</v>
      </c>
      <c r="L49" s="7" t="s">
        <v>123</v>
      </c>
      <c r="M49" s="43">
        <v>13500</v>
      </c>
      <c r="N49" s="31">
        <v>8.6900000000000005E-2</v>
      </c>
      <c r="O49" s="36">
        <f t="shared" si="0"/>
        <v>155000</v>
      </c>
      <c r="P49" s="88" t="s">
        <v>361</v>
      </c>
      <c r="Q49"/>
      <c r="R49" s="54"/>
      <c r="S49" s="45"/>
    </row>
    <row r="50" spans="1:19" ht="15" customHeight="1" x14ac:dyDescent="0.25">
      <c r="A50" s="11">
        <v>50</v>
      </c>
      <c r="B50" s="11" t="s">
        <v>355</v>
      </c>
      <c r="C50" s="11">
        <v>48</v>
      </c>
      <c r="D50" s="1" t="s">
        <v>202</v>
      </c>
      <c r="E50" s="1" t="s">
        <v>367</v>
      </c>
      <c r="F50" s="55">
        <v>168</v>
      </c>
      <c r="G50" s="56">
        <v>7.3899999999999993E-2</v>
      </c>
      <c r="H50" s="57">
        <f>ROUND(F50/G50,-1)</f>
        <v>2270</v>
      </c>
      <c r="I50" s="85" t="s">
        <v>362</v>
      </c>
      <c r="J50" s="58"/>
      <c r="K50" s="1" t="s">
        <v>280</v>
      </c>
      <c r="L50" s="1" t="s">
        <v>124</v>
      </c>
      <c r="M50" s="55">
        <v>7070</v>
      </c>
      <c r="N50" s="56">
        <v>9.7799999999999998E-2</v>
      </c>
      <c r="O50" s="55">
        <f>ROUND(M50/N50,-2)</f>
        <v>72300</v>
      </c>
      <c r="P50" s="81" t="s">
        <v>361</v>
      </c>
      <c r="Q50"/>
      <c r="R50" s="45"/>
      <c r="S50" s="42"/>
    </row>
    <row r="51" spans="1:19" ht="15" customHeight="1" x14ac:dyDescent="0.25">
      <c r="A51" s="10">
        <v>50</v>
      </c>
      <c r="B51" s="10" t="s">
        <v>355</v>
      </c>
      <c r="C51" s="10">
        <v>48</v>
      </c>
      <c r="D51" s="53" t="s">
        <v>203</v>
      </c>
      <c r="E51" s="53" t="s">
        <v>364</v>
      </c>
      <c r="F51" s="63">
        <v>536</v>
      </c>
      <c r="G51" s="60">
        <v>7.1599999999999997E-2</v>
      </c>
      <c r="H51" s="61">
        <f>ROUND(F51/G51,-1)</f>
        <v>7490</v>
      </c>
      <c r="I51" s="86" t="s">
        <v>362</v>
      </c>
      <c r="J51" s="62"/>
      <c r="K51" s="53" t="s">
        <v>281</v>
      </c>
      <c r="L51" s="53" t="s">
        <v>125</v>
      </c>
      <c r="M51" s="63">
        <v>3480</v>
      </c>
      <c r="N51" s="64">
        <v>0.123</v>
      </c>
      <c r="O51" s="63">
        <f>ROUND(M51/N51,-2)</f>
        <v>28300</v>
      </c>
      <c r="P51" s="82" t="s">
        <v>361</v>
      </c>
      <c r="Q51"/>
      <c r="R51" s="45"/>
      <c r="S51" s="42"/>
    </row>
    <row r="52" spans="1:19" x14ac:dyDescent="0.25">
      <c r="A52" s="11">
        <v>100</v>
      </c>
      <c r="B52" s="12" t="s">
        <v>13</v>
      </c>
      <c r="C52" s="12" t="s">
        <v>13</v>
      </c>
      <c r="D52" s="7" t="s">
        <v>204</v>
      </c>
      <c r="E52" s="7" t="s">
        <v>51</v>
      </c>
      <c r="F52" s="43">
        <v>1110</v>
      </c>
      <c r="G52" s="29">
        <v>0.14399999999999999</v>
      </c>
      <c r="H52" s="35">
        <f>ROUND(F52/G52,-1)</f>
        <v>7710</v>
      </c>
      <c r="I52" s="84" t="s">
        <v>361</v>
      </c>
      <c r="J52" s="39"/>
      <c r="K52" s="7" t="s">
        <v>282</v>
      </c>
      <c r="L52" s="7" t="s">
        <v>126</v>
      </c>
      <c r="M52" s="43">
        <v>59500</v>
      </c>
      <c r="N52" s="29">
        <v>0.25700000000000001</v>
      </c>
      <c r="O52" s="36">
        <f>ROUND(M52/N52,-3)</f>
        <v>232000</v>
      </c>
      <c r="P52" s="88"/>
      <c r="Q52"/>
      <c r="R52" s="45"/>
      <c r="S52" s="42"/>
    </row>
    <row r="53" spans="1:19" x14ac:dyDescent="0.25">
      <c r="A53" s="11">
        <v>100</v>
      </c>
      <c r="B53" s="12" t="s">
        <v>13</v>
      </c>
      <c r="C53" s="12" t="s">
        <v>13</v>
      </c>
      <c r="D53" s="7" t="s">
        <v>205</v>
      </c>
      <c r="E53" s="7" t="s">
        <v>52</v>
      </c>
      <c r="F53" s="43">
        <v>16000</v>
      </c>
      <c r="G53" s="29">
        <v>0.17399999999999999</v>
      </c>
      <c r="H53" s="35">
        <f>ROUND(F53/G53,-2)</f>
        <v>92000</v>
      </c>
      <c r="I53" s="84"/>
      <c r="J53" s="39"/>
      <c r="K53" s="7" t="s">
        <v>283</v>
      </c>
      <c r="L53" s="7" t="s">
        <v>127</v>
      </c>
      <c r="M53" s="43">
        <v>52300</v>
      </c>
      <c r="N53" s="29">
        <v>0.13300000000000001</v>
      </c>
      <c r="O53" s="36">
        <f>ROUND(M53/N53,-3)</f>
        <v>393000</v>
      </c>
      <c r="P53" s="88"/>
      <c r="Q53"/>
      <c r="R53" s="45"/>
      <c r="S53" s="42"/>
    </row>
    <row r="54" spans="1:19" x14ac:dyDescent="0.25">
      <c r="A54" s="11">
        <v>100</v>
      </c>
      <c r="B54" s="12" t="s">
        <v>13</v>
      </c>
      <c r="C54" s="12" t="s">
        <v>13</v>
      </c>
      <c r="D54" s="7" t="s">
        <v>206</v>
      </c>
      <c r="E54" s="7" t="s">
        <v>53</v>
      </c>
      <c r="F54" s="43">
        <v>11100</v>
      </c>
      <c r="G54" s="29">
        <v>0.14299999999999999</v>
      </c>
      <c r="H54" s="35">
        <f>ROUND(F54/G54,-2)</f>
        <v>77600</v>
      </c>
      <c r="I54" s="84"/>
      <c r="J54" s="39"/>
      <c r="K54" s="7" t="s">
        <v>284</v>
      </c>
      <c r="L54" s="7" t="s">
        <v>128</v>
      </c>
      <c r="M54" s="43">
        <v>34000</v>
      </c>
      <c r="N54" s="31">
        <v>8.9499999999999996E-2</v>
      </c>
      <c r="O54" s="36">
        <f>ROUND(M54/N54,-3)</f>
        <v>380000</v>
      </c>
      <c r="P54" s="88"/>
      <c r="Q54"/>
      <c r="R54" s="45"/>
      <c r="S54" s="42"/>
    </row>
    <row r="55" spans="1:19" x14ac:dyDescent="0.25">
      <c r="A55" s="11">
        <v>100</v>
      </c>
      <c r="B55" s="11" t="s">
        <v>344</v>
      </c>
      <c r="C55" s="17">
        <f>5/60</f>
        <v>8.3333333333333329E-2</v>
      </c>
      <c r="D55" s="7" t="s">
        <v>207</v>
      </c>
      <c r="E55" s="7" t="s">
        <v>54</v>
      </c>
      <c r="F55" s="43">
        <v>86500</v>
      </c>
      <c r="G55" s="29">
        <v>0.27300000000000002</v>
      </c>
      <c r="H55" s="35">
        <f t="shared" ref="H55:H87" si="2">ROUND(F55/G55,-3)</f>
        <v>317000</v>
      </c>
      <c r="I55" s="84"/>
      <c r="J55" s="39"/>
      <c r="K55" s="7" t="s">
        <v>285</v>
      </c>
      <c r="L55" s="7" t="s">
        <v>129</v>
      </c>
      <c r="M55" s="43">
        <v>277000</v>
      </c>
      <c r="N55" s="29">
        <v>0.186</v>
      </c>
      <c r="O55" s="36">
        <f>ROUND(M55/N55,-4)</f>
        <v>1490000</v>
      </c>
      <c r="P55" s="88"/>
      <c r="Q55"/>
      <c r="R55" s="45"/>
      <c r="S55" s="42"/>
    </row>
    <row r="56" spans="1:19" x14ac:dyDescent="0.25">
      <c r="A56" s="11">
        <v>100</v>
      </c>
      <c r="B56" s="11" t="s">
        <v>344</v>
      </c>
      <c r="C56" s="17">
        <f>5/60</f>
        <v>8.3333333333333329E-2</v>
      </c>
      <c r="D56" s="7" t="s">
        <v>208</v>
      </c>
      <c r="E56" s="7" t="s">
        <v>55</v>
      </c>
      <c r="F56" s="43">
        <v>95500</v>
      </c>
      <c r="G56" s="29">
        <v>0.28299999999999997</v>
      </c>
      <c r="H56" s="35">
        <f t="shared" si="2"/>
        <v>337000</v>
      </c>
      <c r="I56" s="84"/>
      <c r="J56" s="39"/>
      <c r="K56" s="7" t="s">
        <v>286</v>
      </c>
      <c r="L56" s="7" t="s">
        <v>130</v>
      </c>
      <c r="M56" s="43">
        <v>178000</v>
      </c>
      <c r="N56" s="29">
        <v>0.13300000000000001</v>
      </c>
      <c r="O56" s="36">
        <f>ROUND(M56/N56,-4)</f>
        <v>1340000</v>
      </c>
      <c r="P56" s="88"/>
      <c r="Q56"/>
      <c r="R56" s="45"/>
      <c r="S56" s="42"/>
    </row>
    <row r="57" spans="1:19" x14ac:dyDescent="0.25">
      <c r="A57" s="11">
        <v>100</v>
      </c>
      <c r="B57" s="11" t="s">
        <v>344</v>
      </c>
      <c r="C57" s="17">
        <f>5/60</f>
        <v>8.3333333333333329E-2</v>
      </c>
      <c r="D57" s="7" t="s">
        <v>209</v>
      </c>
      <c r="E57" s="7" t="s">
        <v>56</v>
      </c>
      <c r="F57" s="43">
        <v>42600</v>
      </c>
      <c r="G57" s="29">
        <v>0.23799999999999999</v>
      </c>
      <c r="H57" s="35">
        <f t="shared" si="2"/>
        <v>179000</v>
      </c>
      <c r="I57" s="84" t="s">
        <v>361</v>
      </c>
      <c r="J57" s="39"/>
      <c r="K57" s="7" t="s">
        <v>287</v>
      </c>
      <c r="L57" s="7" t="s">
        <v>131</v>
      </c>
      <c r="M57" s="43">
        <v>179000</v>
      </c>
      <c r="N57" s="29">
        <v>0.29199999999999998</v>
      </c>
      <c r="O57" s="36">
        <f>ROUND(M57/N57,-3)</f>
        <v>613000</v>
      </c>
      <c r="P57" s="88" t="s">
        <v>361</v>
      </c>
      <c r="Q57"/>
      <c r="R57" s="45"/>
      <c r="S57" s="42"/>
    </row>
    <row r="58" spans="1:19" ht="15" customHeight="1" x14ac:dyDescent="0.25">
      <c r="A58" s="11">
        <v>100</v>
      </c>
      <c r="B58" s="11" t="s">
        <v>345</v>
      </c>
      <c r="C58" s="16">
        <f>10/60</f>
        <v>0.16666666666666666</v>
      </c>
      <c r="D58" s="1" t="s">
        <v>210</v>
      </c>
      <c r="E58" s="1" t="s">
        <v>365</v>
      </c>
      <c r="F58" s="55">
        <v>107000</v>
      </c>
      <c r="G58" s="59">
        <v>0.23</v>
      </c>
      <c r="H58" s="57">
        <f t="shared" si="2"/>
        <v>465000</v>
      </c>
      <c r="I58" s="85" t="s">
        <v>362</v>
      </c>
      <c r="J58" s="58"/>
      <c r="K58" s="1" t="s">
        <v>288</v>
      </c>
      <c r="L58" s="1" t="s">
        <v>132</v>
      </c>
      <c r="M58" s="55">
        <v>155000</v>
      </c>
      <c r="N58" s="56">
        <v>8.0600000000000005E-2</v>
      </c>
      <c r="O58" s="55">
        <f>ROUND(M58/N58,-4)</f>
        <v>1920000</v>
      </c>
      <c r="P58" s="81"/>
      <c r="Q58"/>
      <c r="R58" s="45"/>
      <c r="S58" s="42"/>
    </row>
    <row r="59" spans="1:19" x14ac:dyDescent="0.25">
      <c r="A59" s="11">
        <v>100</v>
      </c>
      <c r="B59" s="11" t="s">
        <v>345</v>
      </c>
      <c r="C59" s="16">
        <f>10/60</f>
        <v>0.16666666666666666</v>
      </c>
      <c r="D59" s="7" t="s">
        <v>211</v>
      </c>
      <c r="E59" s="7" t="s">
        <v>57</v>
      </c>
      <c r="F59" s="54">
        <v>89200</v>
      </c>
      <c r="G59" s="29">
        <v>0.17699999999999999</v>
      </c>
      <c r="H59" s="35">
        <f t="shared" si="2"/>
        <v>504000</v>
      </c>
      <c r="I59" s="84"/>
      <c r="J59" s="39"/>
      <c r="K59" s="7" t="s">
        <v>289</v>
      </c>
      <c r="L59" s="7" t="s">
        <v>133</v>
      </c>
      <c r="M59" s="43">
        <v>239000</v>
      </c>
      <c r="N59" s="29">
        <v>0.11899999999999999</v>
      </c>
      <c r="O59" s="36">
        <f>ROUND(M59/N59,-4)</f>
        <v>2010000</v>
      </c>
      <c r="P59" s="88"/>
      <c r="Q59"/>
      <c r="R59" s="45"/>
      <c r="S59" s="42"/>
    </row>
    <row r="60" spans="1:19" x14ac:dyDescent="0.25">
      <c r="A60" s="11">
        <v>100</v>
      </c>
      <c r="B60" s="11" t="s">
        <v>345</v>
      </c>
      <c r="C60" s="16">
        <f>10/60</f>
        <v>0.16666666666666666</v>
      </c>
      <c r="D60" s="7" t="s">
        <v>212</v>
      </c>
      <c r="E60" s="7" t="s">
        <v>58</v>
      </c>
      <c r="F60" s="54">
        <v>92400</v>
      </c>
      <c r="G60" s="29">
        <v>0.13300000000000001</v>
      </c>
      <c r="H60" s="35">
        <f t="shared" si="2"/>
        <v>695000</v>
      </c>
      <c r="I60" s="84"/>
      <c r="J60" s="39"/>
      <c r="K60" s="7" t="s">
        <v>290</v>
      </c>
      <c r="L60" s="7" t="s">
        <v>134</v>
      </c>
      <c r="M60" s="43">
        <v>195000</v>
      </c>
      <c r="N60" s="29">
        <v>0.221</v>
      </c>
      <c r="O60" s="36">
        <f>ROUND(M60/N60,-3)</f>
        <v>882000</v>
      </c>
      <c r="P60" s="88" t="s">
        <v>361</v>
      </c>
      <c r="Q60"/>
      <c r="R60" s="45"/>
      <c r="S60" s="42"/>
    </row>
    <row r="61" spans="1:19" x14ac:dyDescent="0.25">
      <c r="A61" s="11">
        <v>100</v>
      </c>
      <c r="B61" s="11" t="s">
        <v>346</v>
      </c>
      <c r="C61" s="11">
        <v>0.25</v>
      </c>
      <c r="D61" s="7" t="s">
        <v>213</v>
      </c>
      <c r="E61" s="7" t="s">
        <v>59</v>
      </c>
      <c r="F61" s="54">
        <v>68100</v>
      </c>
      <c r="G61" s="31">
        <v>6.8599999999999994E-2</v>
      </c>
      <c r="H61" s="35">
        <f>ROUND(F61/G61,-4)</f>
        <v>990000</v>
      </c>
      <c r="I61" s="84"/>
      <c r="J61" s="39"/>
      <c r="K61" s="7" t="s">
        <v>291</v>
      </c>
      <c r="L61" s="7" t="s">
        <v>135</v>
      </c>
      <c r="M61" s="43">
        <v>115000</v>
      </c>
      <c r="N61" s="29">
        <v>0.107</v>
      </c>
      <c r="O61" s="36">
        <f>ROUND(M61/N61,-4)</f>
        <v>1070000</v>
      </c>
      <c r="P61" s="88"/>
      <c r="Q61"/>
      <c r="R61" s="45"/>
      <c r="S61" s="42"/>
    </row>
    <row r="62" spans="1:19" x14ac:dyDescent="0.25">
      <c r="A62" s="11">
        <v>100</v>
      </c>
      <c r="B62" s="11" t="s">
        <v>346</v>
      </c>
      <c r="C62" s="11">
        <v>0.25</v>
      </c>
      <c r="D62" s="7" t="s">
        <v>214</v>
      </c>
      <c r="E62" s="7" t="s">
        <v>60</v>
      </c>
      <c r="F62" s="54">
        <v>105000</v>
      </c>
      <c r="G62" s="29">
        <v>0.14099999999999999</v>
      </c>
      <c r="H62" s="35">
        <f t="shared" si="2"/>
        <v>745000</v>
      </c>
      <c r="I62" s="84"/>
      <c r="J62" s="39"/>
      <c r="K62" s="7" t="s">
        <v>292</v>
      </c>
      <c r="L62" s="7" t="s">
        <v>136</v>
      </c>
      <c r="M62" s="43">
        <v>172000</v>
      </c>
      <c r="N62" s="29">
        <v>0.191</v>
      </c>
      <c r="O62" s="36">
        <f>ROUND(M62/N62,-3)</f>
        <v>901000</v>
      </c>
      <c r="P62" s="88"/>
      <c r="Q62"/>
      <c r="R62" s="45"/>
      <c r="S62" s="42"/>
    </row>
    <row r="63" spans="1:19" x14ac:dyDescent="0.25">
      <c r="A63" s="11">
        <v>100</v>
      </c>
      <c r="B63" s="11" t="s">
        <v>346</v>
      </c>
      <c r="C63" s="11">
        <v>0.25</v>
      </c>
      <c r="D63" s="7" t="s">
        <v>215</v>
      </c>
      <c r="E63" s="7" t="s">
        <v>61</v>
      </c>
      <c r="F63" s="54">
        <v>90900</v>
      </c>
      <c r="G63" s="29">
        <v>0.16200000000000001</v>
      </c>
      <c r="H63" s="35">
        <f t="shared" si="2"/>
        <v>561000</v>
      </c>
      <c r="I63" s="84"/>
      <c r="J63" s="39"/>
      <c r="K63" s="7" t="s">
        <v>293</v>
      </c>
      <c r="L63" s="7" t="s">
        <v>137</v>
      </c>
      <c r="M63" s="43">
        <v>171000</v>
      </c>
      <c r="N63" s="29">
        <v>0.14000000000000001</v>
      </c>
      <c r="O63" s="36">
        <f t="shared" ref="O63:O70" si="3">ROUND(M63/N63,-4)</f>
        <v>1220000</v>
      </c>
      <c r="P63" s="88"/>
      <c r="Q63"/>
      <c r="R63" s="45"/>
      <c r="S63" s="42"/>
    </row>
    <row r="64" spans="1:19" x14ac:dyDescent="0.25">
      <c r="A64" s="11">
        <v>100</v>
      </c>
      <c r="B64" s="11" t="s">
        <v>347</v>
      </c>
      <c r="C64" s="18">
        <f>20/60</f>
        <v>0.33333333333333331</v>
      </c>
      <c r="D64" s="7" t="s">
        <v>216</v>
      </c>
      <c r="E64" s="7" t="s">
        <v>62</v>
      </c>
      <c r="F64" s="54">
        <v>85800</v>
      </c>
      <c r="G64" s="31">
        <v>6.4100000000000004E-2</v>
      </c>
      <c r="H64" s="35">
        <f>ROUND(F64/G64,-4)</f>
        <v>1340000</v>
      </c>
      <c r="I64" s="84" t="s">
        <v>361</v>
      </c>
      <c r="J64" s="39"/>
      <c r="K64" s="7" t="s">
        <v>294</v>
      </c>
      <c r="L64" s="7" t="s">
        <v>138</v>
      </c>
      <c r="M64" s="43">
        <v>124000</v>
      </c>
      <c r="N64" s="31">
        <v>9.7699999999999995E-2</v>
      </c>
      <c r="O64" s="36">
        <f t="shared" si="3"/>
        <v>1270000</v>
      </c>
      <c r="P64" s="88"/>
      <c r="Q64"/>
      <c r="R64" s="45"/>
      <c r="S64" s="42"/>
    </row>
    <row r="65" spans="1:19" x14ac:dyDescent="0.25">
      <c r="A65" s="11">
        <v>100</v>
      </c>
      <c r="B65" s="11" t="s">
        <v>347</v>
      </c>
      <c r="C65" s="18">
        <f>20/60</f>
        <v>0.33333333333333331</v>
      </c>
      <c r="D65" s="7" t="s">
        <v>217</v>
      </c>
      <c r="E65" s="7" t="s">
        <v>63</v>
      </c>
      <c r="F65" s="54">
        <v>89600</v>
      </c>
      <c r="G65" s="29">
        <v>0.23200000000000001</v>
      </c>
      <c r="H65" s="35">
        <f t="shared" si="2"/>
        <v>386000</v>
      </c>
      <c r="I65" s="84"/>
      <c r="J65" s="39"/>
      <c r="K65" s="7" t="s">
        <v>295</v>
      </c>
      <c r="L65" s="7" t="s">
        <v>139</v>
      </c>
      <c r="M65" s="43">
        <v>186000</v>
      </c>
      <c r="N65" s="31">
        <v>8.9099999999999999E-2</v>
      </c>
      <c r="O65" s="36">
        <f t="shared" si="3"/>
        <v>2090000</v>
      </c>
      <c r="P65" s="88" t="s">
        <v>361</v>
      </c>
      <c r="Q65"/>
      <c r="R65" s="45"/>
      <c r="S65" s="42"/>
    </row>
    <row r="66" spans="1:19" x14ac:dyDescent="0.25">
      <c r="A66" s="11">
        <v>100</v>
      </c>
      <c r="B66" s="11" t="s">
        <v>347</v>
      </c>
      <c r="C66" s="18">
        <f>20/60</f>
        <v>0.33333333333333331</v>
      </c>
      <c r="D66" s="7" t="s">
        <v>218</v>
      </c>
      <c r="E66" s="7" t="s">
        <v>64</v>
      </c>
      <c r="F66" s="54">
        <v>92800</v>
      </c>
      <c r="G66" s="29">
        <v>0.25</v>
      </c>
      <c r="H66" s="35">
        <f t="shared" si="2"/>
        <v>371000</v>
      </c>
      <c r="I66" s="84"/>
      <c r="J66" s="39"/>
      <c r="K66" s="7" t="s">
        <v>296</v>
      </c>
      <c r="L66" s="7" t="s">
        <v>140</v>
      </c>
      <c r="M66" s="43">
        <v>151000</v>
      </c>
      <c r="N66" s="29">
        <v>0.11600000000000001</v>
      </c>
      <c r="O66" s="36">
        <f t="shared" si="3"/>
        <v>1300000</v>
      </c>
      <c r="P66" s="88"/>
      <c r="Q66"/>
      <c r="R66" s="45"/>
      <c r="S66" s="42"/>
    </row>
    <row r="67" spans="1:19" x14ac:dyDescent="0.25">
      <c r="A67" s="11">
        <v>100</v>
      </c>
      <c r="B67" s="11" t="s">
        <v>348</v>
      </c>
      <c r="C67" s="11">
        <v>0.5</v>
      </c>
      <c r="D67" s="7" t="s">
        <v>219</v>
      </c>
      <c r="E67" s="7" t="s">
        <v>65</v>
      </c>
      <c r="F67" s="54">
        <v>68900</v>
      </c>
      <c r="G67" s="29">
        <v>0.122</v>
      </c>
      <c r="H67" s="35">
        <f t="shared" si="2"/>
        <v>565000</v>
      </c>
      <c r="I67" s="84" t="s">
        <v>361</v>
      </c>
      <c r="J67" s="39"/>
      <c r="K67" s="7" t="s">
        <v>297</v>
      </c>
      <c r="L67" s="7" t="s">
        <v>141</v>
      </c>
      <c r="M67" s="43">
        <v>178000</v>
      </c>
      <c r="N67" s="31">
        <v>8.43E-2</v>
      </c>
      <c r="O67" s="36">
        <f t="shared" si="3"/>
        <v>2110000</v>
      </c>
      <c r="P67" s="88"/>
      <c r="Q67"/>
      <c r="R67" s="45"/>
      <c r="S67" s="42"/>
    </row>
    <row r="68" spans="1:19" x14ac:dyDescent="0.25">
      <c r="A68" s="11">
        <v>100</v>
      </c>
      <c r="B68" s="11" t="s">
        <v>348</v>
      </c>
      <c r="C68" s="11">
        <v>0.5</v>
      </c>
      <c r="D68" s="7" t="s">
        <v>220</v>
      </c>
      <c r="E68" s="7" t="s">
        <v>66</v>
      </c>
      <c r="F68" s="54">
        <v>137000</v>
      </c>
      <c r="G68" s="29">
        <v>0.112</v>
      </c>
      <c r="H68" s="35">
        <f>ROUND(F68/G68,-4)</f>
        <v>1220000</v>
      </c>
      <c r="I68" s="84" t="s">
        <v>361</v>
      </c>
      <c r="J68" s="39"/>
      <c r="K68" s="7" t="s">
        <v>298</v>
      </c>
      <c r="L68" s="7" t="s">
        <v>142</v>
      </c>
      <c r="M68" s="43">
        <v>280000</v>
      </c>
      <c r="N68" s="29">
        <v>0.115</v>
      </c>
      <c r="O68" s="36">
        <f t="shared" si="3"/>
        <v>2430000</v>
      </c>
      <c r="P68" s="88"/>
      <c r="Q68"/>
      <c r="R68" s="45"/>
      <c r="S68" s="42"/>
    </row>
    <row r="69" spans="1:19" x14ac:dyDescent="0.25">
      <c r="A69" s="11">
        <v>100</v>
      </c>
      <c r="B69" s="11" t="s">
        <v>348</v>
      </c>
      <c r="C69" s="11">
        <v>0.5</v>
      </c>
      <c r="D69" s="7" t="s">
        <v>221</v>
      </c>
      <c r="E69" s="7" t="s">
        <v>67</v>
      </c>
      <c r="F69" s="54">
        <v>104000</v>
      </c>
      <c r="G69" s="31">
        <v>4.9599999999999998E-2</v>
      </c>
      <c r="H69" s="35">
        <f>ROUND(F69/G69,-4)</f>
        <v>2100000</v>
      </c>
      <c r="I69" s="84" t="s">
        <v>361</v>
      </c>
      <c r="J69" s="39"/>
      <c r="K69" s="7" t="s">
        <v>299</v>
      </c>
      <c r="L69" s="7" t="s">
        <v>143</v>
      </c>
      <c r="M69" s="43">
        <v>278000</v>
      </c>
      <c r="N69" s="31">
        <v>9.1499999999999998E-2</v>
      </c>
      <c r="O69" s="36">
        <f t="shared" si="3"/>
        <v>3040000</v>
      </c>
      <c r="P69" s="88"/>
      <c r="Q69"/>
      <c r="R69" s="45"/>
      <c r="S69" s="42"/>
    </row>
    <row r="70" spans="1:19" x14ac:dyDescent="0.25">
      <c r="A70" s="11">
        <v>100</v>
      </c>
      <c r="B70" s="11" t="s">
        <v>349</v>
      </c>
      <c r="C70" s="11">
        <v>1</v>
      </c>
      <c r="D70" s="7" t="s">
        <v>222</v>
      </c>
      <c r="E70" s="7" t="s">
        <v>68</v>
      </c>
      <c r="F70" s="54">
        <v>90500</v>
      </c>
      <c r="G70" s="29">
        <v>0.129</v>
      </c>
      <c r="H70" s="35">
        <f t="shared" si="2"/>
        <v>702000</v>
      </c>
      <c r="I70" s="84"/>
      <c r="J70" s="39"/>
      <c r="K70" s="7" t="s">
        <v>300</v>
      </c>
      <c r="L70" s="7" t="s">
        <v>144</v>
      </c>
      <c r="M70" s="43">
        <v>172000</v>
      </c>
      <c r="N70" s="29">
        <v>0.124</v>
      </c>
      <c r="O70" s="36">
        <f t="shared" si="3"/>
        <v>1390000</v>
      </c>
      <c r="P70" s="88" t="s">
        <v>361</v>
      </c>
      <c r="Q70"/>
      <c r="R70" s="45"/>
      <c r="S70" s="42"/>
    </row>
    <row r="71" spans="1:19" x14ac:dyDescent="0.25">
      <c r="A71" s="11">
        <v>100</v>
      </c>
      <c r="B71" s="11" t="s">
        <v>349</v>
      </c>
      <c r="C71" s="11">
        <v>1</v>
      </c>
      <c r="D71" s="7" t="s">
        <v>223</v>
      </c>
      <c r="E71" s="7" t="s">
        <v>69</v>
      </c>
      <c r="F71" s="54">
        <v>84400</v>
      </c>
      <c r="G71" s="29">
        <v>0.29099999999999998</v>
      </c>
      <c r="H71" s="35">
        <f t="shared" si="2"/>
        <v>290000</v>
      </c>
      <c r="I71" s="84" t="s">
        <v>361</v>
      </c>
      <c r="J71" s="39"/>
      <c r="K71" s="7" t="s">
        <v>301</v>
      </c>
      <c r="L71" s="7" t="s">
        <v>145</v>
      </c>
      <c r="M71" s="43">
        <v>87700</v>
      </c>
      <c r="N71" s="29">
        <v>0.127</v>
      </c>
      <c r="O71" s="36">
        <f>ROUND(M71/N71,-3)</f>
        <v>691000</v>
      </c>
      <c r="P71" s="88"/>
      <c r="Q71"/>
      <c r="R71" s="45"/>
      <c r="S71" s="42"/>
    </row>
    <row r="72" spans="1:19" x14ac:dyDescent="0.25">
      <c r="A72" s="11">
        <v>100</v>
      </c>
      <c r="B72" s="11" t="s">
        <v>349</v>
      </c>
      <c r="C72" s="11">
        <v>1</v>
      </c>
      <c r="D72" s="7" t="s">
        <v>224</v>
      </c>
      <c r="E72" s="7" t="s">
        <v>70</v>
      </c>
      <c r="F72" s="54">
        <v>96000</v>
      </c>
      <c r="G72" s="29">
        <v>0.106</v>
      </c>
      <c r="H72" s="35">
        <f t="shared" si="2"/>
        <v>906000</v>
      </c>
      <c r="I72" s="84"/>
      <c r="J72" s="39"/>
      <c r="K72" s="7" t="s">
        <v>302</v>
      </c>
      <c r="L72" s="7" t="s">
        <v>146</v>
      </c>
      <c r="M72" s="43">
        <v>89000</v>
      </c>
      <c r="N72" s="29">
        <v>0.13700000000000001</v>
      </c>
      <c r="O72" s="36">
        <f>ROUND(M72/N72,-3)</f>
        <v>650000</v>
      </c>
      <c r="P72" s="88"/>
      <c r="Q72"/>
      <c r="R72" s="45"/>
      <c r="S72" s="42"/>
    </row>
    <row r="73" spans="1:19" x14ac:dyDescent="0.25">
      <c r="A73" s="11">
        <v>100</v>
      </c>
      <c r="B73" s="11" t="s">
        <v>350</v>
      </c>
      <c r="C73" s="11">
        <v>2</v>
      </c>
      <c r="D73" s="7" t="s">
        <v>225</v>
      </c>
      <c r="E73" s="7" t="s">
        <v>71</v>
      </c>
      <c r="F73" s="54">
        <v>65900</v>
      </c>
      <c r="G73" s="29">
        <v>0.17699999999999999</v>
      </c>
      <c r="H73" s="35">
        <f t="shared" si="2"/>
        <v>372000</v>
      </c>
      <c r="I73" s="84"/>
      <c r="J73" s="39"/>
      <c r="K73" s="7" t="s">
        <v>303</v>
      </c>
      <c r="L73" s="7" t="s">
        <v>147</v>
      </c>
      <c r="M73" s="43">
        <v>109000</v>
      </c>
      <c r="N73" s="31">
        <v>8.6099999999999996E-2</v>
      </c>
      <c r="O73" s="36">
        <f>ROUND(M73/N73,-4)</f>
        <v>1270000</v>
      </c>
      <c r="P73" s="88"/>
      <c r="Q73"/>
      <c r="R73" s="45"/>
      <c r="S73" s="42"/>
    </row>
    <row r="74" spans="1:19" x14ac:dyDescent="0.25">
      <c r="A74" s="11">
        <v>100</v>
      </c>
      <c r="B74" s="11" t="s">
        <v>350</v>
      </c>
      <c r="C74" s="11">
        <v>2</v>
      </c>
      <c r="D74" s="7" t="s">
        <v>226</v>
      </c>
      <c r="E74" s="7" t="s">
        <v>72</v>
      </c>
      <c r="F74" s="54">
        <v>99100</v>
      </c>
      <c r="G74" s="29">
        <v>0.223</v>
      </c>
      <c r="H74" s="35">
        <f t="shared" si="2"/>
        <v>444000</v>
      </c>
      <c r="I74" s="84"/>
      <c r="J74" s="39"/>
      <c r="K74" s="7" t="s">
        <v>304</v>
      </c>
      <c r="L74" s="7" t="s">
        <v>148</v>
      </c>
      <c r="M74" s="43">
        <v>204000</v>
      </c>
      <c r="N74" s="29">
        <v>0.185</v>
      </c>
      <c r="O74" s="36">
        <f>ROUND(M74/N74,-4)</f>
        <v>1100000</v>
      </c>
      <c r="P74" s="88"/>
      <c r="Q74"/>
      <c r="R74" s="45"/>
      <c r="S74" s="42"/>
    </row>
    <row r="75" spans="1:19" x14ac:dyDescent="0.25">
      <c r="A75" s="11">
        <v>100</v>
      </c>
      <c r="B75" s="11" t="s">
        <v>350</v>
      </c>
      <c r="C75" s="11">
        <v>2</v>
      </c>
      <c r="D75" s="7" t="s">
        <v>227</v>
      </c>
      <c r="E75" s="7" t="s">
        <v>73</v>
      </c>
      <c r="F75" s="54">
        <v>95500</v>
      </c>
      <c r="G75" s="29">
        <v>0.17699999999999999</v>
      </c>
      <c r="H75" s="35">
        <f t="shared" si="2"/>
        <v>540000</v>
      </c>
      <c r="I75" s="84"/>
      <c r="J75" s="39"/>
      <c r="K75" s="7" t="s">
        <v>305</v>
      </c>
      <c r="L75" s="7" t="s">
        <v>149</v>
      </c>
      <c r="M75" s="43">
        <v>251000</v>
      </c>
      <c r="N75" s="29">
        <v>0.104</v>
      </c>
      <c r="O75" s="36">
        <f>ROUND(M75/N75,-4)</f>
        <v>2410000</v>
      </c>
      <c r="P75" s="88" t="s">
        <v>361</v>
      </c>
      <c r="Q75"/>
      <c r="R75" s="45"/>
      <c r="S75" s="42"/>
    </row>
    <row r="76" spans="1:19" x14ac:dyDescent="0.25">
      <c r="A76" s="11">
        <v>100</v>
      </c>
      <c r="B76" s="11" t="s">
        <v>351</v>
      </c>
      <c r="C76" s="11">
        <v>4</v>
      </c>
      <c r="D76" s="7" t="s">
        <v>228</v>
      </c>
      <c r="E76" s="7" t="s">
        <v>74</v>
      </c>
      <c r="F76" s="54">
        <v>99800</v>
      </c>
      <c r="G76" s="31">
        <v>9.0300000000000005E-2</v>
      </c>
      <c r="H76" s="35">
        <f>ROUND(F76/G76,-4)</f>
        <v>1110000</v>
      </c>
      <c r="I76" s="84" t="s">
        <v>361</v>
      </c>
      <c r="J76" s="39"/>
      <c r="K76" s="7" t="s">
        <v>306</v>
      </c>
      <c r="L76" s="7" t="s">
        <v>150</v>
      </c>
      <c r="M76" s="43">
        <v>184000</v>
      </c>
      <c r="N76" s="29">
        <v>0.13400000000000001</v>
      </c>
      <c r="O76" s="36">
        <f>ROUND(M76/N76,-4)</f>
        <v>1370000</v>
      </c>
      <c r="P76" s="88"/>
      <c r="Q76"/>
      <c r="R76" s="45"/>
      <c r="S76" s="42"/>
    </row>
    <row r="77" spans="1:19" x14ac:dyDescent="0.25">
      <c r="A77" s="11">
        <v>100</v>
      </c>
      <c r="B77" s="11" t="s">
        <v>351</v>
      </c>
      <c r="C77" s="11">
        <v>4</v>
      </c>
      <c r="D77" s="7" t="s">
        <v>229</v>
      </c>
      <c r="E77" s="7" t="s">
        <v>75</v>
      </c>
      <c r="F77" s="54">
        <v>63000</v>
      </c>
      <c r="G77" s="29">
        <v>0.16900000000000001</v>
      </c>
      <c r="H77" s="35">
        <f t="shared" si="2"/>
        <v>373000</v>
      </c>
      <c r="I77" s="84"/>
      <c r="J77" s="39"/>
      <c r="K77" s="7" t="s">
        <v>307</v>
      </c>
      <c r="L77" s="7" t="s">
        <v>151</v>
      </c>
      <c r="M77" s="43">
        <v>182000</v>
      </c>
      <c r="N77" s="29">
        <v>0.23400000000000001</v>
      </c>
      <c r="O77" s="36">
        <f>ROUND(M77/N77,-3)</f>
        <v>778000</v>
      </c>
      <c r="P77" s="88"/>
      <c r="Q77"/>
      <c r="R77" s="45"/>
      <c r="S77" s="42"/>
    </row>
    <row r="78" spans="1:19" x14ac:dyDescent="0.25">
      <c r="A78" s="11">
        <v>100</v>
      </c>
      <c r="B78" s="11" t="s">
        <v>351</v>
      </c>
      <c r="C78" s="11">
        <v>4</v>
      </c>
      <c r="D78" s="7" t="s">
        <v>230</v>
      </c>
      <c r="E78" s="7" t="s">
        <v>76</v>
      </c>
      <c r="F78" s="54">
        <v>44800</v>
      </c>
      <c r="G78" s="29">
        <v>0.13500000000000001</v>
      </c>
      <c r="H78" s="35">
        <f t="shared" si="2"/>
        <v>332000</v>
      </c>
      <c r="I78" s="84"/>
      <c r="J78" s="39"/>
      <c r="K78" s="7" t="s">
        <v>308</v>
      </c>
      <c r="L78" s="7" t="s">
        <v>152</v>
      </c>
      <c r="M78" s="43">
        <v>205000</v>
      </c>
      <c r="N78" s="29">
        <v>0.19500000000000001</v>
      </c>
      <c r="O78" s="36">
        <f>ROUND(M78/N78,-4)</f>
        <v>1050000</v>
      </c>
      <c r="P78" s="88"/>
      <c r="Q78"/>
      <c r="R78" s="45"/>
      <c r="S78" s="42"/>
    </row>
    <row r="79" spans="1:19" ht="15" customHeight="1" x14ac:dyDescent="0.25">
      <c r="A79" s="11">
        <v>100</v>
      </c>
      <c r="B79" s="11" t="s">
        <v>352</v>
      </c>
      <c r="C79" s="11">
        <v>8</v>
      </c>
      <c r="D79" s="1" t="s">
        <v>231</v>
      </c>
      <c r="E79" s="1" t="s">
        <v>366</v>
      </c>
      <c r="F79" s="55">
        <v>49100</v>
      </c>
      <c r="G79" s="56">
        <v>9.1600000000000001E-2</v>
      </c>
      <c r="H79" s="57">
        <f t="shared" si="2"/>
        <v>536000</v>
      </c>
      <c r="I79" s="85" t="s">
        <v>362</v>
      </c>
      <c r="J79" s="58"/>
      <c r="K79" s="1" t="s">
        <v>309</v>
      </c>
      <c r="L79" s="1" t="s">
        <v>153</v>
      </c>
      <c r="M79" s="55">
        <v>156000</v>
      </c>
      <c r="N79" s="56">
        <v>9.8199999999999996E-2</v>
      </c>
      <c r="O79" s="55">
        <f>ROUND(M79/N79,-4)</f>
        <v>1590000</v>
      </c>
      <c r="P79" s="81" t="s">
        <v>361</v>
      </c>
      <c r="Q79"/>
      <c r="R79" s="45"/>
      <c r="S79" s="42"/>
    </row>
    <row r="80" spans="1:19" x14ac:dyDescent="0.25">
      <c r="A80" s="11">
        <v>100</v>
      </c>
      <c r="B80" s="11" t="s">
        <v>352</v>
      </c>
      <c r="C80" s="11">
        <v>8</v>
      </c>
      <c r="D80" s="7" t="s">
        <v>232</v>
      </c>
      <c r="E80" s="7" t="s">
        <v>77</v>
      </c>
      <c r="F80" s="43">
        <v>35500</v>
      </c>
      <c r="G80" s="31">
        <v>9.6199999999999994E-2</v>
      </c>
      <c r="H80" s="35">
        <f t="shared" si="2"/>
        <v>369000</v>
      </c>
      <c r="I80" s="84"/>
      <c r="J80" s="39"/>
      <c r="K80" s="7" t="s">
        <v>310</v>
      </c>
      <c r="L80" s="7" t="s">
        <v>154</v>
      </c>
      <c r="M80" s="43">
        <v>107000</v>
      </c>
      <c r="N80" s="29">
        <v>0.11700000000000001</v>
      </c>
      <c r="O80" s="36">
        <f>ROUND(M80/N80,-3)</f>
        <v>915000</v>
      </c>
      <c r="P80" s="88"/>
      <c r="Q80"/>
      <c r="R80" s="45"/>
      <c r="S80" s="42"/>
    </row>
    <row r="81" spans="1:19" x14ac:dyDescent="0.25">
      <c r="A81" s="11">
        <v>100</v>
      </c>
      <c r="B81" s="11" t="s">
        <v>352</v>
      </c>
      <c r="C81" s="11">
        <v>8</v>
      </c>
      <c r="D81" s="7" t="s">
        <v>233</v>
      </c>
      <c r="E81" s="7" t="s">
        <v>78</v>
      </c>
      <c r="F81" s="43">
        <v>52800</v>
      </c>
      <c r="G81" s="29">
        <v>0.27300000000000002</v>
      </c>
      <c r="H81" s="35">
        <f t="shared" si="2"/>
        <v>193000</v>
      </c>
      <c r="I81" s="84" t="s">
        <v>361</v>
      </c>
      <c r="J81" s="39"/>
      <c r="K81" s="7" t="s">
        <v>311</v>
      </c>
      <c r="L81" s="7" t="s">
        <v>155</v>
      </c>
      <c r="M81" s="43">
        <v>154000</v>
      </c>
      <c r="N81" s="29">
        <v>0.20499999999999999</v>
      </c>
      <c r="O81" s="36">
        <f>ROUND(M81/N81,-3)</f>
        <v>751000</v>
      </c>
      <c r="P81" s="88"/>
      <c r="Q81"/>
      <c r="R81" s="45"/>
      <c r="S81" s="42"/>
    </row>
    <row r="82" spans="1:19" x14ac:dyDescent="0.25">
      <c r="A82" s="11">
        <v>100</v>
      </c>
      <c r="B82" s="11" t="s">
        <v>353</v>
      </c>
      <c r="C82" s="11">
        <v>12</v>
      </c>
      <c r="D82" s="7" t="s">
        <v>234</v>
      </c>
      <c r="E82" s="7" t="s">
        <v>79</v>
      </c>
      <c r="F82" s="43">
        <v>18000</v>
      </c>
      <c r="G82" s="29">
        <v>0.158</v>
      </c>
      <c r="H82" s="35">
        <f t="shared" si="2"/>
        <v>114000</v>
      </c>
      <c r="I82" s="84" t="s">
        <v>361</v>
      </c>
      <c r="J82" s="39"/>
      <c r="K82" s="7" t="s">
        <v>312</v>
      </c>
      <c r="L82" s="7" t="s">
        <v>156</v>
      </c>
      <c r="M82" s="43">
        <v>110000</v>
      </c>
      <c r="N82" s="29">
        <v>0.247</v>
      </c>
      <c r="O82" s="36">
        <f>ROUND(M82/N82,-3)</f>
        <v>445000</v>
      </c>
      <c r="P82" s="88" t="s">
        <v>361</v>
      </c>
      <c r="Q82"/>
      <c r="R82" s="45"/>
      <c r="S82" s="42"/>
    </row>
    <row r="83" spans="1:19" x14ac:dyDescent="0.25">
      <c r="A83" s="11">
        <v>100</v>
      </c>
      <c r="B83" s="11" t="s">
        <v>353</v>
      </c>
      <c r="C83" s="11">
        <v>12</v>
      </c>
      <c r="D83" s="7" t="s">
        <v>235</v>
      </c>
      <c r="E83" s="7" t="s">
        <v>80</v>
      </c>
      <c r="F83" s="43">
        <v>35100</v>
      </c>
      <c r="G83" s="31">
        <v>8.1299999999999997E-2</v>
      </c>
      <c r="H83" s="35">
        <f t="shared" si="2"/>
        <v>432000</v>
      </c>
      <c r="I83" s="84"/>
      <c r="J83" s="39"/>
      <c r="K83" s="7" t="s">
        <v>313</v>
      </c>
      <c r="L83" s="7" t="s">
        <v>157</v>
      </c>
      <c r="M83" s="43">
        <v>138000</v>
      </c>
      <c r="N83" s="29">
        <v>0.123</v>
      </c>
      <c r="O83" s="36">
        <f>ROUND(M83/N83,-4)</f>
        <v>1120000</v>
      </c>
      <c r="P83" s="88"/>
      <c r="Q83"/>
      <c r="R83" s="45"/>
      <c r="S83" s="42"/>
    </row>
    <row r="84" spans="1:19" x14ac:dyDescent="0.25">
      <c r="A84" s="11">
        <v>100</v>
      </c>
      <c r="B84" s="11" t="s">
        <v>353</v>
      </c>
      <c r="C84" s="11">
        <v>12</v>
      </c>
      <c r="D84" s="7" t="s">
        <v>236</v>
      </c>
      <c r="E84" s="7" t="s">
        <v>81</v>
      </c>
      <c r="F84" s="43">
        <v>21900</v>
      </c>
      <c r="G84" s="31">
        <v>6.1800000000000001E-2</v>
      </c>
      <c r="H84" s="35">
        <f t="shared" si="2"/>
        <v>354000</v>
      </c>
      <c r="I84" s="84"/>
      <c r="J84" s="39"/>
      <c r="K84" s="7" t="s">
        <v>314</v>
      </c>
      <c r="L84" s="7" t="s">
        <v>158</v>
      </c>
      <c r="M84" s="43">
        <v>140000</v>
      </c>
      <c r="N84" s="29">
        <v>0.13700000000000001</v>
      </c>
      <c r="O84" s="36">
        <f>ROUND(M84/N84,-4)</f>
        <v>1020000</v>
      </c>
      <c r="P84" s="88"/>
      <c r="Q84"/>
      <c r="R84" s="45"/>
      <c r="S84" s="42"/>
    </row>
    <row r="85" spans="1:19" x14ac:dyDescent="0.25">
      <c r="A85" s="11">
        <v>100</v>
      </c>
      <c r="B85" s="11" t="s">
        <v>354</v>
      </c>
      <c r="C85" s="11">
        <v>24</v>
      </c>
      <c r="D85" s="7" t="s">
        <v>237</v>
      </c>
      <c r="E85" s="7" t="s">
        <v>82</v>
      </c>
      <c r="F85" s="43">
        <v>20300</v>
      </c>
      <c r="G85" s="29">
        <v>0.11600000000000001</v>
      </c>
      <c r="H85" s="35">
        <f t="shared" si="2"/>
        <v>175000</v>
      </c>
      <c r="I85" s="84"/>
      <c r="J85" s="39"/>
      <c r="K85" s="7" t="s">
        <v>315</v>
      </c>
      <c r="L85" s="7" t="s">
        <v>159</v>
      </c>
      <c r="M85" s="43">
        <v>105000</v>
      </c>
      <c r="N85" s="29">
        <v>0.13800000000000001</v>
      </c>
      <c r="O85" s="36">
        <f>ROUND(M85/N85,-3)</f>
        <v>761000</v>
      </c>
      <c r="P85" s="88"/>
      <c r="Q85"/>
      <c r="R85" s="45"/>
      <c r="S85" s="42"/>
    </row>
    <row r="86" spans="1:19" x14ac:dyDescent="0.25">
      <c r="A86" s="11">
        <v>100</v>
      </c>
      <c r="B86" s="11" t="s">
        <v>354</v>
      </c>
      <c r="C86" s="11">
        <v>24</v>
      </c>
      <c r="D86" s="7" t="s">
        <v>238</v>
      </c>
      <c r="E86" s="7" t="s">
        <v>83</v>
      </c>
      <c r="F86" s="43">
        <v>14900</v>
      </c>
      <c r="G86" s="31">
        <v>7.2800000000000004E-2</v>
      </c>
      <c r="H86" s="35">
        <f t="shared" si="2"/>
        <v>205000</v>
      </c>
      <c r="I86" s="84"/>
      <c r="J86" s="39"/>
      <c r="K86" s="7" t="s">
        <v>316</v>
      </c>
      <c r="L86" s="7" t="s">
        <v>160</v>
      </c>
      <c r="M86" s="43">
        <v>53500</v>
      </c>
      <c r="N86" s="31">
        <v>8.1699999999999995E-2</v>
      </c>
      <c r="O86" s="36">
        <f>ROUND(M86/N86,-3)</f>
        <v>655000</v>
      </c>
      <c r="P86" s="88"/>
      <c r="Q86"/>
      <c r="R86" s="45"/>
      <c r="S86" s="42"/>
    </row>
    <row r="87" spans="1:19" x14ac:dyDescent="0.25">
      <c r="A87" s="11">
        <v>100</v>
      </c>
      <c r="B87" s="11" t="s">
        <v>354</v>
      </c>
      <c r="C87" s="11">
        <v>24</v>
      </c>
      <c r="D87" s="7" t="s">
        <v>239</v>
      </c>
      <c r="E87" s="7" t="s">
        <v>84</v>
      </c>
      <c r="F87" s="43">
        <v>8010</v>
      </c>
      <c r="G87" s="31">
        <v>7.9899999999999999E-2</v>
      </c>
      <c r="H87" s="35">
        <f t="shared" si="2"/>
        <v>100000</v>
      </c>
      <c r="I87" s="84"/>
      <c r="J87" s="39"/>
      <c r="K87" s="7" t="s">
        <v>317</v>
      </c>
      <c r="L87" s="7" t="s">
        <v>161</v>
      </c>
      <c r="M87" s="43">
        <v>32100</v>
      </c>
      <c r="N87" s="31">
        <v>6.3600000000000004E-2</v>
      </c>
      <c r="O87" s="36">
        <f>ROUND(M87/N87,-3)</f>
        <v>505000</v>
      </c>
      <c r="P87" s="88"/>
      <c r="Q87"/>
      <c r="R87" s="45"/>
      <c r="S87" s="42"/>
    </row>
    <row r="88" spans="1:19" x14ac:dyDescent="0.25">
      <c r="A88" s="11">
        <v>100</v>
      </c>
      <c r="B88" s="11" t="s">
        <v>355</v>
      </c>
      <c r="C88" s="11">
        <v>48</v>
      </c>
      <c r="D88" s="7" t="s">
        <v>240</v>
      </c>
      <c r="E88" s="7" t="s">
        <v>85</v>
      </c>
      <c r="F88" s="43">
        <v>559</v>
      </c>
      <c r="G88" s="31">
        <v>9.5399999999999999E-2</v>
      </c>
      <c r="H88" s="35">
        <f>ROUND(F88/G88,-1)</f>
        <v>5860</v>
      </c>
      <c r="I88" s="84" t="s">
        <v>361</v>
      </c>
      <c r="J88" s="39"/>
      <c r="K88" s="7" t="s">
        <v>318</v>
      </c>
      <c r="L88" s="7" t="s">
        <v>162</v>
      </c>
      <c r="M88" s="43">
        <v>5490</v>
      </c>
      <c r="N88" s="29">
        <v>0.11799999999999999</v>
      </c>
      <c r="O88" s="36">
        <f>ROUND(M88/N88,-2)</f>
        <v>46500</v>
      </c>
      <c r="P88" s="88" t="s">
        <v>361</v>
      </c>
      <c r="Q88"/>
      <c r="R88" s="45"/>
      <c r="S88" s="42"/>
    </row>
    <row r="89" spans="1:19" x14ac:dyDescent="0.25">
      <c r="A89" s="11">
        <v>100</v>
      </c>
      <c r="B89" s="11" t="s">
        <v>355</v>
      </c>
      <c r="C89" s="11">
        <v>48</v>
      </c>
      <c r="D89" s="7" t="s">
        <v>241</v>
      </c>
      <c r="E89" s="7" t="s">
        <v>86</v>
      </c>
      <c r="F89" s="43">
        <v>1340</v>
      </c>
      <c r="G89" s="31">
        <v>6.7400000000000002E-2</v>
      </c>
      <c r="H89" s="35">
        <f>ROUND(F89/G89,-2)</f>
        <v>19900</v>
      </c>
      <c r="I89" s="84" t="s">
        <v>361</v>
      </c>
      <c r="J89" s="39"/>
      <c r="K89" s="7" t="s">
        <v>319</v>
      </c>
      <c r="L89" s="7" t="s">
        <v>163</v>
      </c>
      <c r="M89" s="43">
        <v>15800</v>
      </c>
      <c r="N89" s="31">
        <v>8.9200000000000002E-2</v>
      </c>
      <c r="O89" s="36">
        <f>ROUND(M89/N89,-3)</f>
        <v>177000</v>
      </c>
      <c r="P89" s="88" t="s">
        <v>361</v>
      </c>
      <c r="Q89"/>
      <c r="R89" s="45"/>
      <c r="S89" s="42"/>
    </row>
    <row r="90" spans="1:19" x14ac:dyDescent="0.25">
      <c r="A90" s="10">
        <v>100</v>
      </c>
      <c r="B90" s="10" t="s">
        <v>355</v>
      </c>
      <c r="C90" s="10">
        <v>48</v>
      </c>
      <c r="D90" s="7" t="s">
        <v>242</v>
      </c>
      <c r="E90" s="13" t="s">
        <v>87</v>
      </c>
      <c r="F90" s="44">
        <v>485</v>
      </c>
      <c r="G90" s="29">
        <v>0.17699999999999999</v>
      </c>
      <c r="H90" s="35">
        <f>ROUND(F90/G90,-1)</f>
        <v>2740</v>
      </c>
      <c r="I90" s="84" t="s">
        <v>361</v>
      </c>
      <c r="J90" s="39"/>
      <c r="K90" s="13" t="s">
        <v>320</v>
      </c>
      <c r="L90" s="13" t="s">
        <v>164</v>
      </c>
      <c r="M90" s="44">
        <v>114000</v>
      </c>
      <c r="N90" s="30">
        <v>0.16</v>
      </c>
      <c r="O90" s="37">
        <f>ROUND(M90/N90,-3)</f>
        <v>713000</v>
      </c>
      <c r="P90" s="89" t="s">
        <v>361</v>
      </c>
      <c r="Q90"/>
      <c r="R90" s="45"/>
      <c r="S90" s="42"/>
    </row>
    <row r="91" spans="1:19" ht="17.25" customHeight="1" x14ac:dyDescent="0.25">
      <c r="A91" s="95" t="s">
        <v>339</v>
      </c>
      <c r="B91" s="95"/>
      <c r="C91" s="95"/>
      <c r="D91" s="95"/>
      <c r="E91" s="95"/>
      <c r="F91" s="95"/>
      <c r="G91" s="95"/>
      <c r="H91" s="26"/>
      <c r="I91" s="26"/>
      <c r="J91" s="26"/>
    </row>
    <row r="92" spans="1:19" ht="17.25" customHeight="1" x14ac:dyDescent="0.25">
      <c r="A92" s="96" t="s">
        <v>340</v>
      </c>
      <c r="B92" s="96"/>
      <c r="C92" s="96"/>
      <c r="D92" s="96"/>
      <c r="E92" s="96"/>
      <c r="F92" s="96"/>
      <c r="G92" s="96"/>
      <c r="H92" s="28"/>
      <c r="I92" s="77"/>
      <c r="J92" s="28"/>
    </row>
    <row r="93" spans="1:19" s="27" customFormat="1" ht="33" customHeight="1" x14ac:dyDescent="0.25">
      <c r="A93" s="97" t="s">
        <v>328</v>
      </c>
      <c r="B93" s="97"/>
      <c r="C93" s="97"/>
      <c r="D93" s="97"/>
      <c r="E93" s="97"/>
      <c r="F93" s="97"/>
      <c r="G93" s="97"/>
      <c r="H93" s="52"/>
      <c r="I93" s="52"/>
      <c r="J93" s="52"/>
      <c r="Q93" s="42"/>
      <c r="R93" s="42"/>
    </row>
    <row r="94" spans="1:19" s="27" customFormat="1" ht="17.25" customHeight="1" x14ac:dyDescent="0.25">
      <c r="A94" s="79" t="s">
        <v>363</v>
      </c>
      <c r="B94" s="75"/>
      <c r="C94" s="75"/>
      <c r="D94" s="75"/>
      <c r="E94" s="75"/>
      <c r="F94" s="75"/>
      <c r="G94" s="75"/>
      <c r="H94" s="52"/>
      <c r="I94" s="52"/>
      <c r="J94" s="52"/>
      <c r="Q94" s="42"/>
      <c r="R94" s="42"/>
    </row>
    <row r="95" spans="1:19" s="27" customFormat="1" ht="17.25" customHeight="1" x14ac:dyDescent="0.25">
      <c r="A95" s="80" t="s">
        <v>369</v>
      </c>
      <c r="B95" s="75"/>
      <c r="C95" s="75"/>
      <c r="D95" s="75"/>
      <c r="E95" s="75"/>
      <c r="F95" s="75"/>
      <c r="G95" s="75"/>
      <c r="H95" s="52"/>
      <c r="I95" s="52"/>
      <c r="J95" s="52"/>
      <c r="Q95" s="42"/>
      <c r="R95" s="42"/>
    </row>
    <row r="96" spans="1:19" ht="31.5" customHeight="1" x14ac:dyDescent="0.25">
      <c r="A96" s="98" t="s">
        <v>371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9"/>
      <c r="P96" s="99"/>
    </row>
    <row r="97" spans="1:16" ht="17.25" customHeight="1" x14ac:dyDescent="0.25">
      <c r="F97" s="9"/>
      <c r="G97" s="9"/>
      <c r="H97" s="9"/>
      <c r="I97" s="9"/>
    </row>
    <row r="98" spans="1:16" ht="17.25" customHeight="1" x14ac:dyDescent="0.25">
      <c r="A98" s="49" t="s">
        <v>325</v>
      </c>
      <c r="B98" s="65" t="s">
        <v>330</v>
      </c>
      <c r="C98" s="6"/>
      <c r="F98" s="9"/>
      <c r="G98" s="9"/>
      <c r="H98" s="9"/>
      <c r="I98" s="9"/>
    </row>
    <row r="99" spans="1:16" ht="17.25" customHeight="1" x14ac:dyDescent="0.25">
      <c r="A99" s="49" t="s">
        <v>326</v>
      </c>
      <c r="B99" s="65" t="s">
        <v>357</v>
      </c>
      <c r="C99" s="6"/>
      <c r="F99" s="9"/>
      <c r="G99" s="9"/>
      <c r="H99" s="9"/>
      <c r="I99" s="9"/>
    </row>
    <row r="100" spans="1:16" ht="17.25" customHeight="1" x14ac:dyDescent="0.25">
      <c r="A100" s="49" t="s">
        <v>327</v>
      </c>
      <c r="B100" s="66">
        <v>43700</v>
      </c>
      <c r="C100" s="6"/>
      <c r="F100" s="9"/>
      <c r="G100" s="9"/>
      <c r="H100" s="9"/>
      <c r="I100" s="9"/>
    </row>
    <row r="101" spans="1:16" ht="17.25" customHeight="1" x14ac:dyDescent="0.25">
      <c r="A101" s="50"/>
      <c r="B101" s="50"/>
      <c r="F101" s="9"/>
      <c r="G101" s="9"/>
      <c r="H101" s="9"/>
      <c r="I101" s="9"/>
    </row>
    <row r="102" spans="1:16" x14ac:dyDescent="0.25">
      <c r="A102" s="51" t="s">
        <v>9</v>
      </c>
      <c r="B102" s="68" t="s">
        <v>359</v>
      </c>
      <c r="C102" s="6"/>
    </row>
    <row r="103" spans="1:16" x14ac:dyDescent="0.25">
      <c r="A103" s="51" t="s">
        <v>356</v>
      </c>
      <c r="B103" s="69">
        <v>43711</v>
      </c>
      <c r="C103" s="6"/>
      <c r="F103" s="8"/>
      <c r="G103" s="8"/>
      <c r="H103" s="8"/>
      <c r="I103" s="8"/>
    </row>
    <row r="104" spans="1:16" ht="28.5" customHeight="1" x14ac:dyDescent="0.25">
      <c r="A104" s="70" t="s">
        <v>358</v>
      </c>
      <c r="B104" s="92" t="s">
        <v>370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76"/>
    </row>
    <row r="105" spans="1:16" ht="17.25" customHeight="1" x14ac:dyDescent="0.25"/>
    <row r="106" spans="1:16" ht="17.25" customHeight="1" x14ac:dyDescent="0.25"/>
    <row r="107" spans="1:16" ht="17.25" customHeight="1" x14ac:dyDescent="0.25"/>
    <row r="108" spans="1:16" ht="17.25" customHeight="1" x14ac:dyDescent="0.25"/>
    <row r="109" spans="1:16" ht="17.25" customHeight="1" x14ac:dyDescent="0.25"/>
    <row r="110" spans="1:16" ht="17.25" customHeight="1" x14ac:dyDescent="0.25"/>
  </sheetData>
  <mergeCells count="7">
    <mergeCell ref="E3:F3"/>
    <mergeCell ref="B104:O104"/>
    <mergeCell ref="C8:E8"/>
    <mergeCell ref="A91:G91"/>
    <mergeCell ref="A92:G92"/>
    <mergeCell ref="A93:G93"/>
    <mergeCell ref="A96:P96"/>
  </mergeCells>
  <pageMargins left="0.5" right="0.5" top="0.75" bottom="0.75" header="0.3" footer="0.3"/>
  <pageSetup scale="57" fitToHeight="2" orientation="landscape" r:id="rId1"/>
  <headerFooter>
    <oddFooter>&amp;LBSA CHEM13749 Rat Mammary&amp;RPage &amp;P of &amp;N</oddFooter>
  </headerFooter>
  <ignoredErrors>
    <ignoredError sqref="O14 O19:O20 O23:O24 O28 O32 O35 O48 O57 O60:O61 O62 H61 H64 H76 O77 O88 H8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 Mammary</vt:lpstr>
      <vt:lpstr>'Rat Mammary'!Print_Area</vt:lpstr>
      <vt:lpstr>'Rat Mammary'!Print_Titles</vt:lpstr>
    </vt:vector>
  </TitlesOfParts>
  <Company>Research Triangle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Berke, Julie (NIH/NIEHS) [C]</cp:lastModifiedBy>
  <cp:lastPrinted>2019-09-12T21:11:24Z</cp:lastPrinted>
  <dcterms:created xsi:type="dcterms:W3CDTF">2002-11-21T20:46:50Z</dcterms:created>
  <dcterms:modified xsi:type="dcterms:W3CDTF">2020-11-17T17:52:43Z</dcterms:modified>
</cp:coreProperties>
</file>