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ttanyrickard/Desktop/"/>
    </mc:Choice>
  </mc:AlternateContent>
  <xr:revisionPtr revIDLastSave="0" documentId="13_ncr:1_{9CCB2085-40A0-5541-AB9B-9875BA0F24FD}" xr6:coauthVersionLast="47" xr6:coauthVersionMax="47" xr10:uidLastSave="{00000000-0000-0000-0000-000000000000}"/>
  <bookViews>
    <workbookView xWindow="0" yWindow="740" windowWidth="30240" windowHeight="18900" xr2:uid="{3E285568-B30E-4DD1-BD0A-037AEC5C92E1}"/>
  </bookViews>
  <sheets>
    <sheet name="Result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" l="1"/>
  <c r="W193" i="5" l="1"/>
  <c r="X193" i="5"/>
  <c r="Y193" i="5"/>
  <c r="W194" i="5"/>
  <c r="X194" i="5" s="1"/>
  <c r="Y194" i="5" s="1"/>
  <c r="W195" i="5"/>
  <c r="X195" i="5"/>
  <c r="Y195" i="5" s="1"/>
  <c r="W196" i="5"/>
  <c r="X196" i="5" s="1"/>
  <c r="Y196" i="5" s="1"/>
  <c r="W197" i="5"/>
  <c r="X197" i="5" s="1"/>
  <c r="Y197" i="5" s="1"/>
  <c r="W198" i="5"/>
  <c r="X198" i="5"/>
  <c r="Y198" i="5" s="1"/>
  <c r="W199" i="5"/>
  <c r="X199" i="5"/>
  <c r="Y199" i="5" s="1"/>
  <c r="W200" i="5"/>
  <c r="X200" i="5" s="1"/>
  <c r="Y200" i="5" s="1"/>
  <c r="W201" i="5"/>
  <c r="X201" i="5"/>
  <c r="Y201" i="5" s="1"/>
  <c r="AB55" i="5" s="1"/>
  <c r="W202" i="5"/>
  <c r="X202" i="5"/>
  <c r="Y202" i="5" s="1"/>
  <c r="W203" i="5"/>
  <c r="X203" i="5" s="1"/>
  <c r="Y203" i="5" s="1"/>
  <c r="W204" i="5"/>
  <c r="X204" i="5" s="1"/>
  <c r="Y204" i="5" s="1"/>
  <c r="W205" i="5"/>
  <c r="X205" i="5" s="1"/>
  <c r="Y205" i="5" s="1"/>
  <c r="W206" i="5"/>
  <c r="X206" i="5" s="1"/>
  <c r="Y206" i="5" s="1"/>
  <c r="W207" i="5"/>
  <c r="X207" i="5" s="1"/>
  <c r="Y207" i="5" s="1"/>
  <c r="W208" i="5"/>
  <c r="X208" i="5"/>
  <c r="Y208" i="5" s="1"/>
  <c r="W209" i="5"/>
  <c r="X209" i="5"/>
  <c r="Y209" i="5" s="1"/>
  <c r="W210" i="5"/>
  <c r="X210" i="5"/>
  <c r="Y210" i="5" s="1"/>
  <c r="W211" i="5"/>
  <c r="X211" i="5" s="1"/>
  <c r="Y211" i="5" s="1"/>
  <c r="W212" i="5"/>
  <c r="X212" i="5"/>
  <c r="Y212" i="5" s="1"/>
  <c r="W213" i="5"/>
  <c r="X213" i="5"/>
  <c r="Y213" i="5" s="1"/>
  <c r="W214" i="5"/>
  <c r="X214" i="5" s="1"/>
  <c r="Y214" i="5" s="1"/>
  <c r="W215" i="5"/>
  <c r="X215" i="5"/>
  <c r="Y215" i="5" s="1"/>
  <c r="W216" i="5"/>
  <c r="X216" i="5" s="1"/>
  <c r="Y216" i="5" s="1"/>
  <c r="W217" i="5"/>
  <c r="X217" i="5" s="1"/>
  <c r="Y217" i="5" s="1"/>
  <c r="W218" i="5"/>
  <c r="X218" i="5"/>
  <c r="Y218" i="5" s="1"/>
  <c r="W219" i="5"/>
  <c r="X219" i="5"/>
  <c r="Y219" i="5" s="1"/>
  <c r="W220" i="5"/>
  <c r="X220" i="5"/>
  <c r="Y220" i="5" s="1"/>
  <c r="W221" i="5"/>
  <c r="X221" i="5"/>
  <c r="Y221" i="5"/>
  <c r="W222" i="5"/>
  <c r="X222" i="5" s="1"/>
  <c r="Y222" i="5" s="1"/>
  <c r="W223" i="5"/>
  <c r="X223" i="5"/>
  <c r="Y223" i="5"/>
  <c r="W224" i="5"/>
  <c r="X224" i="5" s="1"/>
  <c r="Y224" i="5" s="1"/>
  <c r="W225" i="5"/>
  <c r="X225" i="5" s="1"/>
  <c r="Y225" i="5" s="1"/>
  <c r="W226" i="5"/>
  <c r="X226" i="5" s="1"/>
  <c r="Y226" i="5" s="1"/>
  <c r="W227" i="5"/>
  <c r="X227" i="5" s="1"/>
  <c r="Y227" i="5" s="1"/>
  <c r="W228" i="5"/>
  <c r="X228" i="5" s="1"/>
  <c r="Y228" i="5" s="1"/>
  <c r="W229" i="5"/>
  <c r="X229" i="5"/>
  <c r="Y229" i="5" s="1"/>
  <c r="W230" i="5"/>
  <c r="X230" i="5"/>
  <c r="Y230" i="5" s="1"/>
  <c r="W231" i="5"/>
  <c r="X231" i="5"/>
  <c r="Y231" i="5"/>
  <c r="W232" i="5"/>
  <c r="X232" i="5" s="1"/>
  <c r="Y232" i="5" s="1"/>
  <c r="W233" i="5"/>
  <c r="X233" i="5"/>
  <c r="Y233" i="5" s="1"/>
  <c r="W234" i="5"/>
  <c r="X234" i="5" s="1"/>
  <c r="Y234" i="5" s="1"/>
  <c r="W235" i="5"/>
  <c r="X235" i="5" s="1"/>
  <c r="Y235" i="5" s="1"/>
  <c r="W236" i="5"/>
  <c r="X236" i="5" s="1"/>
  <c r="Y236" i="5" s="1"/>
  <c r="W237" i="5"/>
  <c r="X237" i="5" s="1"/>
  <c r="Y237" i="5" s="1"/>
  <c r="W47" i="5"/>
  <c r="X47" i="5" s="1"/>
  <c r="Y47" i="5" s="1"/>
  <c r="W48" i="5"/>
  <c r="X48" i="5" s="1"/>
  <c r="Y48" i="5" s="1"/>
  <c r="W49" i="5"/>
  <c r="X49" i="5" s="1"/>
  <c r="Y49" i="5" s="1"/>
  <c r="W50" i="5"/>
  <c r="X50" i="5" s="1"/>
  <c r="Y50" i="5" s="1"/>
  <c r="W51" i="5"/>
  <c r="X51" i="5"/>
  <c r="Y51" i="5"/>
  <c r="W52" i="5"/>
  <c r="X52" i="5"/>
  <c r="Y52" i="5" s="1"/>
  <c r="W53" i="5"/>
  <c r="X53" i="5" s="1"/>
  <c r="Y53" i="5" s="1"/>
  <c r="W54" i="5"/>
  <c r="X54" i="5" s="1"/>
  <c r="Y54" i="5" s="1"/>
  <c r="W55" i="5"/>
  <c r="X55" i="5" s="1"/>
  <c r="Y55" i="5" s="1"/>
  <c r="W56" i="5"/>
  <c r="X56" i="5" s="1"/>
  <c r="Y56" i="5" s="1"/>
  <c r="W57" i="5"/>
  <c r="X57" i="5" s="1"/>
  <c r="Y57" i="5" s="1"/>
  <c r="W58" i="5"/>
  <c r="X58" i="5"/>
  <c r="Y58" i="5" s="1"/>
  <c r="W59" i="5"/>
  <c r="X59" i="5" s="1"/>
  <c r="Y59" i="5" s="1"/>
  <c r="W60" i="5"/>
  <c r="X60" i="5"/>
  <c r="Y60" i="5" s="1"/>
  <c r="W61" i="5"/>
  <c r="X61" i="5"/>
  <c r="Y61" i="5" s="1"/>
  <c r="W62" i="5"/>
  <c r="X62" i="5"/>
  <c r="Y62" i="5"/>
  <c r="W63" i="5"/>
  <c r="X63" i="5" s="1"/>
  <c r="Y63" i="5" s="1"/>
  <c r="W64" i="5"/>
  <c r="X64" i="5" s="1"/>
  <c r="Y64" i="5" s="1"/>
  <c r="W65" i="5"/>
  <c r="X65" i="5" s="1"/>
  <c r="Y65" i="5" s="1"/>
  <c r="W66" i="5"/>
  <c r="X66" i="5" s="1"/>
  <c r="Y66" i="5" s="1"/>
  <c r="W67" i="5"/>
  <c r="X67" i="5" s="1"/>
  <c r="Y67" i="5" s="1"/>
  <c r="W68" i="5"/>
  <c r="X68" i="5" s="1"/>
  <c r="Y68" i="5" s="1"/>
  <c r="W69" i="5"/>
  <c r="X69" i="5"/>
  <c r="Y69" i="5" s="1"/>
  <c r="W70" i="5"/>
  <c r="X70" i="5"/>
  <c r="Y70" i="5" s="1"/>
  <c r="W71" i="5"/>
  <c r="X71" i="5"/>
  <c r="Y71" i="5"/>
  <c r="W72" i="5"/>
  <c r="X72" i="5" s="1"/>
  <c r="Y72" i="5" s="1"/>
  <c r="W73" i="5"/>
  <c r="X73" i="5" s="1"/>
  <c r="Y73" i="5" s="1"/>
  <c r="W74" i="5"/>
  <c r="X74" i="5" s="1"/>
  <c r="Y74" i="5" s="1"/>
  <c r="W75" i="5"/>
  <c r="X75" i="5"/>
  <c r="Y75" i="5" s="1"/>
  <c r="W76" i="5"/>
  <c r="X76" i="5" s="1"/>
  <c r="Y76" i="5" s="1"/>
  <c r="W77" i="5"/>
  <c r="X77" i="5" s="1"/>
  <c r="Y77" i="5" s="1"/>
  <c r="W78" i="5"/>
  <c r="X78" i="5" s="1"/>
  <c r="Y78" i="5" s="1"/>
  <c r="W79" i="5"/>
  <c r="X79" i="5" s="1"/>
  <c r="Y79" i="5" s="1"/>
  <c r="W80" i="5"/>
  <c r="X80" i="5" s="1"/>
  <c r="Y80" i="5" s="1"/>
  <c r="W81" i="5"/>
  <c r="X81" i="5"/>
  <c r="Y81" i="5"/>
  <c r="W82" i="5"/>
  <c r="X82" i="5" s="1"/>
  <c r="Y82" i="5" s="1"/>
  <c r="W83" i="5"/>
  <c r="X83" i="5" s="1"/>
  <c r="Y83" i="5" s="1"/>
  <c r="W84" i="5"/>
  <c r="X84" i="5"/>
  <c r="Y84" i="5" s="1"/>
  <c r="W85" i="5"/>
  <c r="X85" i="5"/>
  <c r="Y85" i="5" s="1"/>
  <c r="W86" i="5"/>
  <c r="X86" i="5" s="1"/>
  <c r="Y86" i="5" s="1"/>
  <c r="W87" i="5"/>
  <c r="X87" i="5" s="1"/>
  <c r="Y87" i="5" s="1"/>
  <c r="W88" i="5"/>
  <c r="X88" i="5" s="1"/>
  <c r="Y88" i="5" s="1"/>
  <c r="W89" i="5"/>
  <c r="X89" i="5" s="1"/>
  <c r="Y89" i="5" s="1"/>
  <c r="W90" i="5"/>
  <c r="X90" i="5" s="1"/>
  <c r="Y90" i="5" s="1"/>
  <c r="W91" i="5"/>
  <c r="X91" i="5" s="1"/>
  <c r="Y91" i="5" s="1"/>
  <c r="I49" i="5"/>
  <c r="G5" i="5"/>
  <c r="G6" i="5"/>
  <c r="G7" i="5"/>
  <c r="AB87" i="5" l="1"/>
  <c r="AB82" i="5"/>
  <c r="AB69" i="5"/>
  <c r="AB63" i="5"/>
  <c r="AD63" i="5" s="1"/>
  <c r="AB49" i="5"/>
  <c r="AD48" i="5" s="1"/>
  <c r="AB86" i="5"/>
  <c r="AB80" i="5"/>
  <c r="AB74" i="5"/>
  <c r="AD74" i="5" s="1"/>
  <c r="AB85" i="5"/>
  <c r="AB79" i="5"/>
  <c r="AB67" i="5"/>
  <c r="AB54" i="5"/>
  <c r="AB47" i="5"/>
  <c r="AB81" i="5"/>
  <c r="AB48" i="5"/>
  <c r="AB78" i="5"/>
  <c r="AB73" i="5"/>
  <c r="AB61" i="5"/>
  <c r="AD61" i="5" s="1"/>
  <c r="AB53" i="5"/>
  <c r="AD55" i="5" s="1"/>
  <c r="AB68" i="5"/>
  <c r="AB77" i="5"/>
  <c r="AB66" i="5"/>
  <c r="AB60" i="5"/>
  <c r="AB62" i="5"/>
  <c r="AB91" i="5"/>
  <c r="AB84" i="5"/>
  <c r="AB72" i="5"/>
  <c r="AB59" i="5"/>
  <c r="AD59" i="5" s="1"/>
  <c r="AB52" i="5"/>
  <c r="AC50" i="5" s="1"/>
  <c r="AB90" i="5"/>
  <c r="AD90" i="5" s="1"/>
  <c r="AB65" i="5"/>
  <c r="AC66" i="5" s="1"/>
  <c r="AB58" i="5"/>
  <c r="AC58" i="5" s="1"/>
  <c r="AB89" i="5"/>
  <c r="AB83" i="5"/>
  <c r="AD84" i="5" s="1"/>
  <c r="AB76" i="5"/>
  <c r="AB71" i="5"/>
  <c r="AC71" i="5" s="1"/>
  <c r="AB64" i="5"/>
  <c r="AB57" i="5"/>
  <c r="AB51" i="5"/>
  <c r="AB88" i="5"/>
  <c r="AB75" i="5"/>
  <c r="AB70" i="5"/>
  <c r="AB56" i="5"/>
  <c r="AB50" i="5"/>
  <c r="AC80" i="5"/>
  <c r="AD69" i="5"/>
  <c r="AC69" i="5"/>
  <c r="AC47" i="5"/>
  <c r="AD79" i="5"/>
  <c r="AC79" i="5"/>
  <c r="AC86" i="5"/>
  <c r="AD85" i="5"/>
  <c r="AD81" i="5"/>
  <c r="AC83" i="5"/>
  <c r="AC77" i="5"/>
  <c r="AD82" i="5"/>
  <c r="AC82" i="5"/>
  <c r="AC81" i="5"/>
  <c r="AC85" i="5"/>
  <c r="AD78" i="5"/>
  <c r="AD68" i="5"/>
  <c r="AD88" i="5"/>
  <c r="AD58" i="5"/>
  <c r="AC88" i="5"/>
  <c r="AC78" i="5"/>
  <c r="AC68" i="5"/>
  <c r="AD57" i="5"/>
  <c r="AD47" i="5"/>
  <c r="AD60" i="5"/>
  <c r="AD50" i="5"/>
  <c r="AD87" i="5"/>
  <c r="AD77" i="5"/>
  <c r="AC87" i="5"/>
  <c r="AD83" i="5"/>
  <c r="AD73" i="5"/>
  <c r="AC70" i="5"/>
  <c r="AD86" i="5"/>
  <c r="AD76" i="5"/>
  <c r="AD66" i="5"/>
  <c r="AD80" i="5"/>
  <c r="AD70" i="5"/>
  <c r="AC89" i="5" l="1"/>
  <c r="AC91" i="5"/>
  <c r="AD89" i="5"/>
  <c r="AC90" i="5"/>
  <c r="AD91" i="5"/>
  <c r="AD56" i="5"/>
  <c r="AD71" i="5"/>
  <c r="AC55" i="5"/>
  <c r="AD75" i="5"/>
  <c r="AD72" i="5"/>
  <c r="AC65" i="5"/>
  <c r="AC73" i="5"/>
  <c r="AC74" i="5"/>
  <c r="AC76" i="5"/>
  <c r="AC51" i="5"/>
  <c r="AC56" i="5"/>
  <c r="AC52" i="5"/>
  <c r="AD54" i="5"/>
  <c r="AC64" i="5"/>
  <c r="AC54" i="5"/>
  <c r="AD52" i="5"/>
  <c r="AC57" i="5"/>
  <c r="AD53" i="5"/>
  <c r="AC48" i="5"/>
  <c r="AC75" i="5"/>
  <c r="AD62" i="5"/>
  <c r="AC49" i="5"/>
  <c r="AD67" i="5"/>
  <c r="AC67" i="5"/>
  <c r="AD51" i="5"/>
  <c r="AC62" i="5"/>
  <c r="AD49" i="5"/>
  <c r="AC53" i="5"/>
  <c r="AC61" i="5"/>
  <c r="AD64" i="5"/>
  <c r="AC59" i="5"/>
  <c r="AC60" i="5"/>
  <c r="AD65" i="5"/>
  <c r="AC63" i="5"/>
  <c r="AC84" i="5"/>
  <c r="AC72" i="5"/>
  <c r="AH20" i="5" l="1"/>
  <c r="AM26" i="5" s="1"/>
  <c r="AI26" i="5"/>
  <c r="AI21" i="5"/>
  <c r="AH29" i="5"/>
  <c r="AM35" i="5" s="1"/>
  <c r="AI29" i="5"/>
  <c r="AH22" i="5"/>
  <c r="AM28" i="5" s="1"/>
  <c r="AH30" i="5"/>
  <c r="AM36" i="5" s="1"/>
  <c r="AI23" i="5"/>
  <c r="AH26" i="5"/>
  <c r="AM32" i="5" s="1"/>
  <c r="AH28" i="5"/>
  <c r="AM34" i="5" s="1"/>
  <c r="AH31" i="5"/>
  <c r="AM37" i="5" s="1"/>
  <c r="AH23" i="5"/>
  <c r="AM29" i="5" s="1"/>
  <c r="AH24" i="5"/>
  <c r="AM30" i="5" s="1"/>
  <c r="AI19" i="5"/>
  <c r="AH17" i="5"/>
  <c r="AM23" i="5" s="1"/>
  <c r="AI17" i="5"/>
  <c r="AH19" i="5"/>
  <c r="AM25" i="5" s="1"/>
  <c r="AH27" i="5"/>
  <c r="AM33" i="5" s="1"/>
  <c r="AI27" i="5"/>
  <c r="AI18" i="5"/>
  <c r="AI22" i="5"/>
  <c r="AI28" i="5"/>
  <c r="AI20" i="5"/>
  <c r="AH18" i="5"/>
  <c r="AM24" i="5" s="1"/>
  <c r="AI30" i="5"/>
  <c r="AI24" i="5"/>
  <c r="AH21" i="5"/>
  <c r="AM27" i="5" s="1"/>
  <c r="AI31" i="5"/>
  <c r="AH25" i="5"/>
  <c r="AM31" i="5" s="1"/>
  <c r="AI25" i="5"/>
  <c r="G2" i="5" l="1"/>
  <c r="G3" i="5"/>
  <c r="G4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</calcChain>
</file>

<file path=xl/sharedStrings.xml><?xml version="1.0" encoding="utf-8"?>
<sst xmlns="http://schemas.openxmlformats.org/spreadsheetml/2006/main" count="546" uniqueCount="205">
  <si>
    <t>Sample</t>
  </si>
  <si>
    <t>Well</t>
  </si>
  <si>
    <t>Well Position</t>
  </si>
  <si>
    <t>Sample Name</t>
  </si>
  <si>
    <t>Target Name</t>
  </si>
  <si>
    <t>CT</t>
  </si>
  <si>
    <t>A1</t>
  </si>
  <si>
    <t>ND1</t>
  </si>
  <si>
    <t>A2</t>
  </si>
  <si>
    <t>HPRT</t>
  </si>
  <si>
    <t>A7</t>
  </si>
  <si>
    <t>A8</t>
  </si>
  <si>
    <t>A9</t>
  </si>
  <si>
    <t>B1</t>
  </si>
  <si>
    <t>B7</t>
  </si>
  <si>
    <t>B9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</si>
  <si>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</si>
  <si>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</si>
  <si>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</si>
  <si>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</si>
  <si>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</si>
  <si>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</si>
  <si>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</si>
  <si>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</si>
  <si>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</si>
  <si>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</si>
  <si>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</si>
  <si>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</si>
  <si>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</si>
  <si>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D3</t>
  </si>
  <si>
    <t>D7</t>
  </si>
  <si>
    <t>D9</t>
  </si>
  <si>
    <t>E1</t>
  </si>
  <si>
    <t>E2</t>
  </si>
  <si>
    <t>E3</t>
  </si>
  <si>
    <t>E7</t>
  </si>
  <si>
    <t>E8</t>
  </si>
  <si>
    <t>F1</t>
  </si>
  <si>
    <t>F3</t>
  </si>
  <si>
    <t>F7</t>
  </si>
  <si>
    <t>G1</t>
  </si>
  <si>
    <t>G2</t>
  </si>
  <si>
    <t>G3</t>
  </si>
  <si>
    <t>H1</t>
  </si>
  <si>
    <t>H3</t>
  </si>
  <si>
    <t>I1</t>
  </si>
  <si>
    <t>I2</t>
  </si>
  <si>
    <t>I3</t>
  </si>
  <si>
    <t>J1</t>
  </si>
  <si>
    <t>J3</t>
  </si>
  <si>
    <t>K1</t>
  </si>
  <si>
    <t>K2</t>
  </si>
  <si>
    <t>K3</t>
  </si>
  <si>
    <t>L1</t>
  </si>
  <si>
    <t>L3</t>
  </si>
  <si>
    <t>M1</t>
  </si>
  <si>
    <t>M2</t>
  </si>
  <si>
    <t>M3</t>
  </si>
  <si>
    <t>N1</t>
  </si>
  <si>
    <t>N3</t>
  </si>
  <si>
    <t>O1</t>
  </si>
  <si>
    <t>O2</t>
  </si>
  <si>
    <t>O6</t>
  </si>
  <si>
    <t>P1</t>
  </si>
  <si>
    <t>P5</t>
  </si>
  <si>
    <t>Copy Number</t>
  </si>
  <si>
    <t>ND1 Ct</t>
  </si>
  <si>
    <t>Mean Copy Number</t>
  </si>
  <si>
    <t>Stdev</t>
  </si>
  <si>
    <t>HPRT Ct</t>
  </si>
  <si>
    <t>ND1 copy #
/ HPRT</t>
  </si>
  <si>
    <t>Mean Hprt</t>
  </si>
  <si>
    <t>LOG (copy Number)</t>
  </si>
  <si>
    <t>EFF=</t>
  </si>
  <si>
    <t>ND1 LOG Copy</t>
  </si>
  <si>
    <t>ND1 Copy #</t>
  </si>
  <si>
    <t>HPRT LOG</t>
  </si>
  <si>
    <t>HPRT Copy #</t>
  </si>
  <si>
    <t>Slope</t>
  </si>
  <si>
    <t>Intercept</t>
  </si>
  <si>
    <t>C13</t>
  </si>
  <si>
    <t>C14</t>
  </si>
  <si>
    <t>C15</t>
  </si>
  <si>
    <t>G7</t>
  </si>
  <si>
    <t>G8</t>
  </si>
  <si>
    <t>H7</t>
  </si>
  <si>
    <t>I7</t>
  </si>
  <si>
    <t>I8</t>
  </si>
  <si>
    <t>J7</t>
  </si>
  <si>
    <t>K7</t>
  </si>
  <si>
    <t>K8</t>
  </si>
  <si>
    <t>L7</t>
  </si>
  <si>
    <t>M7</t>
  </si>
  <si>
    <t>M8</t>
  </si>
  <si>
    <t>N7</t>
  </si>
  <si>
    <t>O7</t>
  </si>
  <si>
    <t>O8</t>
  </si>
  <si>
    <t>P7</t>
  </si>
  <si>
    <t>Note: Want primer efficiency to be between 95-110% to be acceptable.</t>
  </si>
  <si>
    <t>e8</t>
  </si>
  <si>
    <t>A17</t>
  </si>
  <si>
    <t>A18</t>
  </si>
  <si>
    <t>A19</t>
  </si>
  <si>
    <t>B17</t>
  </si>
  <si>
    <t>B19</t>
  </si>
  <si>
    <t>e7</t>
  </si>
  <si>
    <t>C17</t>
  </si>
  <si>
    <t>C18</t>
  </si>
  <si>
    <t>C19</t>
  </si>
  <si>
    <t>D17</t>
  </si>
  <si>
    <t>D19</t>
  </si>
  <si>
    <t>e6</t>
  </si>
  <si>
    <t>E9</t>
  </si>
  <si>
    <t>E17</t>
  </si>
  <si>
    <t>E18</t>
  </si>
  <si>
    <t>E19</t>
  </si>
  <si>
    <t>F9</t>
  </si>
  <si>
    <t>F17</t>
  </si>
  <si>
    <t>F19</t>
  </si>
  <si>
    <t>e5</t>
  </si>
  <si>
    <t>G9</t>
  </si>
  <si>
    <t>G17</t>
  </si>
  <si>
    <t>G18</t>
  </si>
  <si>
    <t>G19</t>
  </si>
  <si>
    <t>H9</t>
  </si>
  <si>
    <t>H17</t>
  </si>
  <si>
    <t>H19</t>
  </si>
  <si>
    <t>e4</t>
  </si>
  <si>
    <t>I9</t>
  </si>
  <si>
    <t>I17</t>
  </si>
  <si>
    <t>I18</t>
  </si>
  <si>
    <t>I19</t>
  </si>
  <si>
    <t>J9</t>
  </si>
  <si>
    <t>J17</t>
  </si>
  <si>
    <t>J19</t>
  </si>
  <si>
    <t>e3</t>
  </si>
  <si>
    <t>K9</t>
  </si>
  <si>
    <t>K17</t>
  </si>
  <si>
    <t>K18</t>
  </si>
  <si>
    <t>K19</t>
  </si>
  <si>
    <t>L9</t>
  </si>
  <si>
    <t>L17</t>
  </si>
  <si>
    <t>L19</t>
  </si>
  <si>
    <t>e2</t>
  </si>
  <si>
    <t>M17</t>
  </si>
  <si>
    <t>M18</t>
  </si>
  <si>
    <t>N17</t>
  </si>
  <si>
    <t>e1</t>
  </si>
  <si>
    <t>O16</t>
  </si>
  <si>
    <t>O17</t>
  </si>
  <si>
    <t>O18</t>
  </si>
  <si>
    <t>P15</t>
  </si>
  <si>
    <t>P17</t>
  </si>
  <si>
    <t>17</t>
  </si>
  <si>
    <t>25</t>
  </si>
  <si>
    <t>B8</t>
  </si>
  <si>
    <t>B18</t>
  </si>
  <si>
    <t>18</t>
  </si>
  <si>
    <t>26</t>
  </si>
  <si>
    <t>D2</t>
  </si>
  <si>
    <t>D8</t>
  </si>
  <si>
    <t>D18</t>
  </si>
  <si>
    <t>19</t>
  </si>
  <si>
    <t>27</t>
  </si>
  <si>
    <t>F2</t>
  </si>
  <si>
    <t>F8</t>
  </si>
  <si>
    <t>F18</t>
  </si>
  <si>
    <t>20</t>
  </si>
  <si>
    <t>28</t>
  </si>
  <si>
    <t>H2</t>
  </si>
  <si>
    <t>H8</t>
  </si>
  <si>
    <t>H18</t>
  </si>
  <si>
    <t>21</t>
  </si>
  <si>
    <t>29</t>
  </si>
  <si>
    <t>J2</t>
  </si>
  <si>
    <t>J8</t>
  </si>
  <si>
    <t>J18</t>
  </si>
  <si>
    <t>22</t>
  </si>
  <si>
    <t>30</t>
  </si>
  <si>
    <t>L2</t>
  </si>
  <si>
    <t>L8</t>
  </si>
  <si>
    <t>L18</t>
  </si>
  <si>
    <t>23</t>
  </si>
  <si>
    <t>N2</t>
  </si>
  <si>
    <t>16</t>
  </si>
  <si>
    <t>24</t>
  </si>
  <si>
    <t>P6</t>
  </si>
  <si>
    <t>P16</t>
  </si>
  <si>
    <t>Copy number</t>
  </si>
  <si>
    <t>Caov-3</t>
  </si>
  <si>
    <t>MEDIA PLATE 1</t>
  </si>
  <si>
    <t>METHANOL PLATE 1</t>
  </si>
  <si>
    <t>500NM PFOA</t>
  </si>
  <si>
    <t>2UM PFOA</t>
  </si>
  <si>
    <t xml:space="preserve">MEDIA PLATE 2   </t>
  </si>
  <si>
    <t>METHANOL PLATE 2</t>
  </si>
  <si>
    <t>500NM PFHPA</t>
  </si>
  <si>
    <t>2UM PFHPA</t>
  </si>
  <si>
    <t>500NM PFPA</t>
  </si>
  <si>
    <t>2UM PFPA</t>
  </si>
  <si>
    <t xml:space="preserve">PFOA + PFHPA   </t>
  </si>
  <si>
    <t xml:space="preserve">PFOA + PFPA </t>
  </si>
  <si>
    <t>METHANOL PLATE 3</t>
  </si>
  <si>
    <t>PFHPA + PFPA</t>
  </si>
  <si>
    <t>3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</si>
</sst>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#,##0.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Verdana"/>
      <family val="2"/>
    </font>
    <font>
      <sz val="11"/>
      <color rgb="FFC00000"/>
      <name val="Calibri"/>
      <family val="2"/>
      <scheme val="minor"/>
    </font>
    <font>
      <b/>
      <sz val="10"/>
      <color theme="9" tint="-0.499984740745262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EAD6FF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9" tint="-0.24994659260841701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/>
    <xf numFmtId="164" fontId="0" fillId="0" borderId="0" xfId="3" applyNumberFormat="1" applyFont="1"/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67" fontId="6" fillId="0" borderId="0" xfId="0" applyNumberFormat="1" applyFont="1"/>
    <xf numFmtId="0" fontId="9" fillId="0" borderId="0" xfId="0" applyFont="1" applyAlignment="1">
      <alignment horizontal="right"/>
    </xf>
    <xf numFmtId="9" fontId="9" fillId="0" borderId="0" xfId="5" applyFont="1"/>
    <xf numFmtId="0" fontId="8" fillId="2" borderId="2" xfId="6" applyBorder="1" applyAlignment="1">
      <alignment horizontal="center" wrapText="1"/>
    </xf>
    <xf numFmtId="0" fontId="10" fillId="0" borderId="2" xfId="6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/>
    </xf>
    <xf numFmtId="9" fontId="12" fillId="4" borderId="0" xfId="5" applyFont="1" applyFill="1"/>
    <xf numFmtId="0" fontId="11" fillId="0" borderId="0" xfId="0" applyFont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167" fontId="0" fillId="0" borderId="0" xfId="0" applyNumberFormat="1" applyFill="1"/>
    <xf numFmtId="2" fontId="0" fillId="0" borderId="0" xfId="0" applyNumberFormat="1" applyFill="1" applyAlignment="1">
      <alignment horizontal="center"/>
    </xf>
    <xf numFmtId="0" fontId="0" fillId="0" borderId="0" xfId="0" applyFill="1"/>
    <xf numFmtId="9" fontId="12" fillId="0" borderId="0" xfId="5" applyFont="1" applyFill="1"/>
  </cellXfs>
  <cellStyles count="7">
    <cellStyle name="Comma" xfId="3" builtinId="3"/>
    <cellStyle name="Comma 2" xfId="2" xr:uid="{45C0B35B-7C6A-4783-AD40-2F9E9DE6B650}"/>
    <cellStyle name="Good" xfId="6" builtinId="26"/>
    <cellStyle name="Normal" xfId="0" builtinId="0"/>
    <cellStyle name="Normal 2" xfId="4" xr:uid="{DBCFA779-176C-44F2-8C48-F5FAF6E45102}"/>
    <cellStyle name="Normal 3" xfId="1" xr:uid="{A40A7F6B-7702-4450-9402-4BB96981A158}"/>
    <cellStyle name="Percent" xfId="5" builtinId="5"/>
  </cellStyles>
  <dxfs count="0"/>
  <tableStyles count="0" defaultTableStyle="TableStyleMedium2" defaultPivotStyle="PivotStyleLight16"/>
  <colors>
    <mruColors>
      <color rgb="FFEAD6FF"/>
      <color rgb="FF0089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HPRT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326552930883639E-2"/>
                  <c:y val="-0.482134368620589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Results!$G$2:$G$25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xVal>
          <c:yVal>
            <c:numRef>
              <c:f>Results!$E$2:$E$25</c:f>
              <c:numCache>
                <c:formatCode>#,##0.000</c:formatCode>
                <c:ptCount val="24"/>
                <c:pt idx="3">
                  <c:v>13.537395477294922</c:v>
                </c:pt>
                <c:pt idx="4">
                  <c:v>13.536236763000488</c:v>
                </c:pt>
                <c:pt idx="5">
                  <c:v>13.51163387298584</c:v>
                </c:pt>
                <c:pt idx="6">
                  <c:v>17.0712890625</c:v>
                </c:pt>
                <c:pt idx="7">
                  <c:v>16.338281631469727</c:v>
                </c:pt>
                <c:pt idx="8">
                  <c:v>17.090261459350586</c:v>
                </c:pt>
                <c:pt idx="9">
                  <c:v>20.903560638427734</c:v>
                </c:pt>
                <c:pt idx="10">
                  <c:v>20.15336799621582</c:v>
                </c:pt>
                <c:pt idx="11">
                  <c:v>20.609792709350586</c:v>
                </c:pt>
                <c:pt idx="12">
                  <c:v>23.99664306640625</c:v>
                </c:pt>
                <c:pt idx="13">
                  <c:v>23.696590423583984</c:v>
                </c:pt>
                <c:pt idx="14">
                  <c:v>24.31199836730957</c:v>
                </c:pt>
                <c:pt idx="15">
                  <c:v>27.359046936035156</c:v>
                </c:pt>
                <c:pt idx="16">
                  <c:v>27.593454360961914</c:v>
                </c:pt>
                <c:pt idx="17">
                  <c:v>27.709005355834961</c:v>
                </c:pt>
                <c:pt idx="18">
                  <c:v>30.779354095458984</c:v>
                </c:pt>
                <c:pt idx="19">
                  <c:v>30.548496246337891</c:v>
                </c:pt>
                <c:pt idx="20">
                  <c:v>30.747213363647461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894-431F-A596-6045B1BC0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18207"/>
        <c:axId val="357829439"/>
      </c:scatterChart>
      <c:valAx>
        <c:axId val="35781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29439"/>
        <c:crosses val="autoZero"/>
        <c:crossBetween val="midCat"/>
      </c:valAx>
      <c:valAx>
        <c:axId val="35782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18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ND1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326552930883639E-2"/>
                  <c:y val="-0.482134368620589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Results!$G$2:$G$25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xVal>
          <c:yVal>
            <c:numRef>
              <c:f>Results!$E$26:$E$49</c:f>
              <c:numCache>
                <c:formatCode>#,##0.000</c:formatCode>
                <c:ptCount val="24"/>
                <c:pt idx="0">
                  <c:v>6.5029020309448242</c:v>
                </c:pt>
                <c:pt idx="1">
                  <c:v>6.4055600166320801</c:v>
                </c:pt>
                <c:pt idx="2">
                  <c:v>6.4280214309692383</c:v>
                </c:pt>
                <c:pt idx="3">
                  <c:v>12.380494117736816</c:v>
                </c:pt>
                <c:pt idx="4">
                  <c:v>12.169388771057129</c:v>
                </c:pt>
                <c:pt idx="5">
                  <c:v>12.08649730682373</c:v>
                </c:pt>
                <c:pt idx="6">
                  <c:v>15.252545356750488</c:v>
                </c:pt>
                <c:pt idx="7">
                  <c:v>15.423566818237305</c:v>
                </c:pt>
                <c:pt idx="8">
                  <c:v>15.261300086975098</c:v>
                </c:pt>
                <c:pt idx="9">
                  <c:v>18.441719055175781</c:v>
                </c:pt>
                <c:pt idx="10">
                  <c:v>18.555639266967773</c:v>
                </c:pt>
                <c:pt idx="11">
                  <c:v>18.594711303710938</c:v>
                </c:pt>
                <c:pt idx="12">
                  <c:v>22.17765998840332</c:v>
                </c:pt>
                <c:pt idx="13">
                  <c:v>21.991113662719727</c:v>
                </c:pt>
                <c:pt idx="14">
                  <c:v>21.72857666015625</c:v>
                </c:pt>
                <c:pt idx="15">
                  <c:v>25.513313293457031</c:v>
                </c:pt>
                <c:pt idx="16">
                  <c:v>25.339048385620117</c:v>
                </c:pt>
                <c:pt idx="17">
                  <c:v>25.186437606811523</c:v>
                </c:pt>
                <c:pt idx="18">
                  <c:v>28.660684585571289</c:v>
                </c:pt>
                <c:pt idx="19">
                  <c:v>28.666465759277344</c:v>
                </c:pt>
                <c:pt idx="20">
                  <c:v>28.659337997436523</c:v>
                </c:pt>
                <c:pt idx="21">
                  <c:v>31.372369766235352</c:v>
                </c:pt>
                <c:pt idx="22">
                  <c:v>31.745487213134766</c:v>
                </c:pt>
                <c:pt idx="23">
                  <c:v>31.145956039428711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EF5-4240-8781-ACD2AD1F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18207"/>
        <c:axId val="357829439"/>
      </c:scatterChart>
      <c:valAx>
        <c:axId val="35781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29439"/>
        <c:crosses val="autoZero"/>
        <c:crossBetween val="midCat"/>
      </c:valAx>
      <c:valAx>
        <c:axId val="35782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18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4</xdr:row>
      <xdr:rowOff>50800</xdr:rowOff>
    </xdr:from>
    <xdr:to>
      <xdr:col>14</xdr:col>
      <xdr:colOff>609600</xdr:colOff>
      <xdr:row>18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DDD6B9-1738-4093-B03B-3B6A4003B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33</xdr:row>
      <xdr:rowOff>0</xdr:rowOff>
    </xdr:from>
    <xdr:to>
      <xdr:col>12</xdr:col>
      <xdr:colOff>279400</xdr:colOff>
      <xdr:row>47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8D1B53-4862-4252-9FFA-2CD20D657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7835-D907-4D93-8B2B-13947D9EA420}">
  <dimension ref="A1:AM291"/>
  <sheetViews>
    <sheetView tabSelected="1" zoomScale="75" zoomScaleNormal="90" workbookViewId="0">
      <selection activeCell="J22" sqref="J22"/>
    </sheetView>
  </sheetViews>
  <sheetFormatPr baseColWidth="10" defaultColWidth="8.83203125" defaultRowHeight="15" x14ac:dyDescent="0.2"/>
  <cols>
    <col min="3" max="3" width="19.1640625" customWidth="1"/>
    <col min="6" max="6" width="15.33203125" bestFit="1" customWidth="1"/>
    <col min="7" max="7" width="18.5" bestFit="1" customWidth="1"/>
    <col min="16" max="19" width="10.83203125"/>
    <col min="21" max="21" width="10.5" customWidth="1"/>
    <col min="22" max="22" width="32.5" customWidth="1"/>
    <col min="24" max="24" width="17.33203125" customWidth="1"/>
    <col min="25" max="25" width="11.1640625" customWidth="1"/>
    <col min="27" max="27" width="19.1640625" bestFit="1" customWidth="1"/>
    <col min="33" max="33" width="35" customWidth="1"/>
    <col min="38" max="38" width="24.83203125" customWidth="1"/>
  </cols>
  <sheetData>
    <row r="1" spans="1:35" ht="44" thickBot="1" x14ac:dyDescent="0.25">
      <c r="F1" t="s">
        <v>65</v>
      </c>
      <c r="G1" t="s">
        <v>72</v>
      </c>
      <c r="P1" t="s">
        <v>1</v>
      </c>
      <c r="Q1" t="s">
        <v>2</v>
      </c>
      <c r="R1" t="s">
        <v>3</v>
      </c>
      <c r="S1" t="s">
        <v>4</v>
      </c>
      <c r="T1" t="s">
        <v>5</v>
      </c>
      <c r="V1" t="s">
        <v>3</v>
      </c>
      <c r="W1" s="5" t="s">
        <v>66</v>
      </c>
      <c r="X1" s="5" t="s">
        <v>74</v>
      </c>
      <c r="Y1" s="5" t="s">
        <v>75</v>
      </c>
      <c r="Z1" s="6"/>
      <c r="AB1" s="7" t="s">
        <v>70</v>
      </c>
      <c r="AC1" s="7" t="s">
        <v>67</v>
      </c>
      <c r="AD1" s="8" t="s">
        <v>68</v>
      </c>
      <c r="AG1" s="13" t="s">
        <v>0</v>
      </c>
      <c r="AH1" s="12" t="s">
        <v>71</v>
      </c>
      <c r="AI1" s="12" t="s">
        <v>68</v>
      </c>
    </row>
    <row r="2" spans="1:35" x14ac:dyDescent="0.2">
      <c r="E2" s="3"/>
      <c r="F2" s="4">
        <v>100000000</v>
      </c>
      <c r="G2">
        <f>LOG(F2)</f>
        <v>8</v>
      </c>
      <c r="T2" s="3"/>
      <c r="V2" s="22"/>
      <c r="W2" s="20"/>
      <c r="X2" s="21"/>
      <c r="Y2" s="21"/>
      <c r="AG2" s="1"/>
    </row>
    <row r="3" spans="1:35" x14ac:dyDescent="0.2">
      <c r="E3" s="3"/>
      <c r="F3" s="4">
        <v>100000000</v>
      </c>
      <c r="G3">
        <f t="shared" ref="G3:G25" si="0">LOG(F3)</f>
        <v>8</v>
      </c>
      <c r="T3" s="3"/>
      <c r="V3" s="22"/>
      <c r="W3" s="20"/>
      <c r="X3" s="21"/>
      <c r="Y3" s="21"/>
      <c r="AG3" s="1"/>
    </row>
    <row r="4" spans="1:35" x14ac:dyDescent="0.2">
      <c r="E4" s="3"/>
      <c r="F4" s="4">
        <v>100000000</v>
      </c>
      <c r="G4">
        <f t="shared" si="0"/>
        <v>8</v>
      </c>
      <c r="T4" s="3"/>
      <c r="V4" s="22"/>
      <c r="W4" s="20"/>
      <c r="X4" s="21"/>
      <c r="Y4" s="21"/>
      <c r="AG4" s="1"/>
    </row>
    <row r="5" spans="1:35" x14ac:dyDescent="0.2">
      <c r="A5">
        <v>51</v>
      </c>
      <c r="B5" t="s">
        <v>18</v>
      </c>
      <c r="C5" t="s">
        <v>105</v>
      </c>
      <c r="D5" t="s">
        <v>9</v>
      </c>
      <c r="E5" s="3">
        <v>13.537395477294922</v>
      </c>
      <c r="F5" s="4">
        <v>10000000</v>
      </c>
      <c r="G5">
        <f t="shared" si="0"/>
        <v>7</v>
      </c>
      <c r="T5" s="3"/>
      <c r="V5" s="22"/>
      <c r="W5" s="20"/>
      <c r="X5" s="21"/>
      <c r="Y5" s="21"/>
      <c r="AG5" s="1"/>
    </row>
    <row r="6" spans="1:35" x14ac:dyDescent="0.2">
      <c r="A6">
        <v>74</v>
      </c>
      <c r="B6" t="s">
        <v>159</v>
      </c>
      <c r="C6" t="s">
        <v>105</v>
      </c>
      <c r="D6" t="s">
        <v>9</v>
      </c>
      <c r="E6" s="3">
        <v>13.536236763000488</v>
      </c>
      <c r="F6" s="4">
        <v>10000000</v>
      </c>
      <c r="G6">
        <f t="shared" si="0"/>
        <v>7</v>
      </c>
      <c r="T6" s="3"/>
      <c r="V6" s="22"/>
      <c r="W6" s="20"/>
      <c r="X6" s="21"/>
      <c r="Y6" s="21"/>
      <c r="AG6" s="1"/>
    </row>
    <row r="7" spans="1:35" x14ac:dyDescent="0.2">
      <c r="A7">
        <v>75</v>
      </c>
      <c r="B7" t="s">
        <v>29</v>
      </c>
      <c r="C7" t="s">
        <v>105</v>
      </c>
      <c r="D7" t="s">
        <v>9</v>
      </c>
      <c r="E7" s="3">
        <v>13.51163387298584</v>
      </c>
      <c r="F7" s="4">
        <v>10000000</v>
      </c>
      <c r="G7">
        <f t="shared" si="0"/>
        <v>7</v>
      </c>
      <c r="T7" s="3"/>
      <c r="V7" s="22"/>
      <c r="W7" s="20"/>
      <c r="X7" s="21"/>
      <c r="Y7" s="21"/>
      <c r="AG7" s="1"/>
    </row>
    <row r="8" spans="1:35" x14ac:dyDescent="0.2">
      <c r="A8">
        <v>99</v>
      </c>
      <c r="B8" t="s">
        <v>34</v>
      </c>
      <c r="C8" t="s">
        <v>111</v>
      </c>
      <c r="D8" t="s">
        <v>9</v>
      </c>
      <c r="E8" s="3">
        <v>17.0712890625</v>
      </c>
      <c r="F8" s="4">
        <v>1000000</v>
      </c>
      <c r="G8">
        <f t="shared" si="0"/>
        <v>6</v>
      </c>
      <c r="T8" s="3"/>
      <c r="V8" s="22"/>
      <c r="W8" s="20"/>
      <c r="X8" s="21"/>
      <c r="Y8" s="21"/>
      <c r="AG8" s="1"/>
    </row>
    <row r="9" spans="1:35" x14ac:dyDescent="0.2">
      <c r="A9">
        <v>122</v>
      </c>
      <c r="B9" t="s">
        <v>164</v>
      </c>
      <c r="C9" t="s">
        <v>111</v>
      </c>
      <c r="D9" t="s">
        <v>9</v>
      </c>
      <c r="E9" s="3">
        <v>16.338281631469727</v>
      </c>
      <c r="F9" s="4">
        <v>1000000</v>
      </c>
      <c r="G9">
        <f t="shared" si="0"/>
        <v>6</v>
      </c>
      <c r="T9" s="3"/>
      <c r="V9" s="22"/>
      <c r="W9" s="20"/>
      <c r="X9" s="21"/>
      <c r="Y9" s="21"/>
      <c r="AG9" s="1"/>
    </row>
    <row r="10" spans="1:35" x14ac:dyDescent="0.2">
      <c r="A10">
        <v>123</v>
      </c>
      <c r="B10" t="s">
        <v>38</v>
      </c>
      <c r="C10" t="s">
        <v>111</v>
      </c>
      <c r="D10" t="s">
        <v>9</v>
      </c>
      <c r="E10" s="3">
        <v>17.090261459350586</v>
      </c>
      <c r="F10" s="4">
        <v>1000000</v>
      </c>
      <c r="G10">
        <f t="shared" si="0"/>
        <v>6</v>
      </c>
      <c r="T10" s="3"/>
      <c r="V10" s="22"/>
      <c r="W10" s="20"/>
      <c r="X10" s="21"/>
      <c r="Y10" s="21"/>
      <c r="AG10" s="1"/>
    </row>
    <row r="11" spans="1:35" x14ac:dyDescent="0.2">
      <c r="A11">
        <v>147</v>
      </c>
      <c r="B11" t="s">
        <v>42</v>
      </c>
      <c r="C11" t="s">
        <v>119</v>
      </c>
      <c r="D11" t="s">
        <v>9</v>
      </c>
      <c r="E11" s="3">
        <v>20.903560638427734</v>
      </c>
      <c r="F11" s="4">
        <v>100000</v>
      </c>
      <c r="G11">
        <f t="shared" si="0"/>
        <v>5</v>
      </c>
      <c r="T11" s="3"/>
      <c r="V11" s="22"/>
      <c r="W11" s="20"/>
      <c r="X11" s="21"/>
      <c r="Y11" s="21"/>
      <c r="AG11" s="1"/>
    </row>
    <row r="12" spans="1:35" x14ac:dyDescent="0.2">
      <c r="A12">
        <v>170</v>
      </c>
      <c r="B12" t="s">
        <v>169</v>
      </c>
      <c r="C12" t="s">
        <v>119</v>
      </c>
      <c r="D12" t="s">
        <v>9</v>
      </c>
      <c r="E12" s="3">
        <v>20.15336799621582</v>
      </c>
      <c r="F12" s="4">
        <v>100000</v>
      </c>
      <c r="G12">
        <f t="shared" si="0"/>
        <v>5</v>
      </c>
      <c r="T12" s="3"/>
      <c r="V12" s="22"/>
      <c r="W12" s="20"/>
      <c r="X12" s="21"/>
      <c r="Y12" s="21"/>
      <c r="AG12" s="1"/>
    </row>
    <row r="13" spans="1:35" x14ac:dyDescent="0.2">
      <c r="A13">
        <v>171</v>
      </c>
      <c r="B13" t="s">
        <v>44</v>
      </c>
      <c r="C13" t="s">
        <v>119</v>
      </c>
      <c r="D13" t="s">
        <v>9</v>
      </c>
      <c r="E13" s="3">
        <v>20.609792709350586</v>
      </c>
      <c r="F13" s="4">
        <v>100000</v>
      </c>
      <c r="G13">
        <f t="shared" si="0"/>
        <v>5</v>
      </c>
      <c r="T13" s="3"/>
      <c r="V13" s="22"/>
      <c r="W13" s="20"/>
      <c r="X13" s="21"/>
      <c r="Y13" s="21"/>
      <c r="AG13" s="1"/>
    </row>
    <row r="14" spans="1:35" x14ac:dyDescent="0.2">
      <c r="A14">
        <v>195</v>
      </c>
      <c r="B14" t="s">
        <v>47</v>
      </c>
      <c r="C14" t="s">
        <v>127</v>
      </c>
      <c r="D14" t="s">
        <v>9</v>
      </c>
      <c r="E14" s="3">
        <v>23.99664306640625</v>
      </c>
      <c r="F14" s="4">
        <v>10000</v>
      </c>
      <c r="G14">
        <f t="shared" si="0"/>
        <v>4</v>
      </c>
      <c r="T14" s="3"/>
      <c r="V14" s="22"/>
      <c r="W14" s="20"/>
      <c r="X14" s="21"/>
      <c r="Y14" s="21"/>
      <c r="AG14" s="1"/>
    </row>
    <row r="15" spans="1:35" x14ac:dyDescent="0.2">
      <c r="A15">
        <v>218</v>
      </c>
      <c r="B15" t="s">
        <v>174</v>
      </c>
      <c r="C15" t="s">
        <v>127</v>
      </c>
      <c r="D15" t="s">
        <v>9</v>
      </c>
      <c r="E15" s="3">
        <v>23.696590423583984</v>
      </c>
      <c r="F15" s="4">
        <v>10000</v>
      </c>
      <c r="G15">
        <f t="shared" si="0"/>
        <v>4</v>
      </c>
      <c r="T15" s="3"/>
      <c r="V15" s="22"/>
      <c r="W15" s="20"/>
      <c r="X15" s="21"/>
      <c r="Y15" s="21"/>
      <c r="AG15" s="1"/>
    </row>
    <row r="16" spans="1:35" x14ac:dyDescent="0.2">
      <c r="A16">
        <v>219</v>
      </c>
      <c r="B16" t="s">
        <v>49</v>
      </c>
      <c r="C16" t="s">
        <v>127</v>
      </c>
      <c r="D16" t="s">
        <v>9</v>
      </c>
      <c r="E16" s="3">
        <v>24.31199836730957</v>
      </c>
      <c r="F16" s="4">
        <v>10000</v>
      </c>
      <c r="G16">
        <f t="shared" si="0"/>
        <v>4</v>
      </c>
      <c r="T16" s="3"/>
      <c r="V16" s="22"/>
      <c r="W16" s="20"/>
      <c r="X16" s="21"/>
      <c r="Y16" s="21"/>
      <c r="AG16" s="1"/>
    </row>
    <row r="17" spans="1:39" x14ac:dyDescent="0.2">
      <c r="A17">
        <v>243</v>
      </c>
      <c r="B17" t="s">
        <v>52</v>
      </c>
      <c r="C17" t="s">
        <v>135</v>
      </c>
      <c r="D17" t="s">
        <v>9</v>
      </c>
      <c r="E17" s="3">
        <v>27.359046936035156</v>
      </c>
      <c r="F17" s="4">
        <v>1000</v>
      </c>
      <c r="G17">
        <f t="shared" si="0"/>
        <v>3</v>
      </c>
      <c r="T17" s="3"/>
      <c r="V17" s="22"/>
      <c r="W17" s="20"/>
      <c r="X17" s="21"/>
      <c r="Y17" s="21"/>
      <c r="AG17" s="16" t="s">
        <v>16</v>
      </c>
      <c r="AH17">
        <f>AC47</f>
        <v>247.59707990339325</v>
      </c>
      <c r="AI17">
        <f>AD47</f>
        <v>51.352005437761157</v>
      </c>
    </row>
    <row r="18" spans="1:39" x14ac:dyDescent="0.2">
      <c r="A18">
        <v>266</v>
      </c>
      <c r="B18" t="s">
        <v>179</v>
      </c>
      <c r="C18" t="s">
        <v>135</v>
      </c>
      <c r="D18" t="s">
        <v>9</v>
      </c>
      <c r="E18" s="3">
        <v>27.593454360961914</v>
      </c>
      <c r="F18" s="4">
        <v>1000</v>
      </c>
      <c r="G18">
        <f t="shared" si="0"/>
        <v>3</v>
      </c>
      <c r="T18" s="3"/>
      <c r="V18" s="22"/>
      <c r="W18" s="20"/>
      <c r="X18" s="21"/>
      <c r="Y18" s="21"/>
      <c r="AG18" s="16" t="s">
        <v>17</v>
      </c>
      <c r="AH18">
        <f>AC50</f>
        <v>204.71652443401572</v>
      </c>
      <c r="AI18">
        <f>AD50</f>
        <v>61.62777966848153</v>
      </c>
    </row>
    <row r="19" spans="1:39" x14ac:dyDescent="0.2">
      <c r="A19">
        <v>267</v>
      </c>
      <c r="B19" t="s">
        <v>54</v>
      </c>
      <c r="C19" t="s">
        <v>135</v>
      </c>
      <c r="D19" t="s">
        <v>9</v>
      </c>
      <c r="E19" s="3">
        <v>27.709005355834961</v>
      </c>
      <c r="F19" s="4">
        <v>1000</v>
      </c>
      <c r="G19">
        <f t="shared" si="0"/>
        <v>3</v>
      </c>
      <c r="T19" s="3"/>
      <c r="V19" s="22"/>
      <c r="W19" s="20"/>
      <c r="X19" s="21"/>
      <c r="Y19" s="21"/>
      <c r="AG19" s="16" t="s">
        <v>18</v>
      </c>
      <c r="AH19">
        <f>AC53</f>
        <v>225.31467130406108</v>
      </c>
      <c r="AI19">
        <f>AD53</f>
        <v>55.055855894282324</v>
      </c>
    </row>
    <row r="20" spans="1:39" x14ac:dyDescent="0.2">
      <c r="A20">
        <v>291</v>
      </c>
      <c r="B20" t="s">
        <v>57</v>
      </c>
      <c r="C20" t="s">
        <v>143</v>
      </c>
      <c r="D20" t="s">
        <v>9</v>
      </c>
      <c r="E20" s="3">
        <v>30.779354095458984</v>
      </c>
      <c r="F20" s="4">
        <v>100</v>
      </c>
      <c r="G20">
        <f t="shared" si="0"/>
        <v>2</v>
      </c>
      <c r="I20" s="10"/>
      <c r="J20" s="11"/>
      <c r="T20" s="3"/>
      <c r="V20" s="22"/>
      <c r="W20" s="20"/>
      <c r="X20" s="21"/>
      <c r="Y20" s="21"/>
      <c r="AG20" s="16" t="s">
        <v>19</v>
      </c>
      <c r="AH20">
        <f>AC56</f>
        <v>232.83849148510362</v>
      </c>
      <c r="AI20">
        <f>AD56</f>
        <v>36.66387570244234</v>
      </c>
    </row>
    <row r="21" spans="1:39" x14ac:dyDescent="0.2">
      <c r="A21">
        <v>314</v>
      </c>
      <c r="B21" t="s">
        <v>183</v>
      </c>
      <c r="C21" t="s">
        <v>143</v>
      </c>
      <c r="D21" t="s">
        <v>9</v>
      </c>
      <c r="E21" s="3">
        <v>30.548496246337891</v>
      </c>
      <c r="F21" s="4">
        <v>100</v>
      </c>
      <c r="G21">
        <f t="shared" si="0"/>
        <v>2</v>
      </c>
      <c r="T21" s="3"/>
      <c r="V21" s="22"/>
      <c r="W21" s="20"/>
      <c r="X21" s="21"/>
      <c r="Y21" s="21"/>
      <c r="AG21" s="16" t="s">
        <v>20</v>
      </c>
      <c r="AH21">
        <f>AC59</f>
        <v>185.95857199180151</v>
      </c>
      <c r="AI21">
        <f>AD59</f>
        <v>45.433651502480593</v>
      </c>
    </row>
    <row r="22" spans="1:39" x14ac:dyDescent="0.2">
      <c r="A22">
        <v>315</v>
      </c>
      <c r="B22" t="s">
        <v>59</v>
      </c>
      <c r="C22" t="s">
        <v>143</v>
      </c>
      <c r="D22" t="s">
        <v>9</v>
      </c>
      <c r="E22" s="3">
        <v>30.747213363647461</v>
      </c>
      <c r="F22" s="4">
        <v>100</v>
      </c>
      <c r="G22">
        <f t="shared" si="0"/>
        <v>2</v>
      </c>
      <c r="I22" s="10" t="s">
        <v>73</v>
      </c>
      <c r="J22" s="23">
        <f>((10^(-1/-3.4693)-1))</f>
        <v>0.94197030592975994</v>
      </c>
      <c r="T22" s="3"/>
      <c r="V22" s="22"/>
      <c r="W22" s="20"/>
      <c r="X22" s="21"/>
      <c r="Y22" s="21"/>
      <c r="AG22" s="16" t="s">
        <v>21</v>
      </c>
      <c r="AH22">
        <f>AC62</f>
        <v>205.4023083102436</v>
      </c>
      <c r="AI22">
        <f>AD62</f>
        <v>41.098601682594605</v>
      </c>
      <c r="AL22" t="s">
        <v>189</v>
      </c>
      <c r="AM22" t="s">
        <v>188</v>
      </c>
    </row>
    <row r="23" spans="1:39" x14ac:dyDescent="0.2">
      <c r="E23" s="3"/>
      <c r="F23" s="4">
        <v>10</v>
      </c>
      <c r="G23">
        <f t="shared" si="0"/>
        <v>1</v>
      </c>
      <c r="T23" s="3"/>
      <c r="V23" s="22"/>
      <c r="W23" s="20"/>
      <c r="X23" s="21"/>
      <c r="Y23" s="21"/>
      <c r="AG23" s="16" t="s">
        <v>22</v>
      </c>
      <c r="AH23">
        <f>AC65</f>
        <v>139.13479352848546</v>
      </c>
      <c r="AI23">
        <f>AD65</f>
        <v>14.027464194320634</v>
      </c>
      <c r="AL23" t="s">
        <v>190</v>
      </c>
      <c r="AM23">
        <f>AH17</f>
        <v>247.59707990339325</v>
      </c>
    </row>
    <row r="24" spans="1:39" x14ac:dyDescent="0.2">
      <c r="E24" s="3"/>
      <c r="F24" s="4">
        <v>10</v>
      </c>
      <c r="G24">
        <f t="shared" si="0"/>
        <v>1</v>
      </c>
      <c r="I24" t="s">
        <v>78</v>
      </c>
      <c r="J24">
        <v>-3.4693000000000001</v>
      </c>
      <c r="T24" s="3"/>
      <c r="V24" s="22"/>
      <c r="W24" s="20"/>
      <c r="X24" s="21"/>
      <c r="Y24" s="21"/>
      <c r="AG24" s="16" t="s">
        <v>23</v>
      </c>
      <c r="AH24">
        <f>AC68</f>
        <v>205.01478302132898</v>
      </c>
      <c r="AI24">
        <f>AD68</f>
        <v>35.400137706319867</v>
      </c>
      <c r="AL24" t="s">
        <v>191</v>
      </c>
      <c r="AM24">
        <f t="shared" ref="AM24:AM37" si="1">AH18</f>
        <v>204.71652443401572</v>
      </c>
    </row>
    <row r="25" spans="1:39" x14ac:dyDescent="0.2">
      <c r="E25" s="3"/>
      <c r="F25" s="4">
        <v>10</v>
      </c>
      <c r="G25">
        <f t="shared" si="0"/>
        <v>1</v>
      </c>
      <c r="I25" t="s">
        <v>79</v>
      </c>
      <c r="J25">
        <v>37.805999999999997</v>
      </c>
      <c r="T25" s="3"/>
      <c r="V25" s="22"/>
      <c r="W25" s="20"/>
      <c r="X25" s="21"/>
      <c r="Y25" s="21"/>
      <c r="AG25" s="16" t="s">
        <v>24</v>
      </c>
      <c r="AH25">
        <f>AC71</f>
        <v>169.74310715469315</v>
      </c>
      <c r="AI25">
        <f>AD71</f>
        <v>49.478643409686342</v>
      </c>
      <c r="AL25" t="s">
        <v>192</v>
      </c>
      <c r="AM25">
        <f t="shared" si="1"/>
        <v>225.31467130406108</v>
      </c>
    </row>
    <row r="26" spans="1:39" x14ac:dyDescent="0.2">
      <c r="A26">
        <v>1</v>
      </c>
      <c r="B26" t="s">
        <v>6</v>
      </c>
      <c r="C26" t="s">
        <v>99</v>
      </c>
      <c r="D26" t="s">
        <v>7</v>
      </c>
      <c r="E26" s="3">
        <v>6.5029020309448242</v>
      </c>
      <c r="T26" s="3"/>
      <c r="V26" s="22"/>
      <c r="W26" s="20"/>
      <c r="X26" s="21"/>
      <c r="Y26" s="21"/>
      <c r="AG26" s="16" t="s">
        <v>25</v>
      </c>
      <c r="AH26">
        <f>AC74</f>
        <v>223.81408190947027</v>
      </c>
      <c r="AI26">
        <f>AD74</f>
        <v>59.978187280112472</v>
      </c>
      <c r="AL26" t="s">
        <v>193</v>
      </c>
      <c r="AM26">
        <f t="shared" si="1"/>
        <v>232.83849148510362</v>
      </c>
    </row>
    <row r="27" spans="1:39" x14ac:dyDescent="0.2">
      <c r="A27">
        <v>2</v>
      </c>
      <c r="B27" t="s">
        <v>8</v>
      </c>
      <c r="C27" t="s">
        <v>99</v>
      </c>
      <c r="D27" t="s">
        <v>7</v>
      </c>
      <c r="E27" s="3">
        <v>6.4055600166320801</v>
      </c>
      <c r="T27" s="3"/>
      <c r="V27" s="22"/>
      <c r="W27" s="20"/>
      <c r="X27" s="21"/>
      <c r="Y27" s="21"/>
      <c r="AG27" s="16" t="s">
        <v>26</v>
      </c>
      <c r="AH27">
        <f>AC77</f>
        <v>240.54097098745288</v>
      </c>
      <c r="AI27">
        <f>AD77</f>
        <v>5.4769318845509112</v>
      </c>
      <c r="AL27" t="s">
        <v>196</v>
      </c>
      <c r="AM27">
        <f t="shared" si="1"/>
        <v>185.95857199180151</v>
      </c>
    </row>
    <row r="28" spans="1:39" x14ac:dyDescent="0.2">
      <c r="A28">
        <v>25</v>
      </c>
      <c r="B28" t="s">
        <v>13</v>
      </c>
      <c r="C28" t="s">
        <v>99</v>
      </c>
      <c r="D28" t="s">
        <v>7</v>
      </c>
      <c r="E28" s="3">
        <v>6.4280214309692383</v>
      </c>
      <c r="I28" s="18" t="s">
        <v>98</v>
      </c>
      <c r="J28" s="18"/>
      <c r="K28" s="18"/>
      <c r="L28" s="18"/>
      <c r="M28" s="18"/>
      <c r="N28" s="18"/>
      <c r="T28" s="3"/>
      <c r="V28" s="22"/>
      <c r="W28" s="20"/>
      <c r="X28" s="21"/>
      <c r="Y28" s="21"/>
      <c r="AG28" s="16" t="s">
        <v>27</v>
      </c>
      <c r="AH28">
        <f>AC80</f>
        <v>240.676224114717</v>
      </c>
      <c r="AI28">
        <f>AD80</f>
        <v>35.827595671391208</v>
      </c>
      <c r="AL28" t="s">
        <v>197</v>
      </c>
      <c r="AM28">
        <f t="shared" si="1"/>
        <v>205.4023083102436</v>
      </c>
    </row>
    <row r="29" spans="1:39" x14ac:dyDescent="0.2">
      <c r="A29">
        <v>49</v>
      </c>
      <c r="B29" t="s">
        <v>16</v>
      </c>
      <c r="C29" t="s">
        <v>105</v>
      </c>
      <c r="D29" t="s">
        <v>7</v>
      </c>
      <c r="E29" s="3">
        <v>12.380494117736816</v>
      </c>
      <c r="I29" s="18"/>
      <c r="J29" s="18"/>
      <c r="K29" s="18"/>
      <c r="L29" s="18"/>
      <c r="M29" s="18"/>
      <c r="N29" s="18"/>
      <c r="T29" s="3"/>
      <c r="V29" s="22"/>
      <c r="W29" s="20"/>
      <c r="X29" s="21"/>
      <c r="Y29" s="21"/>
      <c r="AG29" s="16" t="s">
        <v>80</v>
      </c>
      <c r="AH29">
        <f>AC83</f>
        <v>143.82086320967065</v>
      </c>
      <c r="AI29">
        <f>AD83</f>
        <v>45.123788571766916</v>
      </c>
      <c r="AL29" t="s">
        <v>194</v>
      </c>
      <c r="AM29">
        <f t="shared" si="1"/>
        <v>139.13479352848546</v>
      </c>
    </row>
    <row r="30" spans="1:39" x14ac:dyDescent="0.2">
      <c r="A30">
        <v>50</v>
      </c>
      <c r="B30" t="s">
        <v>17</v>
      </c>
      <c r="C30" t="s">
        <v>105</v>
      </c>
      <c r="D30" t="s">
        <v>7</v>
      </c>
      <c r="E30" s="3">
        <v>12.169388771057129</v>
      </c>
      <c r="I30" s="18"/>
      <c r="J30" s="18"/>
      <c r="K30" s="18"/>
      <c r="L30" s="18"/>
      <c r="M30" s="18"/>
      <c r="N30" s="18"/>
      <c r="T30" s="3"/>
      <c r="V30" s="22"/>
      <c r="W30" s="20"/>
      <c r="X30" s="21"/>
      <c r="Y30" s="21"/>
      <c r="AG30" s="16" t="s">
        <v>81</v>
      </c>
      <c r="AH30">
        <f>AC86</f>
        <v>175.0461278041455</v>
      </c>
      <c r="AI30">
        <f>AD86</f>
        <v>45.437492075303865</v>
      </c>
      <c r="AL30" t="s">
        <v>195</v>
      </c>
      <c r="AM30">
        <f t="shared" si="1"/>
        <v>205.01478302132898</v>
      </c>
    </row>
    <row r="31" spans="1:39" x14ac:dyDescent="0.2">
      <c r="A31">
        <v>73</v>
      </c>
      <c r="B31" t="s">
        <v>28</v>
      </c>
      <c r="C31" t="s">
        <v>105</v>
      </c>
      <c r="D31" t="s">
        <v>7</v>
      </c>
      <c r="E31" s="3">
        <v>12.08649730682373</v>
      </c>
      <c r="T31" s="3"/>
      <c r="V31" s="22"/>
      <c r="W31" s="20"/>
      <c r="X31" s="21"/>
      <c r="Y31" s="21"/>
      <c r="AG31" s="16" t="s">
        <v>82</v>
      </c>
      <c r="AH31">
        <f>AC89</f>
        <v>141.34987878922834</v>
      </c>
      <c r="AI31">
        <f>AD89</f>
        <v>29.836422153855271</v>
      </c>
      <c r="AL31" t="s">
        <v>198</v>
      </c>
      <c r="AM31">
        <f t="shared" si="1"/>
        <v>169.74310715469315</v>
      </c>
    </row>
    <row r="32" spans="1:39" x14ac:dyDescent="0.2">
      <c r="A32">
        <v>97</v>
      </c>
      <c r="B32" t="s">
        <v>32</v>
      </c>
      <c r="C32" t="s">
        <v>111</v>
      </c>
      <c r="D32" t="s">
        <v>7</v>
      </c>
      <c r="E32" s="3">
        <v>15.252545356750488</v>
      </c>
      <c r="T32" s="3"/>
      <c r="V32" s="22"/>
      <c r="W32" s="20"/>
      <c r="X32" s="21"/>
      <c r="Y32" s="21"/>
      <c r="AG32" s="1"/>
      <c r="AL32" t="s">
        <v>199</v>
      </c>
      <c r="AM32">
        <f t="shared" si="1"/>
        <v>223.81408190947027</v>
      </c>
    </row>
    <row r="33" spans="1:39" x14ac:dyDescent="0.2">
      <c r="A33">
        <v>98</v>
      </c>
      <c r="B33" t="s">
        <v>33</v>
      </c>
      <c r="C33" t="s">
        <v>111</v>
      </c>
      <c r="D33" t="s">
        <v>7</v>
      </c>
      <c r="E33" s="3">
        <v>15.423566818237305</v>
      </c>
      <c r="T33" s="3"/>
      <c r="V33" s="22"/>
      <c r="W33" s="20"/>
      <c r="X33" s="21"/>
      <c r="Y33" s="21"/>
      <c r="AG33" s="1"/>
      <c r="AL33" t="s">
        <v>200</v>
      </c>
      <c r="AM33">
        <f t="shared" si="1"/>
        <v>240.54097098745288</v>
      </c>
    </row>
    <row r="34" spans="1:39" x14ac:dyDescent="0.2">
      <c r="A34">
        <v>121</v>
      </c>
      <c r="B34" t="s">
        <v>37</v>
      </c>
      <c r="C34" t="s">
        <v>111</v>
      </c>
      <c r="D34" t="s">
        <v>7</v>
      </c>
      <c r="E34" s="3">
        <v>15.261300086975098</v>
      </c>
      <c r="T34" s="3"/>
      <c r="V34" s="22"/>
      <c r="W34" s="20"/>
      <c r="X34" s="21"/>
      <c r="Y34" s="21"/>
      <c r="AG34" s="1"/>
      <c r="AL34" t="s">
        <v>201</v>
      </c>
      <c r="AM34">
        <f t="shared" si="1"/>
        <v>240.676224114717</v>
      </c>
    </row>
    <row r="35" spans="1:39" x14ac:dyDescent="0.2">
      <c r="A35">
        <v>145</v>
      </c>
      <c r="B35" t="s">
        <v>40</v>
      </c>
      <c r="C35" t="s">
        <v>119</v>
      </c>
      <c r="D35" t="s">
        <v>7</v>
      </c>
      <c r="E35" s="3">
        <v>18.441719055175781</v>
      </c>
      <c r="T35" s="3"/>
      <c r="V35" s="22"/>
      <c r="W35" s="20"/>
      <c r="X35" s="21"/>
      <c r="Y35" s="21"/>
      <c r="AG35" s="1"/>
      <c r="AL35" t="s">
        <v>204</v>
      </c>
      <c r="AM35">
        <f t="shared" si="1"/>
        <v>143.82086320967065</v>
      </c>
    </row>
    <row r="36" spans="1:39" x14ac:dyDescent="0.2">
      <c r="A36">
        <v>146</v>
      </c>
      <c r="B36" t="s">
        <v>41</v>
      </c>
      <c r="C36" t="s">
        <v>119</v>
      </c>
      <c r="D36" t="s">
        <v>7</v>
      </c>
      <c r="E36" s="3">
        <v>18.555639266967773</v>
      </c>
      <c r="T36" s="3"/>
      <c r="V36" s="22"/>
      <c r="W36" s="20"/>
      <c r="X36" s="21"/>
      <c r="Y36" s="21"/>
      <c r="AG36" s="1"/>
      <c r="AL36" t="s">
        <v>202</v>
      </c>
      <c r="AM36">
        <f t="shared" si="1"/>
        <v>175.0461278041455</v>
      </c>
    </row>
    <row r="37" spans="1:39" x14ac:dyDescent="0.2">
      <c r="A37">
        <v>169</v>
      </c>
      <c r="B37" t="s">
        <v>43</v>
      </c>
      <c r="C37" t="s">
        <v>119</v>
      </c>
      <c r="D37" t="s">
        <v>7</v>
      </c>
      <c r="E37" s="3">
        <v>18.594711303710938</v>
      </c>
      <c r="T37" s="3"/>
      <c r="V37" s="22"/>
      <c r="W37" s="20"/>
      <c r="X37" s="21"/>
      <c r="Y37" s="21"/>
      <c r="AG37" s="1"/>
      <c r="AL37" t="s">
        <v>203</v>
      </c>
      <c r="AM37">
        <f t="shared" si="1"/>
        <v>141.34987878922834</v>
      </c>
    </row>
    <row r="38" spans="1:39" x14ac:dyDescent="0.2">
      <c r="A38">
        <v>193</v>
      </c>
      <c r="B38" t="s">
        <v>45</v>
      </c>
      <c r="C38" t="s">
        <v>127</v>
      </c>
      <c r="D38" t="s">
        <v>7</v>
      </c>
      <c r="E38" s="3">
        <v>22.17765998840332</v>
      </c>
      <c r="T38" s="3"/>
      <c r="V38" s="22"/>
      <c r="W38" s="20"/>
      <c r="X38" s="21"/>
      <c r="Y38" s="21"/>
      <c r="AG38" s="15"/>
    </row>
    <row r="39" spans="1:39" x14ac:dyDescent="0.2">
      <c r="A39">
        <v>194</v>
      </c>
      <c r="B39" t="s">
        <v>46</v>
      </c>
      <c r="C39" t="s">
        <v>127</v>
      </c>
      <c r="D39" t="s">
        <v>7</v>
      </c>
      <c r="E39" s="3">
        <v>21.991113662719727</v>
      </c>
      <c r="T39" s="3"/>
      <c r="V39" s="22"/>
      <c r="W39" s="20"/>
      <c r="X39" s="21"/>
      <c r="Y39" s="21"/>
      <c r="AG39" s="15"/>
    </row>
    <row r="40" spans="1:39" x14ac:dyDescent="0.2">
      <c r="A40">
        <v>217</v>
      </c>
      <c r="B40" t="s">
        <v>48</v>
      </c>
      <c r="C40" t="s">
        <v>127</v>
      </c>
      <c r="D40" t="s">
        <v>7</v>
      </c>
      <c r="E40" s="3">
        <v>21.72857666015625</v>
      </c>
      <c r="T40" s="3"/>
      <c r="V40" s="22"/>
      <c r="W40" s="20"/>
      <c r="X40" s="21"/>
      <c r="Y40" s="21"/>
      <c r="AG40" s="15"/>
      <c r="AL40" s="1"/>
    </row>
    <row r="41" spans="1:39" x14ac:dyDescent="0.2">
      <c r="A41">
        <v>241</v>
      </c>
      <c r="B41" t="s">
        <v>50</v>
      </c>
      <c r="C41" t="s">
        <v>135</v>
      </c>
      <c r="D41" t="s">
        <v>7</v>
      </c>
      <c r="E41" s="3">
        <v>25.513313293457031</v>
      </c>
      <c r="T41" s="3"/>
      <c r="V41" s="19"/>
      <c r="W41" s="20"/>
      <c r="X41" s="21"/>
      <c r="Y41" s="21"/>
      <c r="AG41" s="15"/>
      <c r="AL41" s="1"/>
    </row>
    <row r="42" spans="1:39" x14ac:dyDescent="0.2">
      <c r="A42">
        <v>242</v>
      </c>
      <c r="B42" t="s">
        <v>51</v>
      </c>
      <c r="C42" t="s">
        <v>135</v>
      </c>
      <c r="D42" t="s">
        <v>7</v>
      </c>
      <c r="E42" s="3">
        <v>25.339048385620117</v>
      </c>
      <c r="T42" s="3"/>
      <c r="V42" s="19"/>
      <c r="W42" s="20"/>
      <c r="X42" s="21"/>
      <c r="Y42" s="21"/>
      <c r="AG42" s="15"/>
      <c r="AL42" s="1"/>
    </row>
    <row r="43" spans="1:39" x14ac:dyDescent="0.2">
      <c r="A43">
        <v>265</v>
      </c>
      <c r="B43" t="s">
        <v>53</v>
      </c>
      <c r="C43" t="s">
        <v>135</v>
      </c>
      <c r="D43" t="s">
        <v>7</v>
      </c>
      <c r="E43" s="3">
        <v>25.186437606811523</v>
      </c>
      <c r="T43" s="3"/>
      <c r="V43" s="19"/>
      <c r="W43" s="20"/>
      <c r="X43" s="21"/>
      <c r="Y43" s="21"/>
      <c r="AG43" s="15"/>
      <c r="AL43" s="15"/>
    </row>
    <row r="44" spans="1:39" x14ac:dyDescent="0.2">
      <c r="A44">
        <v>289</v>
      </c>
      <c r="B44" t="s">
        <v>55</v>
      </c>
      <c r="C44" t="s">
        <v>143</v>
      </c>
      <c r="D44" t="s">
        <v>7</v>
      </c>
      <c r="E44" s="3">
        <v>28.660684585571289</v>
      </c>
      <c r="T44" s="3"/>
      <c r="V44" s="19"/>
      <c r="W44" s="20"/>
      <c r="X44" s="21"/>
      <c r="Y44" s="21"/>
      <c r="AG44" s="15"/>
      <c r="AL44" s="15"/>
    </row>
    <row r="45" spans="1:39" x14ac:dyDescent="0.2">
      <c r="A45">
        <v>290</v>
      </c>
      <c r="B45" t="s">
        <v>56</v>
      </c>
      <c r="C45" t="s">
        <v>143</v>
      </c>
      <c r="D45" t="s">
        <v>7</v>
      </c>
      <c r="E45" s="3">
        <v>28.666465759277344</v>
      </c>
      <c r="T45" s="3"/>
      <c r="V45" s="19"/>
      <c r="W45" s="20"/>
      <c r="X45" s="21"/>
      <c r="Y45" s="21"/>
      <c r="AG45" s="15"/>
      <c r="AL45" s="15"/>
    </row>
    <row r="46" spans="1:39" x14ac:dyDescent="0.2">
      <c r="A46">
        <v>313</v>
      </c>
      <c r="B46" t="s">
        <v>58</v>
      </c>
      <c r="C46" t="s">
        <v>143</v>
      </c>
      <c r="D46" t="s">
        <v>7</v>
      </c>
      <c r="E46" s="3">
        <v>28.659337997436523</v>
      </c>
      <c r="T46" s="3"/>
      <c r="V46" s="19"/>
      <c r="W46" s="20"/>
      <c r="X46" s="21"/>
      <c r="Y46" s="21"/>
      <c r="AG46" s="15"/>
      <c r="AL46" s="15"/>
    </row>
    <row r="47" spans="1:39" ht="16" x14ac:dyDescent="0.2">
      <c r="A47">
        <v>337</v>
      </c>
      <c r="B47" t="s">
        <v>60</v>
      </c>
      <c r="C47" t="s">
        <v>147</v>
      </c>
      <c r="D47" t="s">
        <v>7</v>
      </c>
      <c r="E47" s="3">
        <v>31.372369766235352</v>
      </c>
      <c r="P47">
        <v>352</v>
      </c>
      <c r="Q47" t="s">
        <v>148</v>
      </c>
      <c r="R47" t="s">
        <v>184</v>
      </c>
      <c r="S47" t="s">
        <v>9</v>
      </c>
      <c r="T47" s="3">
        <v>29.494430541992188</v>
      </c>
      <c r="V47" s="14" t="s">
        <v>16</v>
      </c>
      <c r="W47" s="3">
        <f t="shared" ref="W5:W68" si="2">T191</f>
        <v>18.665105819702148</v>
      </c>
      <c r="X47" s="2">
        <f t="shared" ref="X4:X67" si="3">((W47-$I$52)/$I$51)</f>
        <v>4.8821846345919724</v>
      </c>
      <c r="Y47" s="2">
        <f t="shared" ref="Y5:Y68" si="4">10^X47</f>
        <v>76240.306678149616</v>
      </c>
      <c r="AB47">
        <f t="shared" ref="AB34:AB65" si="5">Y47/Y193</f>
        <v>306.50415691468544</v>
      </c>
      <c r="AC47">
        <f t="shared" ref="AC47" si="6">AVERAGE(AB47:AB49)</f>
        <v>247.59707990339325</v>
      </c>
      <c r="AD47">
        <f t="shared" ref="AD47" si="7">STDEV(AB47:AB49)</f>
        <v>51.352005437761157</v>
      </c>
      <c r="AG47" s="15"/>
      <c r="AL47" s="15"/>
    </row>
    <row r="48" spans="1:39" ht="16" x14ac:dyDescent="0.2">
      <c r="A48">
        <v>338</v>
      </c>
      <c r="B48" t="s">
        <v>61</v>
      </c>
      <c r="C48" t="s">
        <v>147</v>
      </c>
      <c r="D48" t="s">
        <v>7</v>
      </c>
      <c r="E48" s="3">
        <v>31.745487213134766</v>
      </c>
      <c r="P48">
        <v>375</v>
      </c>
      <c r="Q48" t="s">
        <v>151</v>
      </c>
      <c r="R48" t="s">
        <v>184</v>
      </c>
      <c r="S48" t="s">
        <v>9</v>
      </c>
      <c r="T48" s="3">
        <v>29.259695053100586</v>
      </c>
      <c r="V48" s="14" t="s">
        <v>16</v>
      </c>
      <c r="W48" s="3">
        <f t="shared" si="2"/>
        <v>18.983005523681641</v>
      </c>
      <c r="X48" s="2">
        <f t="shared" si="3"/>
        <v>4.7902981403932001</v>
      </c>
      <c r="Y48" s="2">
        <f t="shared" si="4"/>
        <v>61701.843572516314</v>
      </c>
      <c r="AB48">
        <f t="shared" si="5"/>
        <v>212.27023985865341</v>
      </c>
      <c r="AC48">
        <f t="shared" ref="AC48" si="8">AVERAGE(AB47:AB49)</f>
        <v>247.59707990339325</v>
      </c>
      <c r="AD48">
        <f t="shared" ref="AD48" si="9">STDEV(AB47:AB49)</f>
        <v>51.352005437761157</v>
      </c>
      <c r="AG48" s="15"/>
      <c r="AL48" s="15"/>
    </row>
    <row r="49" spans="1:38" ht="16" x14ac:dyDescent="0.2">
      <c r="A49">
        <v>361</v>
      </c>
      <c r="B49" t="s">
        <v>63</v>
      </c>
      <c r="C49" t="s">
        <v>147</v>
      </c>
      <c r="D49" t="s">
        <v>7</v>
      </c>
      <c r="E49" s="3">
        <v>31.145956039428711</v>
      </c>
      <c r="H49" s="10" t="s">
        <v>73</v>
      </c>
      <c r="I49" s="17">
        <f>((10^(-1/-3.4597)-1))</f>
        <v>0.94555002692727697</v>
      </c>
      <c r="P49">
        <v>376</v>
      </c>
      <c r="Q49" t="s">
        <v>187</v>
      </c>
      <c r="R49" t="s">
        <v>184</v>
      </c>
      <c r="S49" t="s">
        <v>9</v>
      </c>
      <c r="T49" s="3">
        <v>29.398609161376953</v>
      </c>
      <c r="V49" s="14" t="s">
        <v>16</v>
      </c>
      <c r="W49" s="3">
        <f t="shared" si="2"/>
        <v>19.040607452392578</v>
      </c>
      <c r="X49" s="2">
        <f t="shared" si="3"/>
        <v>4.7736487405287793</v>
      </c>
      <c r="Y49" s="2">
        <f t="shared" si="4"/>
        <v>59381.168658212708</v>
      </c>
      <c r="AB49">
        <f>Y49/Y195</f>
        <v>224.0168429368409</v>
      </c>
      <c r="AC49">
        <f t="shared" ref="AC49" si="10">AVERAGE(AB47:AB49)</f>
        <v>247.59707990339325</v>
      </c>
      <c r="AD49">
        <f t="shared" ref="AD49" si="11">STDEV(AB47:AB49)</f>
        <v>51.352005437761157</v>
      </c>
      <c r="AG49" s="15"/>
      <c r="AL49" s="15"/>
    </row>
    <row r="50" spans="1:38" ht="16" x14ac:dyDescent="0.2">
      <c r="P50">
        <v>17</v>
      </c>
      <c r="Q50" t="s">
        <v>100</v>
      </c>
      <c r="R50" t="s">
        <v>153</v>
      </c>
      <c r="S50" t="s">
        <v>9</v>
      </c>
      <c r="T50" s="3">
        <v>29.915393829345703</v>
      </c>
      <c r="V50" s="14" t="s">
        <v>17</v>
      </c>
      <c r="W50" s="3">
        <f t="shared" si="2"/>
        <v>19.247770309448242</v>
      </c>
      <c r="X50" s="2">
        <f t="shared" si="3"/>
        <v>4.7137698906124097</v>
      </c>
      <c r="Y50" s="2">
        <f t="shared" si="4"/>
        <v>51733.265245335904</v>
      </c>
      <c r="AB50">
        <f t="shared" si="5"/>
        <v>275.01803269971776</v>
      </c>
      <c r="AC50">
        <f t="shared" ref="AC50" si="12">AVERAGE(AB50:AB52)</f>
        <v>204.71652443401572</v>
      </c>
      <c r="AD50">
        <f t="shared" ref="AD50" si="13">STDEV(AB50:AB52)</f>
        <v>61.62777966848153</v>
      </c>
      <c r="AG50" s="1"/>
      <c r="AL50" s="15"/>
    </row>
    <row r="51" spans="1:38" ht="16" x14ac:dyDescent="0.2">
      <c r="H51" t="s">
        <v>78</v>
      </c>
      <c r="I51">
        <v>-3.4597000000000002</v>
      </c>
      <c r="P51">
        <v>18</v>
      </c>
      <c r="Q51" t="s">
        <v>101</v>
      </c>
      <c r="R51" t="s">
        <v>153</v>
      </c>
      <c r="S51" t="s">
        <v>9</v>
      </c>
      <c r="T51" s="3">
        <v>29.201580047607422</v>
      </c>
      <c r="V51" s="14" t="s">
        <v>17</v>
      </c>
      <c r="W51" s="3">
        <f t="shared" si="2"/>
        <v>19.349674224853516</v>
      </c>
      <c r="X51" s="2">
        <f t="shared" si="3"/>
        <v>4.6843153380774289</v>
      </c>
      <c r="Y51" s="2">
        <f t="shared" si="4"/>
        <v>48340.967490452851</v>
      </c>
      <c r="AB51">
        <f t="shared" si="5"/>
        <v>160.01293414939983</v>
      </c>
      <c r="AC51">
        <f t="shared" ref="AC51" si="14">AVERAGE(AB50:AB52)</f>
        <v>204.71652443401572</v>
      </c>
      <c r="AD51">
        <f t="shared" ref="AD51" si="15">STDEV(AB50:AB52)</f>
        <v>61.62777966848153</v>
      </c>
      <c r="AG51" s="1"/>
      <c r="AL51" s="15"/>
    </row>
    <row r="52" spans="1:38" ht="16" x14ac:dyDescent="0.2">
      <c r="H52" t="s">
        <v>79</v>
      </c>
      <c r="I52">
        <v>35.555999999999997</v>
      </c>
      <c r="P52">
        <v>41</v>
      </c>
      <c r="Q52" t="s">
        <v>103</v>
      </c>
      <c r="R52" t="s">
        <v>153</v>
      </c>
      <c r="S52" t="s">
        <v>9</v>
      </c>
      <c r="T52" s="3">
        <v>29.296712875366211</v>
      </c>
      <c r="V52" s="14" t="s">
        <v>17</v>
      </c>
      <c r="W52" s="3">
        <f t="shared" si="2"/>
        <v>19.275068283081055</v>
      </c>
      <c r="X52" s="2">
        <f t="shared" si="3"/>
        <v>4.7058796187296421</v>
      </c>
      <c r="Y52" s="2">
        <f t="shared" si="4"/>
        <v>50801.86063206962</v>
      </c>
      <c r="AB52">
        <f t="shared" si="5"/>
        <v>179.11860645292961</v>
      </c>
      <c r="AC52">
        <f t="shared" ref="AC52" si="16">AVERAGE(AB50:AB52)</f>
        <v>204.71652443401572</v>
      </c>
      <c r="AD52">
        <f t="shared" ref="AD52" si="17">STDEV(AB50:AB52)</f>
        <v>61.62777966848153</v>
      </c>
      <c r="AG52" s="1"/>
      <c r="AL52" s="15"/>
    </row>
    <row r="53" spans="1:38" ht="16" x14ac:dyDescent="0.2">
      <c r="P53">
        <v>65</v>
      </c>
      <c r="Q53" t="s">
        <v>106</v>
      </c>
      <c r="R53" t="s">
        <v>157</v>
      </c>
      <c r="S53" t="s">
        <v>9</v>
      </c>
      <c r="T53" s="3">
        <v>29.605770111083984</v>
      </c>
      <c r="V53" s="14" t="s">
        <v>18</v>
      </c>
      <c r="W53" s="3">
        <f t="shared" si="2"/>
        <v>18.986564636230469</v>
      </c>
      <c r="X53" s="2">
        <f t="shared" si="3"/>
        <v>4.7892694059512468</v>
      </c>
      <c r="Y53" s="2">
        <f t="shared" si="4"/>
        <v>61555.860384505278</v>
      </c>
      <c r="AB53">
        <f t="shared" si="5"/>
        <v>266.44890850106327</v>
      </c>
      <c r="AC53">
        <f t="shared" ref="AC53" si="18">AVERAGE(AB53:AB55)</f>
        <v>225.31467130406108</v>
      </c>
      <c r="AD53">
        <f t="shared" ref="AD53" si="19">STDEV(AB53:AB55)</f>
        <v>55.055855894282324</v>
      </c>
      <c r="AG53" s="1"/>
      <c r="AL53" s="15"/>
    </row>
    <row r="54" spans="1:38" ht="16" x14ac:dyDescent="0.2">
      <c r="P54">
        <v>66</v>
      </c>
      <c r="Q54" t="s">
        <v>107</v>
      </c>
      <c r="R54" t="s">
        <v>157</v>
      </c>
      <c r="S54" t="s">
        <v>9</v>
      </c>
      <c r="T54" s="3">
        <v>29.258167266845703</v>
      </c>
      <c r="V54" s="14" t="s">
        <v>18</v>
      </c>
      <c r="W54" s="3">
        <f t="shared" si="2"/>
        <v>19.380437850952148</v>
      </c>
      <c r="X54" s="2">
        <f t="shared" si="3"/>
        <v>4.675423345679639</v>
      </c>
      <c r="Y54" s="2">
        <f t="shared" si="4"/>
        <v>47361.270668814905</v>
      </c>
      <c r="AB54">
        <f t="shared" si="5"/>
        <v>162.76984235926375</v>
      </c>
      <c r="AC54">
        <f t="shared" ref="AC54" si="20">AVERAGE(AB53:AB55)</f>
        <v>225.31467130406108</v>
      </c>
      <c r="AD54">
        <f t="shared" ref="AD54" si="21">STDEV(AB53:AB55)</f>
        <v>55.055855894282324</v>
      </c>
      <c r="AG54" s="1"/>
      <c r="AL54" s="15"/>
    </row>
    <row r="55" spans="1:38" ht="16" x14ac:dyDescent="0.2">
      <c r="P55">
        <v>89</v>
      </c>
      <c r="Q55" t="s">
        <v>109</v>
      </c>
      <c r="R55" t="s">
        <v>157</v>
      </c>
      <c r="S55" t="s">
        <v>9</v>
      </c>
      <c r="T55" s="3">
        <v>29.688591003417969</v>
      </c>
      <c r="V55" s="14" t="s">
        <v>18</v>
      </c>
      <c r="W55" s="3">
        <f t="shared" si="2"/>
        <v>19.184711456298828</v>
      </c>
      <c r="X55" s="2">
        <f t="shared" si="3"/>
        <v>4.7319965730269002</v>
      </c>
      <c r="Y55" s="2">
        <f t="shared" si="4"/>
        <v>53950.636530907854</v>
      </c>
      <c r="AB55">
        <f t="shared" si="5"/>
        <v>246.72526305185619</v>
      </c>
      <c r="AC55">
        <f t="shared" ref="AC55" si="22">AVERAGE(AB53:AB55)</f>
        <v>225.31467130406108</v>
      </c>
      <c r="AD55">
        <f t="shared" ref="AD55" si="23">STDEV(AB53:AB55)</f>
        <v>55.055855894282324</v>
      </c>
      <c r="AG55" s="1"/>
    </row>
    <row r="56" spans="1:38" ht="16" x14ac:dyDescent="0.2">
      <c r="P56">
        <v>113</v>
      </c>
      <c r="Q56" t="s">
        <v>113</v>
      </c>
      <c r="R56" t="s">
        <v>162</v>
      </c>
      <c r="S56" t="s">
        <v>9</v>
      </c>
      <c r="T56" s="3">
        <v>29.677221298217773</v>
      </c>
      <c r="V56" s="14" t="s">
        <v>19</v>
      </c>
      <c r="W56" s="3">
        <f t="shared" si="2"/>
        <v>19.27699089050293</v>
      </c>
      <c r="X56" s="2">
        <f t="shared" si="3"/>
        <v>4.705323903661319</v>
      </c>
      <c r="Y56" s="2">
        <f t="shared" si="4"/>
        <v>50736.897096564557</v>
      </c>
      <c r="AB56">
        <f t="shared" si="5"/>
        <v>230.28397540415364</v>
      </c>
      <c r="AC56">
        <f t="shared" ref="AC56" si="24">AVERAGE(AB56:AB58)</f>
        <v>232.83849148510362</v>
      </c>
      <c r="AD56">
        <f t="shared" ref="AD56" si="25">STDEV(AB56:AB58)</f>
        <v>36.66387570244234</v>
      </c>
      <c r="AG56" s="1"/>
    </row>
    <row r="57" spans="1:38" ht="16" x14ac:dyDescent="0.2">
      <c r="P57">
        <v>114</v>
      </c>
      <c r="Q57" t="s">
        <v>114</v>
      </c>
      <c r="R57" t="s">
        <v>162</v>
      </c>
      <c r="S57" t="s">
        <v>9</v>
      </c>
      <c r="T57" s="3">
        <v>29.75105094909668</v>
      </c>
      <c r="V57" s="14" t="s">
        <v>19</v>
      </c>
      <c r="W57" s="3">
        <f t="shared" si="2"/>
        <v>19.58122444152832</v>
      </c>
      <c r="X57" s="2">
        <f t="shared" si="3"/>
        <v>4.6173875071456125</v>
      </c>
      <c r="Y57" s="2">
        <f t="shared" si="4"/>
        <v>41436.923840522082</v>
      </c>
      <c r="AB57">
        <f t="shared" si="5"/>
        <v>197.5186783692927</v>
      </c>
      <c r="AC57">
        <f t="shared" ref="AC57" si="26">AVERAGE(AB56:AB58)</f>
        <v>232.83849148510362</v>
      </c>
      <c r="AD57">
        <f t="shared" ref="AD57" si="27">STDEV(AB56:AB58)</f>
        <v>36.66387570244234</v>
      </c>
      <c r="AG57" s="1"/>
    </row>
    <row r="58" spans="1:38" ht="16" x14ac:dyDescent="0.2">
      <c r="P58">
        <v>137</v>
      </c>
      <c r="Q58" t="s">
        <v>117</v>
      </c>
      <c r="R58" t="s">
        <v>162</v>
      </c>
      <c r="S58" t="s">
        <v>9</v>
      </c>
      <c r="T58" s="3">
        <v>30.151357650756836</v>
      </c>
      <c r="V58" s="14" t="s">
        <v>19</v>
      </c>
      <c r="W58" s="3">
        <f t="shared" si="2"/>
        <v>19.50678825378418</v>
      </c>
      <c r="X58" s="2">
        <f t="shared" si="3"/>
        <v>4.6389027216856427</v>
      </c>
      <c r="Y58" s="2">
        <f t="shared" si="4"/>
        <v>43541.433361016891</v>
      </c>
      <c r="AB58">
        <f t="shared" si="5"/>
        <v>270.71282068186451</v>
      </c>
      <c r="AC58">
        <f t="shared" ref="AC58" si="28">AVERAGE(AB56:AB58)</f>
        <v>232.83849148510362</v>
      </c>
      <c r="AD58">
        <f t="shared" ref="AD58" si="29">STDEV(AB56:AB58)</f>
        <v>36.66387570244234</v>
      </c>
      <c r="AG58" s="1"/>
    </row>
    <row r="59" spans="1:38" ht="16" x14ac:dyDescent="0.2">
      <c r="E59" s="3"/>
      <c r="P59">
        <v>161</v>
      </c>
      <c r="Q59" t="s">
        <v>121</v>
      </c>
      <c r="R59" t="s">
        <v>167</v>
      </c>
      <c r="S59" t="s">
        <v>9</v>
      </c>
      <c r="T59" s="3">
        <v>29.011289596557617</v>
      </c>
      <c r="V59" s="14" t="s">
        <v>20</v>
      </c>
      <c r="W59" s="3">
        <f t="shared" si="2"/>
        <v>19.431901931762695</v>
      </c>
      <c r="X59" s="2">
        <f t="shared" si="3"/>
        <v>4.6605480441186522</v>
      </c>
      <c r="Y59" s="2">
        <f t="shared" si="4"/>
        <v>45766.536162388635</v>
      </c>
      <c r="AB59">
        <f t="shared" si="5"/>
        <v>133.51743590046451</v>
      </c>
      <c r="AC59">
        <f t="shared" ref="AC59" si="30">AVERAGE(AB59:AB61)</f>
        <v>185.95857199180151</v>
      </c>
      <c r="AD59">
        <f t="shared" ref="AD59" si="31">STDEV(AB59:AB61)</f>
        <v>45.433651502480593</v>
      </c>
      <c r="AG59" s="1"/>
    </row>
    <row r="60" spans="1:38" ht="16" x14ac:dyDescent="0.2">
      <c r="E60" s="3"/>
      <c r="P60">
        <v>162</v>
      </c>
      <c r="Q60" t="s">
        <v>122</v>
      </c>
      <c r="R60" t="s">
        <v>167</v>
      </c>
      <c r="S60" t="s">
        <v>9</v>
      </c>
      <c r="T60" s="3">
        <v>29.639005661010742</v>
      </c>
      <c r="V60" s="14" t="s">
        <v>20</v>
      </c>
      <c r="W60" s="3">
        <f t="shared" si="2"/>
        <v>19.371068954467773</v>
      </c>
      <c r="X60" s="2">
        <f t="shared" si="3"/>
        <v>4.6781313540284488</v>
      </c>
      <c r="Y60" s="2">
        <f t="shared" si="4"/>
        <v>47657.510697481317</v>
      </c>
      <c r="AB60">
        <f t="shared" si="5"/>
        <v>210.8899065689873</v>
      </c>
      <c r="AC60">
        <f t="shared" ref="AC60" si="32">AVERAGE(AB59:AB61)</f>
        <v>185.95857199180151</v>
      </c>
      <c r="AD60">
        <f t="shared" ref="AD60" si="33">STDEV(AB59:AB61)</f>
        <v>45.433651502480593</v>
      </c>
      <c r="AG60" s="1"/>
    </row>
    <row r="61" spans="1:38" ht="16" x14ac:dyDescent="0.2">
      <c r="E61" s="3"/>
      <c r="P61">
        <v>185</v>
      </c>
      <c r="Q61" t="s">
        <v>125</v>
      </c>
      <c r="R61" t="s">
        <v>167</v>
      </c>
      <c r="S61" t="s">
        <v>9</v>
      </c>
      <c r="T61" s="3">
        <v>29.855997085571289</v>
      </c>
      <c r="V61" s="14" t="s">
        <v>20</v>
      </c>
      <c r="W61" s="3">
        <f t="shared" si="2"/>
        <v>19.56920051574707</v>
      </c>
      <c r="X61" s="2">
        <f t="shared" si="3"/>
        <v>4.6208629315411525</v>
      </c>
      <c r="Y61" s="2">
        <f t="shared" si="4"/>
        <v>41769.851526468214</v>
      </c>
      <c r="AB61">
        <f t="shared" si="5"/>
        <v>213.46837350595277</v>
      </c>
      <c r="AC61">
        <f t="shared" ref="AC61" si="34">AVERAGE(AB59:AB61)</f>
        <v>185.95857199180151</v>
      </c>
      <c r="AD61">
        <f t="shared" ref="AD61" si="35">STDEV(AB59:AB61)</f>
        <v>45.433651502480593</v>
      </c>
      <c r="AG61" s="1"/>
    </row>
    <row r="62" spans="1:38" ht="16" x14ac:dyDescent="0.2">
      <c r="E62" s="3"/>
      <c r="P62">
        <v>209</v>
      </c>
      <c r="Q62" t="s">
        <v>129</v>
      </c>
      <c r="R62" t="s">
        <v>172</v>
      </c>
      <c r="S62" t="s">
        <v>9</v>
      </c>
      <c r="T62" s="3">
        <v>29.066328048706055</v>
      </c>
      <c r="V62" s="14" t="s">
        <v>21</v>
      </c>
      <c r="W62" s="3">
        <f t="shared" si="2"/>
        <v>18.986827850341797</v>
      </c>
      <c r="X62" s="2">
        <f t="shared" si="3"/>
        <v>4.7891933259121311</v>
      </c>
      <c r="Y62" s="2">
        <f t="shared" si="4"/>
        <v>61545.077926325161</v>
      </c>
      <c r="AB62">
        <f t="shared" si="5"/>
        <v>186.22916283784693</v>
      </c>
      <c r="AC62">
        <f t="shared" ref="AC62" si="36">AVERAGE(AB62:AB64)</f>
        <v>205.4023083102436</v>
      </c>
      <c r="AD62">
        <f t="shared" ref="AD62" si="37">STDEV(AB62:AB64)</f>
        <v>41.098601682594605</v>
      </c>
      <c r="AG62" s="1"/>
    </row>
    <row r="63" spans="1:38" ht="16" x14ac:dyDescent="0.2">
      <c r="E63" s="3"/>
      <c r="P63">
        <v>210</v>
      </c>
      <c r="Q63" t="s">
        <v>130</v>
      </c>
      <c r="R63" t="s">
        <v>172</v>
      </c>
      <c r="S63" t="s">
        <v>9</v>
      </c>
      <c r="T63" s="3">
        <v>29.092870712280273</v>
      </c>
      <c r="V63" s="14" t="s">
        <v>21</v>
      </c>
      <c r="W63" s="3">
        <f t="shared" si="2"/>
        <v>19.086328506469727</v>
      </c>
      <c r="X63" s="2">
        <f t="shared" si="3"/>
        <v>4.7604334172125533</v>
      </c>
      <c r="Y63" s="2">
        <f t="shared" si="4"/>
        <v>57601.450154722465</v>
      </c>
      <c r="AB63">
        <f t="shared" si="5"/>
        <v>177.39382911423527</v>
      </c>
      <c r="AC63">
        <f t="shared" ref="AC63" si="38">AVERAGE(AB62:AB64)</f>
        <v>205.4023083102436</v>
      </c>
      <c r="AD63">
        <f t="shared" ref="AD63" si="39">STDEV(AB62:AB64)</f>
        <v>41.098601682594605</v>
      </c>
      <c r="AG63" s="1"/>
    </row>
    <row r="64" spans="1:38" ht="16" x14ac:dyDescent="0.2">
      <c r="E64" s="3"/>
      <c r="P64">
        <v>233</v>
      </c>
      <c r="Q64" t="s">
        <v>133</v>
      </c>
      <c r="R64" t="s">
        <v>172</v>
      </c>
      <c r="S64" t="s">
        <v>9</v>
      </c>
      <c r="T64" s="3">
        <v>29.52299690246582</v>
      </c>
      <c r="V64" s="14" t="s">
        <v>21</v>
      </c>
      <c r="W64" s="3">
        <f t="shared" si="2"/>
        <v>18.98431396484375</v>
      </c>
      <c r="X64" s="2">
        <f t="shared" si="3"/>
        <v>4.7899199454161474</v>
      </c>
      <c r="Y64" s="2">
        <f t="shared" si="4"/>
        <v>61648.135384343492</v>
      </c>
      <c r="AB64">
        <f t="shared" si="5"/>
        <v>252.58393297864853</v>
      </c>
      <c r="AC64">
        <f t="shared" ref="AC64" si="40">AVERAGE(AB62:AB64)</f>
        <v>205.4023083102436</v>
      </c>
      <c r="AD64">
        <f t="shared" ref="AD64" si="41">STDEV(AB62:AB64)</f>
        <v>41.098601682594605</v>
      </c>
      <c r="AG64" s="1"/>
    </row>
    <row r="65" spans="5:33" ht="16" x14ac:dyDescent="0.2">
      <c r="E65" s="3"/>
      <c r="P65">
        <v>257</v>
      </c>
      <c r="Q65" t="s">
        <v>137</v>
      </c>
      <c r="R65" t="s">
        <v>177</v>
      </c>
      <c r="S65" t="s">
        <v>9</v>
      </c>
      <c r="T65" s="3">
        <v>29.171453475952148</v>
      </c>
      <c r="V65" s="14" t="s">
        <v>22</v>
      </c>
      <c r="W65" s="3">
        <f t="shared" si="2"/>
        <v>19.652460098266602</v>
      </c>
      <c r="X65" s="2">
        <f t="shared" si="3"/>
        <v>4.5967973817768577</v>
      </c>
      <c r="Y65" s="2">
        <f t="shared" si="4"/>
        <v>39518.220649356721</v>
      </c>
      <c r="AB65">
        <f t="shared" si="5"/>
        <v>128.21929119129069</v>
      </c>
      <c r="AC65">
        <f t="shared" ref="AC65" si="42">AVERAGE(AB65:AB67)</f>
        <v>139.13479352848546</v>
      </c>
      <c r="AD65">
        <f t="shared" ref="AD65" si="43">STDEV(AB65:AB67)</f>
        <v>14.027464194320634</v>
      </c>
      <c r="AG65" s="1"/>
    </row>
    <row r="66" spans="5:33" ht="16" x14ac:dyDescent="0.2">
      <c r="E66" s="3"/>
      <c r="P66">
        <v>258</v>
      </c>
      <c r="Q66" t="s">
        <v>138</v>
      </c>
      <c r="R66" t="s">
        <v>177</v>
      </c>
      <c r="S66" t="s">
        <v>9</v>
      </c>
      <c r="T66" s="3">
        <v>29.154569625854492</v>
      </c>
      <c r="V66" s="14" t="s">
        <v>22</v>
      </c>
      <c r="W66" s="3">
        <f t="shared" si="2"/>
        <v>19.351041793823242</v>
      </c>
      <c r="X66" s="2">
        <f t="shared" si="3"/>
        <v>4.6839200526568066</v>
      </c>
      <c r="Y66" s="2">
        <f t="shared" si="4"/>
        <v>48296.98860736908</v>
      </c>
      <c r="AB66">
        <f t="shared" ref="AB66:AB97" si="44">Y66/Y212</f>
        <v>154.95635713594766</v>
      </c>
      <c r="AC66">
        <f t="shared" ref="AC66" si="45">AVERAGE(AB65:AB67)</f>
        <v>139.13479352848546</v>
      </c>
      <c r="AD66">
        <f t="shared" ref="AD66" si="46">STDEV(AB65:AB67)</f>
        <v>14.027464194320634</v>
      </c>
      <c r="AG66" s="1"/>
    </row>
    <row r="67" spans="5:33" ht="16" x14ac:dyDescent="0.2">
      <c r="E67" s="3"/>
      <c r="P67">
        <v>281</v>
      </c>
      <c r="Q67" t="s">
        <v>141</v>
      </c>
      <c r="R67" t="s">
        <v>177</v>
      </c>
      <c r="S67" t="s">
        <v>9</v>
      </c>
      <c r="T67" s="3">
        <v>28.999202728271484</v>
      </c>
      <c r="V67" s="14" t="s">
        <v>22</v>
      </c>
      <c r="W67" s="3">
        <f t="shared" si="2"/>
        <v>19.411865234375</v>
      </c>
      <c r="X67" s="2">
        <f t="shared" si="3"/>
        <v>4.6663394992701672</v>
      </c>
      <c r="Y67" s="2">
        <f t="shared" si="4"/>
        <v>46380.934986592889</v>
      </c>
      <c r="AB67">
        <f t="shared" si="44"/>
        <v>134.228732258218</v>
      </c>
      <c r="AC67">
        <f t="shared" ref="AC67" si="47">AVERAGE(AB65:AB67)</f>
        <v>139.13479352848546</v>
      </c>
      <c r="AD67">
        <f t="shared" ref="AD67" si="48">STDEV(AB65:AB67)</f>
        <v>14.027464194320634</v>
      </c>
      <c r="AG67" s="1"/>
    </row>
    <row r="68" spans="5:33" ht="16" x14ac:dyDescent="0.2">
      <c r="P68">
        <v>305</v>
      </c>
      <c r="Q68" t="s">
        <v>144</v>
      </c>
      <c r="R68" t="s">
        <v>182</v>
      </c>
      <c r="S68" t="s">
        <v>9</v>
      </c>
      <c r="T68" s="3">
        <v>29.137113571166992</v>
      </c>
      <c r="V68" s="14" t="s">
        <v>23</v>
      </c>
      <c r="W68" s="3">
        <f t="shared" si="2"/>
        <v>19.084163665771484</v>
      </c>
      <c r="X68" s="2">
        <f t="shared" ref="X68:X115" si="49">((W68-$I$52)/$I$51)</f>
        <v>4.7610591479690472</v>
      </c>
      <c r="Y68" s="2">
        <f t="shared" si="4"/>
        <v>57684.50204302468</v>
      </c>
      <c r="AB68">
        <f t="shared" si="44"/>
        <v>182.94347111515583</v>
      </c>
      <c r="AC68">
        <f>AVERAGE(AB68:AB70)</f>
        <v>205.01478302132898</v>
      </c>
      <c r="AD68">
        <f>STDEV(AB68:AB70)</f>
        <v>35.400137706319867</v>
      </c>
      <c r="AG68" s="1"/>
    </row>
    <row r="69" spans="5:33" ht="16" x14ac:dyDescent="0.2">
      <c r="P69">
        <v>306</v>
      </c>
      <c r="Q69" t="s">
        <v>145</v>
      </c>
      <c r="R69" t="s">
        <v>182</v>
      </c>
      <c r="S69" t="s">
        <v>9</v>
      </c>
      <c r="T69" s="3">
        <v>29.173078536987305</v>
      </c>
      <c r="V69" s="14" t="s">
        <v>23</v>
      </c>
      <c r="W69" s="3">
        <f t="shared" ref="W69:W115" si="50">T213</f>
        <v>19.093080520629883</v>
      </c>
      <c r="X69" s="2">
        <f t="shared" si="49"/>
        <v>4.7584817988178498</v>
      </c>
      <c r="Y69" s="2">
        <f t="shared" ref="Y69:Y115" si="51">10^X69</f>
        <v>57343.183364570556</v>
      </c>
      <c r="AB69">
        <f t="shared" si="44"/>
        <v>186.25425393871473</v>
      </c>
      <c r="AC69">
        <f>AVERAGE(AB68:AB70)</f>
        <v>205.01478302132898</v>
      </c>
      <c r="AD69">
        <f>STDEV(AB68:AB70)</f>
        <v>35.400137706319867</v>
      </c>
      <c r="AG69" s="1"/>
    </row>
    <row r="70" spans="5:33" ht="16" x14ac:dyDescent="0.2">
      <c r="P70">
        <v>329</v>
      </c>
      <c r="Q70" t="s">
        <v>146</v>
      </c>
      <c r="R70" t="s">
        <v>182</v>
      </c>
      <c r="S70" t="s">
        <v>9</v>
      </c>
      <c r="T70" s="3">
        <v>29.721244812011719</v>
      </c>
      <c r="V70" s="14" t="s">
        <v>23</v>
      </c>
      <c r="W70" s="3">
        <f t="shared" si="50"/>
        <v>19.222635269165039</v>
      </c>
      <c r="X70" s="2">
        <f t="shared" si="49"/>
        <v>4.7210349830433147</v>
      </c>
      <c r="Y70" s="2">
        <f t="shared" si="51"/>
        <v>52605.963954243285</v>
      </c>
      <c r="AB70">
        <f t="shared" si="44"/>
        <v>245.84662401011641</v>
      </c>
      <c r="AC70">
        <f>AVERAGE(AB68:AB70)</f>
        <v>205.01478302132898</v>
      </c>
      <c r="AD70">
        <f>STDEV(AB68:AB70)</f>
        <v>35.400137706319867</v>
      </c>
      <c r="AG70" s="1"/>
    </row>
    <row r="71" spans="5:33" ht="16" x14ac:dyDescent="0.2">
      <c r="P71">
        <v>353</v>
      </c>
      <c r="Q71" t="s">
        <v>149</v>
      </c>
      <c r="R71" t="s">
        <v>185</v>
      </c>
      <c r="S71" t="s">
        <v>9</v>
      </c>
      <c r="T71" s="3">
        <v>29.037708282470703</v>
      </c>
      <c r="V71" s="14" t="s">
        <v>24</v>
      </c>
      <c r="W71" s="3">
        <f t="shared" si="50"/>
        <v>18.849349975585938</v>
      </c>
      <c r="X71" s="2">
        <f t="shared" si="49"/>
        <v>4.8289302611249703</v>
      </c>
      <c r="Y71" s="2">
        <f t="shared" si="51"/>
        <v>67441.972088978</v>
      </c>
      <c r="AB71">
        <f t="shared" si="44"/>
        <v>200.23278631974406</v>
      </c>
      <c r="AC71">
        <f>AVERAGE(AB71:AB73)</f>
        <v>169.74310715469315</v>
      </c>
      <c r="AD71">
        <f t="shared" ref="AD71" si="52">STDEV(AB71:AB73)</f>
        <v>49.478643409686342</v>
      </c>
      <c r="AG71" s="1"/>
    </row>
    <row r="72" spans="5:33" ht="16" x14ac:dyDescent="0.2">
      <c r="P72">
        <v>354</v>
      </c>
      <c r="Q72" t="s">
        <v>150</v>
      </c>
      <c r="R72" t="s">
        <v>185</v>
      </c>
      <c r="S72" t="s">
        <v>9</v>
      </c>
      <c r="T72" s="3">
        <v>29.035268783569336</v>
      </c>
      <c r="V72" s="14" t="s">
        <v>24</v>
      </c>
      <c r="W72" s="3">
        <f t="shared" si="50"/>
        <v>19.71110725402832</v>
      </c>
      <c r="X72" s="2">
        <f t="shared" si="49"/>
        <v>4.5798458669744999</v>
      </c>
      <c r="Y72" s="2">
        <f t="shared" si="51"/>
        <v>38005.448936931956</v>
      </c>
      <c r="AB72">
        <f t="shared" si="44"/>
        <v>112.65426260165759</v>
      </c>
      <c r="AC72">
        <f t="shared" ref="AC72" si="53">AVERAGE(AB71:AB73)</f>
        <v>169.74310715469315</v>
      </c>
      <c r="AD72">
        <f t="shared" ref="AD72" si="54">STDEV(AB71:AB73)</f>
        <v>49.478643409686342</v>
      </c>
      <c r="AG72" s="1"/>
    </row>
    <row r="73" spans="5:33" ht="16" x14ac:dyDescent="0.2">
      <c r="P73">
        <v>377</v>
      </c>
      <c r="Q73" t="s">
        <v>152</v>
      </c>
      <c r="R73" t="s">
        <v>185</v>
      </c>
      <c r="S73" t="s">
        <v>9</v>
      </c>
      <c r="T73" s="3">
        <v>29.394586563110352</v>
      </c>
      <c r="V73" s="14" t="s">
        <v>24</v>
      </c>
      <c r="W73" s="3">
        <f t="shared" si="50"/>
        <v>19.234722137451172</v>
      </c>
      <c r="X73" s="2">
        <f t="shared" si="49"/>
        <v>4.7175413655949434</v>
      </c>
      <c r="Y73" s="2">
        <f t="shared" si="51"/>
        <v>52184.480644289732</v>
      </c>
      <c r="AB73">
        <f t="shared" si="44"/>
        <v>196.34227254267788</v>
      </c>
      <c r="AC73">
        <f t="shared" ref="AC73" si="55">AVERAGE(AB71:AB73)</f>
        <v>169.74310715469315</v>
      </c>
      <c r="AD73">
        <f t="shared" ref="AD73" si="56">STDEV(AB71:AB73)</f>
        <v>49.478643409686342</v>
      </c>
      <c r="AG73" s="1"/>
    </row>
    <row r="74" spans="5:33" ht="16" x14ac:dyDescent="0.2">
      <c r="P74">
        <v>19</v>
      </c>
      <c r="Q74" t="s">
        <v>102</v>
      </c>
      <c r="R74" t="s">
        <v>154</v>
      </c>
      <c r="S74" t="s">
        <v>9</v>
      </c>
      <c r="T74" s="3">
        <v>28.85041618347168</v>
      </c>
      <c r="V74" s="14" t="s">
        <v>25</v>
      </c>
      <c r="W74" s="3">
        <f t="shared" si="50"/>
        <v>19.008626937866211</v>
      </c>
      <c r="X74" s="2">
        <f t="shared" si="49"/>
        <v>4.7828924652813205</v>
      </c>
      <c r="Y74" s="2">
        <f t="shared" si="51"/>
        <v>60658.611551421825</v>
      </c>
      <c r="AB74">
        <f t="shared" si="44"/>
        <v>159.04200282532804</v>
      </c>
      <c r="AC74">
        <f>AVERAGE(AB74:AB76)</f>
        <v>223.81408190947027</v>
      </c>
      <c r="AD74">
        <f t="shared" ref="AD74" si="57">STDEV(AB74:AB76)</f>
        <v>59.978187280112472</v>
      </c>
      <c r="AG74" s="1"/>
    </row>
    <row r="75" spans="5:33" ht="16" x14ac:dyDescent="0.2">
      <c r="P75">
        <v>42</v>
      </c>
      <c r="Q75" t="s">
        <v>156</v>
      </c>
      <c r="R75" t="s">
        <v>154</v>
      </c>
      <c r="S75" t="s">
        <v>9</v>
      </c>
      <c r="T75" s="3">
        <v>28.994600296020508</v>
      </c>
      <c r="V75" s="14" t="s">
        <v>25</v>
      </c>
      <c r="W75" s="3">
        <f t="shared" si="50"/>
        <v>18.566005706787109</v>
      </c>
      <c r="X75" s="2">
        <f t="shared" si="49"/>
        <v>4.9108287693189832</v>
      </c>
      <c r="Y75" s="2">
        <f t="shared" si="51"/>
        <v>81438.313125979461</v>
      </c>
      <c r="AB75">
        <f t="shared" si="44"/>
        <v>234.96768688207922</v>
      </c>
      <c r="AC75">
        <f t="shared" ref="AC75" si="58">AVERAGE(AB74:AB76)</f>
        <v>223.81408190947027</v>
      </c>
      <c r="AD75">
        <f t="shared" ref="AD75" si="59">STDEV(AB74:AB76)</f>
        <v>59.978187280112472</v>
      </c>
      <c r="AG75" s="1"/>
    </row>
    <row r="76" spans="5:33" ht="16" x14ac:dyDescent="0.2">
      <c r="P76">
        <v>43</v>
      </c>
      <c r="Q76" t="s">
        <v>104</v>
      </c>
      <c r="R76" t="s">
        <v>154</v>
      </c>
      <c r="S76" t="s">
        <v>9</v>
      </c>
      <c r="T76" s="3">
        <v>29.459814071655273</v>
      </c>
      <c r="V76" s="14" t="s">
        <v>25</v>
      </c>
      <c r="W76" s="3">
        <f t="shared" si="50"/>
        <v>18.780317306518555</v>
      </c>
      <c r="X76" s="2">
        <f t="shared" si="49"/>
        <v>4.8488836296446056</v>
      </c>
      <c r="Y76" s="2">
        <f t="shared" si="51"/>
        <v>70612.831995971457</v>
      </c>
      <c r="AB76">
        <f t="shared" si="44"/>
        <v>277.43255602100356</v>
      </c>
      <c r="AC76">
        <f t="shared" ref="AC76" si="60">AVERAGE(AB74:AB76)</f>
        <v>223.81408190947027</v>
      </c>
      <c r="AD76">
        <f t="shared" ref="AD76" si="61">STDEV(AB74:AB76)</f>
        <v>59.978187280112472</v>
      </c>
      <c r="AG76" s="1"/>
    </row>
    <row r="77" spans="5:33" ht="16" x14ac:dyDescent="0.2">
      <c r="P77">
        <v>67</v>
      </c>
      <c r="Q77" t="s">
        <v>108</v>
      </c>
      <c r="R77" t="s">
        <v>158</v>
      </c>
      <c r="S77" t="s">
        <v>9</v>
      </c>
      <c r="T77" s="3">
        <v>29.808002471923828</v>
      </c>
      <c r="V77" s="14" t="s">
        <v>26</v>
      </c>
      <c r="W77" s="3">
        <f t="shared" si="50"/>
        <v>19.378904342651367</v>
      </c>
      <c r="X77" s="2">
        <f t="shared" si="49"/>
        <v>4.6758665946031819</v>
      </c>
      <c r="Y77" s="2">
        <f t="shared" si="51"/>
        <v>47409.633127002518</v>
      </c>
      <c r="AB77">
        <f t="shared" si="44"/>
        <v>234.69460833090022</v>
      </c>
      <c r="AC77">
        <f t="shared" ref="AC77" si="62">AVERAGE(AB77:AB79)</f>
        <v>240.54097098745288</v>
      </c>
      <c r="AD77">
        <f t="shared" ref="AD77" si="63">STDEV(AB77:AB79)</f>
        <v>5.4769318845509112</v>
      </c>
      <c r="AG77" s="1"/>
    </row>
    <row r="78" spans="5:33" ht="16" x14ac:dyDescent="0.2">
      <c r="P78">
        <v>90</v>
      </c>
      <c r="Q78" t="s">
        <v>161</v>
      </c>
      <c r="R78" t="s">
        <v>158</v>
      </c>
      <c r="S78" t="s">
        <v>9</v>
      </c>
      <c r="T78" s="3">
        <v>29.523101806640625</v>
      </c>
      <c r="V78" s="14" t="s">
        <v>26</v>
      </c>
      <c r="W78" s="3">
        <f t="shared" si="50"/>
        <v>19.026838302612305</v>
      </c>
      <c r="X78" s="2">
        <f t="shared" si="49"/>
        <v>4.7776286086619333</v>
      </c>
      <c r="Y78" s="2">
        <f t="shared" si="51"/>
        <v>59927.837807432596</v>
      </c>
      <c r="AB78">
        <f t="shared" si="44"/>
        <v>245.55264833776522</v>
      </c>
      <c r="AC78">
        <f t="shared" ref="AC78" si="64">AVERAGE(AB77:AB79)</f>
        <v>240.54097098745288</v>
      </c>
      <c r="AD78">
        <f t="shared" ref="AD78" si="65">STDEV(AB77:AB79)</f>
        <v>5.4769318845509112</v>
      </c>
      <c r="AG78" s="1"/>
    </row>
    <row r="79" spans="5:33" ht="16" x14ac:dyDescent="0.2">
      <c r="P79">
        <v>91</v>
      </c>
      <c r="Q79" t="s">
        <v>110</v>
      </c>
      <c r="R79" t="s">
        <v>158</v>
      </c>
      <c r="S79" t="s">
        <v>9</v>
      </c>
      <c r="T79" s="3">
        <v>29.579275131225586</v>
      </c>
      <c r="V79" s="14" t="s">
        <v>26</v>
      </c>
      <c r="W79" s="3">
        <f t="shared" si="50"/>
        <v>19.108634948730469</v>
      </c>
      <c r="X79" s="2">
        <f t="shared" si="49"/>
        <v>4.753985909549824</v>
      </c>
      <c r="Y79" s="2">
        <f t="shared" si="51"/>
        <v>56752.619202870679</v>
      </c>
      <c r="AB79">
        <f t="shared" si="44"/>
        <v>241.37565629369328</v>
      </c>
      <c r="AC79">
        <f t="shared" ref="AC79" si="66">AVERAGE(AB77:AB79)</f>
        <v>240.54097098745288</v>
      </c>
      <c r="AD79">
        <f t="shared" ref="AD79" si="67">STDEV(AB77:AB79)</f>
        <v>5.4769318845509112</v>
      </c>
      <c r="AG79" s="1"/>
    </row>
    <row r="80" spans="5:33" ht="16" x14ac:dyDescent="0.2">
      <c r="P80">
        <v>115</v>
      </c>
      <c r="Q80" t="s">
        <v>115</v>
      </c>
      <c r="R80" t="s">
        <v>163</v>
      </c>
      <c r="S80" t="s">
        <v>9</v>
      </c>
      <c r="T80" s="3">
        <v>28.909639358520508</v>
      </c>
      <c r="V80" s="14" t="s">
        <v>27</v>
      </c>
      <c r="W80" s="3">
        <f t="shared" si="50"/>
        <v>18.565023422241211</v>
      </c>
      <c r="X80" s="2">
        <f t="shared" si="49"/>
        <v>4.9111126912040888</v>
      </c>
      <c r="Y80" s="2">
        <f t="shared" si="51"/>
        <v>81491.571180332292</v>
      </c>
      <c r="AB80">
        <f t="shared" si="44"/>
        <v>222.23000865113792</v>
      </c>
      <c r="AC80">
        <f t="shared" ref="AC80" si="68">AVERAGE(AB80:AB82)</f>
        <v>240.676224114717</v>
      </c>
      <c r="AD80">
        <f t="shared" ref="AD80" si="69">STDEV(AB80:AB82)</f>
        <v>35.827595671391208</v>
      </c>
      <c r="AG80" s="1"/>
    </row>
    <row r="81" spans="5:33" ht="16" x14ac:dyDescent="0.2">
      <c r="P81">
        <v>138</v>
      </c>
      <c r="Q81" t="s">
        <v>166</v>
      </c>
      <c r="R81" t="s">
        <v>163</v>
      </c>
      <c r="S81" t="s">
        <v>9</v>
      </c>
      <c r="T81" s="3">
        <v>29.14350700378418</v>
      </c>
      <c r="V81" s="14" t="s">
        <v>27</v>
      </c>
      <c r="W81" s="3">
        <f t="shared" si="50"/>
        <v>18.828289031982422</v>
      </c>
      <c r="X81" s="2">
        <f t="shared" si="49"/>
        <v>4.8350177668634782</v>
      </c>
      <c r="Y81" s="2">
        <f t="shared" si="51"/>
        <v>68393.962648430825</v>
      </c>
      <c r="AB81">
        <f t="shared" si="44"/>
        <v>217.83035208574549</v>
      </c>
      <c r="AC81">
        <f t="shared" ref="AC81" si="70">AVERAGE(AB80:AB82)</f>
        <v>240.676224114717</v>
      </c>
      <c r="AD81">
        <f t="shared" ref="AD81" si="71">STDEV(AB80:AB82)</f>
        <v>35.827595671391208</v>
      </c>
      <c r="AG81" s="1"/>
    </row>
    <row r="82" spans="5:33" ht="16" x14ac:dyDescent="0.2">
      <c r="P82">
        <v>139</v>
      </c>
      <c r="Q82" t="s">
        <v>118</v>
      </c>
      <c r="R82" t="s">
        <v>163</v>
      </c>
      <c r="S82" t="s">
        <v>9</v>
      </c>
      <c r="T82" s="3">
        <v>29.30683708190918</v>
      </c>
      <c r="V82" s="14" t="s">
        <v>27</v>
      </c>
      <c r="W82" s="3">
        <f t="shared" si="50"/>
        <v>18.603397369384766</v>
      </c>
      <c r="X82" s="2">
        <f t="shared" si="49"/>
        <v>4.9000209933275229</v>
      </c>
      <c r="Y82" s="2">
        <f t="shared" si="51"/>
        <v>79436.663262371178</v>
      </c>
      <c r="AB82">
        <f t="shared" si="44"/>
        <v>281.96831160726759</v>
      </c>
      <c r="AC82">
        <f t="shared" ref="AC82" si="72">AVERAGE(AB80:AB82)</f>
        <v>240.676224114717</v>
      </c>
      <c r="AD82">
        <f t="shared" ref="AD82" si="73">STDEV(AB80:AB82)</f>
        <v>35.827595671391208</v>
      </c>
      <c r="AG82" s="1"/>
    </row>
    <row r="83" spans="5:33" ht="16" x14ac:dyDescent="0.2">
      <c r="P83">
        <v>163</v>
      </c>
      <c r="Q83" t="s">
        <v>123</v>
      </c>
      <c r="R83" t="s">
        <v>168</v>
      </c>
      <c r="S83" t="s">
        <v>9</v>
      </c>
      <c r="T83" s="3">
        <v>29.004673004150391</v>
      </c>
      <c r="V83" s="14" t="s">
        <v>80</v>
      </c>
      <c r="W83" s="3">
        <f t="shared" si="50"/>
        <v>19.366134643554688</v>
      </c>
      <c r="X83" s="2">
        <f t="shared" si="49"/>
        <v>4.6795575791095496</v>
      </c>
      <c r="Y83" s="2">
        <f t="shared" si="51"/>
        <v>47814.275449556604</v>
      </c>
      <c r="AB83">
        <f t="shared" si="44"/>
        <v>138.88020047838469</v>
      </c>
      <c r="AC83">
        <f t="shared" ref="AC83" si="74">AVERAGE(AB83:AB85)</f>
        <v>143.82086320967065</v>
      </c>
      <c r="AD83">
        <f t="shared" ref="AD83" si="75">STDEV(AB83:AB85)</f>
        <v>45.123788571766916</v>
      </c>
      <c r="AG83" s="1"/>
    </row>
    <row r="84" spans="5:33" ht="16" x14ac:dyDescent="0.2">
      <c r="P84">
        <v>186</v>
      </c>
      <c r="Q84" t="s">
        <v>171</v>
      </c>
      <c r="R84" t="s">
        <v>168</v>
      </c>
      <c r="S84" t="s">
        <v>9</v>
      </c>
      <c r="T84" s="3">
        <v>29.188886642456055</v>
      </c>
      <c r="V84" s="14" t="s">
        <v>80</v>
      </c>
      <c r="W84" s="3">
        <f t="shared" si="50"/>
        <v>19.069375991821289</v>
      </c>
      <c r="X84" s="2">
        <f t="shared" si="49"/>
        <v>4.7653334127753002</v>
      </c>
      <c r="Y84" s="2">
        <f t="shared" si="51"/>
        <v>58255.027656498351</v>
      </c>
      <c r="AB84">
        <f t="shared" si="44"/>
        <v>191.21166523069834</v>
      </c>
      <c r="AC84">
        <f t="shared" ref="AC84" si="76">AVERAGE(AB83:AB85)</f>
        <v>143.82086320967065</v>
      </c>
      <c r="AD84">
        <f t="shared" ref="AD84" si="77">STDEV(AB83:AB85)</f>
        <v>45.123788571766916</v>
      </c>
      <c r="AG84" s="1"/>
    </row>
    <row r="85" spans="5:33" ht="16" x14ac:dyDescent="0.2">
      <c r="P85">
        <v>187</v>
      </c>
      <c r="Q85" t="s">
        <v>126</v>
      </c>
      <c r="R85" t="s">
        <v>168</v>
      </c>
      <c r="S85" t="s">
        <v>9</v>
      </c>
      <c r="T85" s="3">
        <v>28.490938186645508</v>
      </c>
      <c r="V85" s="14" t="s">
        <v>80</v>
      </c>
      <c r="W85" s="3">
        <f t="shared" si="50"/>
        <v>19.326858520507812</v>
      </c>
      <c r="X85" s="2">
        <f t="shared" si="49"/>
        <v>4.6909100440767073</v>
      </c>
      <c r="Y85" s="2">
        <f t="shared" si="51"/>
        <v>49080.620436089797</v>
      </c>
      <c r="AB85">
        <f t="shared" si="44"/>
        <v>101.37072391992896</v>
      </c>
      <c r="AC85">
        <f t="shared" ref="AC85" si="78">AVERAGE(AB83:AB85)</f>
        <v>143.82086320967065</v>
      </c>
      <c r="AD85">
        <f t="shared" ref="AD85" si="79">STDEV(AB83:AB85)</f>
        <v>45.123788571766916</v>
      </c>
      <c r="AG85" s="1"/>
    </row>
    <row r="86" spans="5:33" ht="16" x14ac:dyDescent="0.2">
      <c r="P86">
        <v>211</v>
      </c>
      <c r="Q86" t="s">
        <v>131</v>
      </c>
      <c r="R86" t="s">
        <v>173</v>
      </c>
      <c r="S86" t="s">
        <v>9</v>
      </c>
      <c r="T86" s="3">
        <v>28.905864715576172</v>
      </c>
      <c r="V86" s="14" t="s">
        <v>81</v>
      </c>
      <c r="W86" s="3">
        <f t="shared" si="50"/>
        <v>19.187479019165039</v>
      </c>
      <c r="X86" s="2">
        <f t="shared" si="49"/>
        <v>4.7311966300069246</v>
      </c>
      <c r="Y86" s="2">
        <f t="shared" si="51"/>
        <v>53851.354328002592</v>
      </c>
      <c r="AB86">
        <f t="shared" si="44"/>
        <v>146.48684627011468</v>
      </c>
      <c r="AC86">
        <f t="shared" ref="AC86" si="80">AVERAGE(AB86:AB88)</f>
        <v>175.0461278041455</v>
      </c>
      <c r="AD86">
        <f t="shared" ref="AD86" si="81">STDEV(AB86:AB88)</f>
        <v>45.437492075303865</v>
      </c>
      <c r="AG86" s="15"/>
    </row>
    <row r="87" spans="5:33" ht="16" x14ac:dyDescent="0.2">
      <c r="P87">
        <v>234</v>
      </c>
      <c r="Q87" t="s">
        <v>176</v>
      </c>
      <c r="R87" t="s">
        <v>173</v>
      </c>
      <c r="S87" t="s">
        <v>9</v>
      </c>
      <c r="T87" s="3">
        <v>28.552494049072266</v>
      </c>
      <c r="V87" s="14" t="s">
        <v>81</v>
      </c>
      <c r="W87" s="3">
        <f t="shared" si="50"/>
        <v>18.787408828735352</v>
      </c>
      <c r="X87" s="2">
        <f t="shared" si="49"/>
        <v>4.8468338790255352</v>
      </c>
      <c r="Y87" s="2">
        <f t="shared" si="51"/>
        <v>70280.344074972483</v>
      </c>
      <c r="AB87">
        <f t="shared" si="44"/>
        <v>151.20961366555341</v>
      </c>
      <c r="AC87">
        <f t="shared" ref="AC87" si="82">AVERAGE(AB86:AB88)</f>
        <v>175.0461278041455</v>
      </c>
      <c r="AD87">
        <f t="shared" ref="AD87" si="83">STDEV(AB86:AB88)</f>
        <v>45.437492075303865</v>
      </c>
      <c r="AG87" s="15"/>
    </row>
    <row r="88" spans="5:33" ht="16" x14ac:dyDescent="0.2">
      <c r="P88">
        <v>235</v>
      </c>
      <c r="Q88" t="s">
        <v>134</v>
      </c>
      <c r="R88" t="s">
        <v>173</v>
      </c>
      <c r="S88" t="s">
        <v>9</v>
      </c>
      <c r="T88" s="3">
        <v>29.218576431274414</v>
      </c>
      <c r="V88" s="14" t="s">
        <v>81</v>
      </c>
      <c r="W88" s="3">
        <f t="shared" si="50"/>
        <v>18.838274002075195</v>
      </c>
      <c r="X88" s="2">
        <f t="shared" si="49"/>
        <v>4.8321316871187676</v>
      </c>
      <c r="Y88" s="2">
        <f t="shared" si="51"/>
        <v>67940.961251084605</v>
      </c>
      <c r="AB88">
        <f t="shared" si="44"/>
        <v>227.44192347676847</v>
      </c>
      <c r="AC88">
        <f t="shared" ref="AC88" si="84">AVERAGE(AB86:AB88)</f>
        <v>175.0461278041455</v>
      </c>
      <c r="AD88">
        <f t="shared" ref="AD88" si="85">STDEV(AB86:AB88)</f>
        <v>45.437492075303865</v>
      </c>
      <c r="AG88" s="15"/>
    </row>
    <row r="89" spans="5:33" ht="16" x14ac:dyDescent="0.2">
      <c r="P89">
        <v>259</v>
      </c>
      <c r="Q89" t="s">
        <v>139</v>
      </c>
      <c r="R89" t="s">
        <v>178</v>
      </c>
      <c r="S89" t="s">
        <v>9</v>
      </c>
      <c r="T89" s="3">
        <v>28.773700714111328</v>
      </c>
      <c r="V89" s="14" t="s">
        <v>82</v>
      </c>
      <c r="W89" s="3">
        <f t="shared" si="50"/>
        <v>19.099878311157227</v>
      </c>
      <c r="X89" s="2">
        <f t="shared" si="49"/>
        <v>4.7565169491119956</v>
      </c>
      <c r="Y89" s="2">
        <f t="shared" si="51"/>
        <v>57084.335391092653</v>
      </c>
      <c r="AB89">
        <f t="shared" si="44"/>
        <v>142.24062595488783</v>
      </c>
      <c r="AC89">
        <f t="shared" ref="AC89" si="86">AVERAGE(AB89:AB91)</f>
        <v>141.34987878922834</v>
      </c>
      <c r="AD89">
        <f t="shared" ref="AD89" si="87">STDEV(AB89:AB91)</f>
        <v>29.836422153855271</v>
      </c>
      <c r="AG89" s="15"/>
    </row>
    <row r="90" spans="5:33" ht="16" x14ac:dyDescent="0.2">
      <c r="F90" s="9"/>
      <c r="P90">
        <v>282</v>
      </c>
      <c r="Q90" t="s">
        <v>181</v>
      </c>
      <c r="R90" t="s">
        <v>178</v>
      </c>
      <c r="S90" t="s">
        <v>9</v>
      </c>
      <c r="T90" s="3">
        <v>28.319629669189453</v>
      </c>
      <c r="V90" s="14" t="s">
        <v>82</v>
      </c>
      <c r="W90" s="3">
        <f t="shared" si="50"/>
        <v>19.018619537353516</v>
      </c>
      <c r="X90" s="2">
        <f t="shared" si="49"/>
        <v>4.7800041803180857</v>
      </c>
      <c r="Y90" s="2">
        <f t="shared" si="51"/>
        <v>60256.53860625306</v>
      </c>
      <c r="AB90">
        <f>Y90/Y236</f>
        <v>111.07805697570545</v>
      </c>
      <c r="AC90">
        <f t="shared" ref="AC90" si="88">AVERAGE(AB89:AB91)</f>
        <v>141.34987878922834</v>
      </c>
      <c r="AD90">
        <f t="shared" ref="AD90" si="89">STDEV(AB89:AB91)</f>
        <v>29.836422153855271</v>
      </c>
      <c r="AG90" s="15"/>
    </row>
    <row r="91" spans="5:33" ht="16" x14ac:dyDescent="0.2">
      <c r="P91">
        <v>283</v>
      </c>
      <c r="Q91" t="s">
        <v>142</v>
      </c>
      <c r="R91" t="s">
        <v>178</v>
      </c>
      <c r="S91" t="s">
        <v>9</v>
      </c>
      <c r="T91" s="3">
        <v>28.959835052490234</v>
      </c>
      <c r="V91" s="14" t="s">
        <v>82</v>
      </c>
      <c r="W91" s="3">
        <f t="shared" si="50"/>
        <v>19.01118278503418</v>
      </c>
      <c r="X91" s="2">
        <f t="shared" si="49"/>
        <v>4.782153717075416</v>
      </c>
      <c r="Y91" s="2">
        <f t="shared" si="51"/>
        <v>60555.517104894709</v>
      </c>
      <c r="AB91">
        <f t="shared" si="44"/>
        <v>170.73095343709173</v>
      </c>
      <c r="AC91">
        <f t="shared" ref="AC91" si="90">AVERAGE(AB89:AB91)</f>
        <v>141.34987878922834</v>
      </c>
      <c r="AD91">
        <f t="shared" ref="AD91" si="91">STDEV(AB89:AB91)</f>
        <v>29.836422153855271</v>
      </c>
      <c r="AG91" s="15"/>
    </row>
    <row r="92" spans="5:33" x14ac:dyDescent="0.2">
      <c r="E92" s="3"/>
      <c r="T92" s="3"/>
      <c r="V92" s="19"/>
      <c r="W92" s="20"/>
      <c r="X92" s="21"/>
      <c r="Y92" s="21"/>
      <c r="AG92" s="15"/>
    </row>
    <row r="93" spans="5:33" x14ac:dyDescent="0.2">
      <c r="E93" s="3"/>
      <c r="T93" s="3"/>
      <c r="V93" s="19"/>
      <c r="W93" s="20"/>
      <c r="X93" s="21"/>
      <c r="Y93" s="21"/>
      <c r="AG93" s="15"/>
    </row>
    <row r="94" spans="5:33" x14ac:dyDescent="0.2">
      <c r="E94" s="3"/>
      <c r="T94" s="3"/>
      <c r="V94" s="19"/>
      <c r="W94" s="20"/>
      <c r="X94" s="21"/>
      <c r="Y94" s="21"/>
      <c r="AG94" s="15"/>
    </row>
    <row r="95" spans="5:33" x14ac:dyDescent="0.2">
      <c r="E95" s="3"/>
      <c r="T95" s="3"/>
      <c r="V95" s="19"/>
      <c r="W95" s="20"/>
      <c r="X95" s="21"/>
      <c r="Y95" s="21"/>
      <c r="AG95" s="15"/>
    </row>
    <row r="96" spans="5:33" x14ac:dyDescent="0.2">
      <c r="E96" s="3"/>
      <c r="T96" s="3"/>
      <c r="V96" s="19"/>
      <c r="W96" s="20"/>
      <c r="X96" s="21"/>
      <c r="Y96" s="21"/>
      <c r="AG96" s="15"/>
    </row>
    <row r="97" spans="5:33" x14ac:dyDescent="0.2">
      <c r="E97" s="3"/>
      <c r="T97" s="3"/>
      <c r="V97" s="19"/>
      <c r="W97" s="20"/>
      <c r="X97" s="21"/>
      <c r="Y97" s="21"/>
      <c r="AG97" s="15"/>
    </row>
    <row r="98" spans="5:33" x14ac:dyDescent="0.2">
      <c r="E98" s="3"/>
      <c r="T98" s="3"/>
      <c r="V98" s="19"/>
      <c r="W98" s="20"/>
      <c r="X98" s="21"/>
      <c r="Y98" s="21"/>
      <c r="AG98" s="1"/>
    </row>
    <row r="99" spans="5:33" x14ac:dyDescent="0.2">
      <c r="E99" s="3"/>
      <c r="T99" s="3"/>
      <c r="V99" s="19"/>
      <c r="W99" s="20"/>
      <c r="X99" s="21"/>
      <c r="Y99" s="21"/>
      <c r="AG99" s="1"/>
    </row>
    <row r="100" spans="5:33" x14ac:dyDescent="0.2">
      <c r="E100" s="3"/>
      <c r="T100" s="3"/>
      <c r="V100" s="19"/>
      <c r="W100" s="20"/>
      <c r="X100" s="21"/>
      <c r="Y100" s="21"/>
      <c r="AG100" s="1"/>
    </row>
    <row r="101" spans="5:33" x14ac:dyDescent="0.2">
      <c r="T101" s="3"/>
      <c r="V101" s="19"/>
      <c r="W101" s="20"/>
      <c r="X101" s="21"/>
      <c r="Y101" s="21"/>
      <c r="AG101" s="1"/>
    </row>
    <row r="102" spans="5:33" x14ac:dyDescent="0.2">
      <c r="T102" s="3"/>
      <c r="V102" s="19"/>
      <c r="W102" s="20"/>
      <c r="X102" s="21"/>
      <c r="Y102" s="21"/>
      <c r="AG102" s="1"/>
    </row>
    <row r="103" spans="5:33" x14ac:dyDescent="0.2">
      <c r="T103" s="3"/>
      <c r="V103" s="19"/>
      <c r="W103" s="20"/>
      <c r="X103" s="21"/>
      <c r="Y103" s="21"/>
      <c r="AG103" s="1"/>
    </row>
    <row r="104" spans="5:33" x14ac:dyDescent="0.2">
      <c r="T104" s="3"/>
      <c r="V104" s="19"/>
      <c r="W104" s="20"/>
      <c r="X104" s="21"/>
      <c r="Y104" s="21"/>
      <c r="AG104" s="1"/>
    </row>
    <row r="105" spans="5:33" x14ac:dyDescent="0.2">
      <c r="T105" s="3"/>
      <c r="V105" s="19"/>
      <c r="W105" s="20"/>
      <c r="X105" s="21"/>
      <c r="Y105" s="21"/>
      <c r="AG105" s="1"/>
    </row>
    <row r="106" spans="5:33" x14ac:dyDescent="0.2">
      <c r="T106" s="3"/>
      <c r="V106" s="19"/>
      <c r="W106" s="20"/>
      <c r="X106" s="21"/>
      <c r="Y106" s="21"/>
      <c r="AG106" s="1"/>
    </row>
    <row r="107" spans="5:33" x14ac:dyDescent="0.2">
      <c r="T107" s="3"/>
      <c r="V107" s="19"/>
      <c r="W107" s="20"/>
      <c r="X107" s="21"/>
      <c r="Y107" s="21"/>
      <c r="AG107" s="1"/>
    </row>
    <row r="108" spans="5:33" x14ac:dyDescent="0.2">
      <c r="T108" s="3"/>
      <c r="V108" s="19"/>
      <c r="W108" s="20"/>
      <c r="X108" s="21"/>
      <c r="Y108" s="21"/>
      <c r="AG108" s="1"/>
    </row>
    <row r="109" spans="5:33" x14ac:dyDescent="0.2">
      <c r="T109" s="3"/>
      <c r="V109" s="19"/>
      <c r="W109" s="20"/>
      <c r="X109" s="21"/>
      <c r="Y109" s="21"/>
      <c r="AG109" s="1"/>
    </row>
    <row r="110" spans="5:33" x14ac:dyDescent="0.2">
      <c r="T110" s="3"/>
      <c r="V110" s="19"/>
      <c r="W110" s="20"/>
      <c r="X110" s="21"/>
      <c r="Y110" s="21"/>
      <c r="AG110" s="1"/>
    </row>
    <row r="111" spans="5:33" x14ac:dyDescent="0.2">
      <c r="T111" s="3"/>
      <c r="V111" s="19"/>
      <c r="W111" s="20"/>
      <c r="X111" s="21"/>
      <c r="Y111" s="21"/>
      <c r="AG111" s="1"/>
    </row>
    <row r="112" spans="5:33" x14ac:dyDescent="0.2">
      <c r="T112" s="3"/>
      <c r="V112" s="19"/>
      <c r="W112" s="20"/>
      <c r="X112" s="21"/>
      <c r="Y112" s="21"/>
      <c r="AG112" s="1"/>
    </row>
    <row r="113" spans="20:33" x14ac:dyDescent="0.2">
      <c r="T113" s="3"/>
      <c r="V113" s="19"/>
      <c r="W113" s="20"/>
      <c r="X113" s="21"/>
      <c r="Y113" s="21"/>
      <c r="AG113" s="1"/>
    </row>
    <row r="114" spans="20:33" x14ac:dyDescent="0.2">
      <c r="T114" s="3"/>
      <c r="V114" s="19"/>
      <c r="W114" s="20"/>
      <c r="X114" s="21"/>
      <c r="Y114" s="21"/>
      <c r="AG114" s="1"/>
    </row>
    <row r="115" spans="20:33" x14ac:dyDescent="0.2">
      <c r="T115" s="3"/>
      <c r="V115" s="19"/>
      <c r="W115" s="20"/>
      <c r="X115" s="21"/>
      <c r="Y115" s="21"/>
      <c r="AG115" s="1"/>
    </row>
    <row r="116" spans="20:33" x14ac:dyDescent="0.2">
      <c r="T116" s="3"/>
      <c r="V116" s="15"/>
      <c r="W116" s="3"/>
      <c r="X116" s="2"/>
      <c r="Y116" s="2"/>
      <c r="AG116" s="1"/>
    </row>
    <row r="117" spans="20:33" x14ac:dyDescent="0.2">
      <c r="T117" s="3"/>
      <c r="V117" s="15"/>
      <c r="W117" s="3"/>
      <c r="X117" s="2"/>
      <c r="Y117" s="2"/>
      <c r="AG117" s="1"/>
    </row>
    <row r="118" spans="20:33" x14ac:dyDescent="0.2">
      <c r="T118" s="3"/>
      <c r="V118" s="15"/>
      <c r="W118" s="3"/>
      <c r="X118" s="2"/>
      <c r="Y118" s="2"/>
      <c r="AG118" s="1"/>
    </row>
    <row r="119" spans="20:33" x14ac:dyDescent="0.2">
      <c r="T119" s="3"/>
      <c r="V119" s="15"/>
      <c r="W119" s="3"/>
      <c r="X119" s="2"/>
      <c r="Y119" s="2"/>
      <c r="AG119" s="1"/>
    </row>
    <row r="120" spans="20:33" x14ac:dyDescent="0.2">
      <c r="T120" s="3"/>
      <c r="V120" s="15"/>
      <c r="W120" s="3"/>
      <c r="X120" s="2"/>
      <c r="Y120" s="2"/>
      <c r="AG120" s="1"/>
    </row>
    <row r="121" spans="20:33" x14ac:dyDescent="0.2">
      <c r="T121" s="3"/>
      <c r="V121" s="15"/>
      <c r="W121" s="3"/>
      <c r="X121" s="2"/>
      <c r="Y121" s="2"/>
      <c r="AG121" s="1"/>
    </row>
    <row r="122" spans="20:33" x14ac:dyDescent="0.2">
      <c r="T122" s="3"/>
      <c r="V122" s="15"/>
      <c r="W122" s="3"/>
      <c r="X122" s="2"/>
      <c r="Y122" s="2"/>
      <c r="AG122" s="1"/>
    </row>
    <row r="123" spans="20:33" x14ac:dyDescent="0.2">
      <c r="T123" s="3"/>
      <c r="V123" s="15"/>
      <c r="W123" s="3"/>
      <c r="X123" s="2"/>
      <c r="Y123" s="2"/>
      <c r="AG123" s="1"/>
    </row>
    <row r="124" spans="20:33" x14ac:dyDescent="0.2">
      <c r="T124" s="3"/>
      <c r="V124" s="15"/>
      <c r="W124" s="3"/>
      <c r="X124" s="2"/>
      <c r="Y124" s="2"/>
      <c r="AG124" s="1"/>
    </row>
    <row r="125" spans="20:33" x14ac:dyDescent="0.2">
      <c r="T125" s="3"/>
      <c r="V125" s="15"/>
      <c r="W125" s="3"/>
      <c r="X125" s="2"/>
      <c r="Y125" s="2"/>
      <c r="AG125" s="1"/>
    </row>
    <row r="126" spans="20:33" x14ac:dyDescent="0.2">
      <c r="T126" s="3"/>
      <c r="V126" s="15"/>
      <c r="W126" s="3"/>
      <c r="X126" s="2"/>
      <c r="Y126" s="2"/>
      <c r="AG126" s="1"/>
    </row>
    <row r="127" spans="20:33" x14ac:dyDescent="0.2">
      <c r="T127" s="3"/>
      <c r="V127" s="15"/>
      <c r="W127" s="3"/>
      <c r="X127" s="2"/>
      <c r="Y127" s="2"/>
      <c r="AG127" s="1"/>
    </row>
    <row r="128" spans="20:33" x14ac:dyDescent="0.2">
      <c r="T128" s="3"/>
      <c r="V128" s="15"/>
      <c r="W128" s="3"/>
      <c r="X128" s="2"/>
      <c r="Y128" s="2"/>
      <c r="AG128" s="1"/>
    </row>
    <row r="129" spans="20:33" x14ac:dyDescent="0.2">
      <c r="T129" s="3"/>
      <c r="V129" s="15"/>
      <c r="W129" s="3"/>
      <c r="X129" s="2"/>
      <c r="Y129" s="2"/>
      <c r="AG129" s="1"/>
    </row>
    <row r="130" spans="20:33" x14ac:dyDescent="0.2">
      <c r="T130" s="3"/>
      <c r="V130" s="15"/>
      <c r="W130" s="3"/>
      <c r="X130" s="2"/>
      <c r="Y130" s="2"/>
      <c r="AG130" s="1"/>
    </row>
    <row r="131" spans="20:33" x14ac:dyDescent="0.2">
      <c r="T131" s="3"/>
      <c r="V131" s="15"/>
      <c r="W131" s="3"/>
      <c r="X131" s="2"/>
      <c r="Y131" s="2"/>
      <c r="AG131" s="1"/>
    </row>
    <row r="132" spans="20:33" x14ac:dyDescent="0.2">
      <c r="T132" s="3"/>
      <c r="V132" s="15"/>
      <c r="W132" s="3"/>
      <c r="X132" s="2"/>
      <c r="Y132" s="2"/>
      <c r="AG132" s="1"/>
    </row>
    <row r="133" spans="20:33" x14ac:dyDescent="0.2">
      <c r="T133" s="3"/>
      <c r="V133" s="15"/>
      <c r="W133" s="3"/>
      <c r="X133" s="2"/>
      <c r="Y133" s="2"/>
      <c r="AG133" s="1"/>
    </row>
    <row r="134" spans="20:33" x14ac:dyDescent="0.2">
      <c r="T134" s="3"/>
      <c r="V134" s="15"/>
      <c r="W134" s="3"/>
      <c r="X134" s="2"/>
      <c r="Y134" s="2"/>
      <c r="AG134" s="15"/>
    </row>
    <row r="135" spans="20:33" x14ac:dyDescent="0.2">
      <c r="T135" s="3"/>
      <c r="V135" s="15"/>
      <c r="W135" s="3"/>
      <c r="X135" s="2"/>
      <c r="Y135" s="2"/>
      <c r="AG135" s="15"/>
    </row>
    <row r="136" spans="20:33" x14ac:dyDescent="0.2">
      <c r="T136" s="3"/>
      <c r="V136" s="15"/>
      <c r="W136" s="3"/>
      <c r="X136" s="2"/>
      <c r="Y136" s="2"/>
      <c r="AG136" s="15"/>
    </row>
    <row r="137" spans="20:33" x14ac:dyDescent="0.2">
      <c r="T137" s="3"/>
      <c r="V137" s="15"/>
      <c r="W137" s="3"/>
      <c r="X137" s="2"/>
      <c r="Y137" s="2"/>
      <c r="AG137" s="15"/>
    </row>
    <row r="138" spans="20:33" x14ac:dyDescent="0.2">
      <c r="T138" s="3"/>
      <c r="V138" s="15"/>
      <c r="W138" s="3"/>
      <c r="X138" s="2"/>
      <c r="Y138" s="2"/>
      <c r="AG138" s="15"/>
    </row>
    <row r="139" spans="20:33" x14ac:dyDescent="0.2">
      <c r="T139" s="3"/>
      <c r="V139" s="15"/>
      <c r="W139" s="3"/>
      <c r="X139" s="2"/>
      <c r="Y139" s="2"/>
      <c r="AG139" s="15"/>
    </row>
    <row r="140" spans="20:33" x14ac:dyDescent="0.2">
      <c r="T140" s="3"/>
      <c r="V140" s="15"/>
      <c r="W140" s="3"/>
      <c r="X140" s="2"/>
      <c r="Y140" s="2"/>
      <c r="AG140" s="15"/>
    </row>
    <row r="141" spans="20:33" x14ac:dyDescent="0.2">
      <c r="T141" s="3"/>
      <c r="V141" s="15"/>
      <c r="W141" s="3"/>
      <c r="X141" s="2"/>
      <c r="Y141" s="2"/>
      <c r="AG141" s="15"/>
    </row>
    <row r="142" spans="20:33" x14ac:dyDescent="0.2">
      <c r="T142" s="3"/>
      <c r="V142" s="15"/>
      <c r="W142" s="3"/>
      <c r="X142" s="2"/>
      <c r="Y142" s="2"/>
      <c r="AG142" s="15"/>
    </row>
    <row r="143" spans="20:33" x14ac:dyDescent="0.2">
      <c r="T143" s="3"/>
      <c r="V143" s="15"/>
      <c r="W143" s="3"/>
      <c r="X143" s="2"/>
      <c r="Y143" s="2"/>
      <c r="AG143" s="15"/>
    </row>
    <row r="144" spans="20:33" x14ac:dyDescent="0.2">
      <c r="T144" s="3"/>
      <c r="V144" s="15"/>
      <c r="W144" s="3"/>
      <c r="X144" s="2"/>
      <c r="Y144" s="2"/>
      <c r="AG144" s="15"/>
    </row>
    <row r="145" spans="20:33" x14ac:dyDescent="0.2">
      <c r="T145" s="3"/>
      <c r="V145" s="15"/>
      <c r="W145" s="3"/>
      <c r="X145" s="2"/>
      <c r="Y145" s="2"/>
      <c r="AG145" s="15"/>
    </row>
    <row r="146" spans="20:33" x14ac:dyDescent="0.2">
      <c r="T146" s="3"/>
    </row>
    <row r="147" spans="20:33" ht="16" thickBot="1" x14ac:dyDescent="0.25">
      <c r="T147" s="3"/>
      <c r="V147" t="s">
        <v>3</v>
      </c>
      <c r="W147" s="5" t="s">
        <v>69</v>
      </c>
      <c r="X147" s="5" t="s">
        <v>76</v>
      </c>
      <c r="Y147" s="5" t="s">
        <v>77</v>
      </c>
    </row>
    <row r="148" spans="20:33" x14ac:dyDescent="0.2">
      <c r="T148" s="3"/>
      <c r="W148" s="3"/>
      <c r="X148" s="2"/>
      <c r="Y148" s="2"/>
    </row>
    <row r="149" spans="20:33" x14ac:dyDescent="0.2">
      <c r="T149" s="3"/>
      <c r="W149" s="3"/>
      <c r="X149" s="2"/>
      <c r="Y149" s="2"/>
    </row>
    <row r="150" spans="20:33" x14ac:dyDescent="0.2">
      <c r="T150" s="3"/>
      <c r="W150" s="3"/>
      <c r="X150" s="2"/>
      <c r="Y150" s="2"/>
    </row>
    <row r="151" spans="20:33" x14ac:dyDescent="0.2">
      <c r="T151" s="3"/>
      <c r="W151" s="3"/>
      <c r="X151" s="2"/>
      <c r="Y151" s="2"/>
    </row>
    <row r="152" spans="20:33" x14ac:dyDescent="0.2">
      <c r="T152" s="3"/>
      <c r="W152" s="3"/>
      <c r="X152" s="2"/>
      <c r="Y152" s="2"/>
    </row>
    <row r="153" spans="20:33" x14ac:dyDescent="0.2">
      <c r="T153" s="3"/>
      <c r="W153" s="3"/>
      <c r="X153" s="2"/>
      <c r="Y153" s="2"/>
    </row>
    <row r="154" spans="20:33" x14ac:dyDescent="0.2">
      <c r="T154" s="3"/>
      <c r="W154" s="3"/>
      <c r="X154" s="2"/>
      <c r="Y154" s="2"/>
    </row>
    <row r="155" spans="20:33" x14ac:dyDescent="0.2">
      <c r="T155" s="3"/>
      <c r="W155" s="3"/>
      <c r="X155" s="2"/>
      <c r="Y155" s="2"/>
    </row>
    <row r="156" spans="20:33" x14ac:dyDescent="0.2">
      <c r="T156" s="3"/>
      <c r="W156" s="3"/>
      <c r="X156" s="2"/>
      <c r="Y156" s="2"/>
    </row>
    <row r="157" spans="20:33" x14ac:dyDescent="0.2">
      <c r="T157" s="3"/>
      <c r="W157" s="3"/>
      <c r="X157" s="2"/>
      <c r="Y157" s="2"/>
    </row>
    <row r="158" spans="20:33" x14ac:dyDescent="0.2">
      <c r="T158" s="3"/>
      <c r="W158" s="3"/>
      <c r="X158" s="2"/>
      <c r="Y158" s="2"/>
    </row>
    <row r="159" spans="20:33" x14ac:dyDescent="0.2">
      <c r="T159" s="3"/>
      <c r="W159" s="3"/>
      <c r="X159" s="2"/>
      <c r="Y159" s="2"/>
    </row>
    <row r="160" spans="20:33" x14ac:dyDescent="0.2">
      <c r="T160" s="3"/>
      <c r="W160" s="3"/>
      <c r="X160" s="2"/>
      <c r="Y160" s="2"/>
    </row>
    <row r="161" spans="20:25" x14ac:dyDescent="0.2">
      <c r="T161" s="3"/>
      <c r="W161" s="3"/>
      <c r="X161" s="2"/>
      <c r="Y161" s="2"/>
    </row>
    <row r="162" spans="20:25" x14ac:dyDescent="0.2">
      <c r="T162" s="3"/>
      <c r="W162" s="3"/>
      <c r="X162" s="2"/>
      <c r="Y162" s="2"/>
    </row>
    <row r="163" spans="20:25" x14ac:dyDescent="0.2">
      <c r="T163" s="3"/>
      <c r="W163" s="3"/>
      <c r="X163" s="2"/>
      <c r="Y163" s="2"/>
    </row>
    <row r="164" spans="20:25" x14ac:dyDescent="0.2">
      <c r="T164" s="3"/>
      <c r="W164" s="3"/>
      <c r="X164" s="2"/>
      <c r="Y164" s="2"/>
    </row>
    <row r="165" spans="20:25" x14ac:dyDescent="0.2">
      <c r="T165" s="3"/>
      <c r="W165" s="3"/>
      <c r="X165" s="2"/>
      <c r="Y165" s="2"/>
    </row>
    <row r="166" spans="20:25" x14ac:dyDescent="0.2">
      <c r="T166" s="3"/>
      <c r="W166" s="3"/>
      <c r="X166" s="2"/>
      <c r="Y166" s="2"/>
    </row>
    <row r="167" spans="20:25" x14ac:dyDescent="0.2">
      <c r="T167" s="3"/>
      <c r="W167" s="3"/>
      <c r="X167" s="2"/>
      <c r="Y167" s="2"/>
    </row>
    <row r="168" spans="20:25" x14ac:dyDescent="0.2">
      <c r="T168" s="3"/>
      <c r="W168" s="3"/>
      <c r="X168" s="2"/>
      <c r="Y168" s="2"/>
    </row>
    <row r="169" spans="20:25" x14ac:dyDescent="0.2">
      <c r="T169" s="3"/>
      <c r="W169" s="3"/>
      <c r="X169" s="2"/>
      <c r="Y169" s="2"/>
    </row>
    <row r="170" spans="20:25" x14ac:dyDescent="0.2">
      <c r="T170" s="3"/>
      <c r="W170" s="3"/>
      <c r="X170" s="2"/>
      <c r="Y170" s="2"/>
    </row>
    <row r="171" spans="20:25" x14ac:dyDescent="0.2">
      <c r="T171" s="3"/>
      <c r="W171" s="3"/>
      <c r="X171" s="2"/>
      <c r="Y171" s="2"/>
    </row>
    <row r="172" spans="20:25" x14ac:dyDescent="0.2">
      <c r="T172" s="3"/>
      <c r="W172" s="3"/>
      <c r="X172" s="2"/>
      <c r="Y172" s="2"/>
    </row>
    <row r="173" spans="20:25" x14ac:dyDescent="0.2">
      <c r="T173" s="3"/>
      <c r="W173" s="3"/>
      <c r="X173" s="2"/>
      <c r="Y173" s="2"/>
    </row>
    <row r="174" spans="20:25" x14ac:dyDescent="0.2">
      <c r="T174" s="3"/>
      <c r="W174" s="3"/>
      <c r="X174" s="2"/>
      <c r="Y174" s="2"/>
    </row>
    <row r="175" spans="20:25" x14ac:dyDescent="0.2">
      <c r="T175" s="3"/>
      <c r="W175" s="3"/>
      <c r="X175" s="2"/>
      <c r="Y175" s="2"/>
    </row>
    <row r="176" spans="20:25" x14ac:dyDescent="0.2">
      <c r="T176" s="3"/>
      <c r="W176" s="3"/>
      <c r="X176" s="2"/>
      <c r="Y176" s="2"/>
    </row>
    <row r="177" spans="16:25" x14ac:dyDescent="0.2">
      <c r="T177" s="3"/>
      <c r="W177" s="3"/>
      <c r="X177" s="2"/>
      <c r="Y177" s="2"/>
    </row>
    <row r="178" spans="16:25" x14ac:dyDescent="0.2">
      <c r="T178" s="3"/>
      <c r="W178" s="3"/>
      <c r="X178" s="2"/>
      <c r="Y178" s="2"/>
    </row>
    <row r="179" spans="16:25" x14ac:dyDescent="0.2">
      <c r="T179" s="3"/>
      <c r="W179" s="3"/>
      <c r="X179" s="2"/>
      <c r="Y179" s="2"/>
    </row>
    <row r="180" spans="16:25" x14ac:dyDescent="0.2">
      <c r="T180" s="3"/>
      <c r="W180" s="3"/>
      <c r="X180" s="2"/>
      <c r="Y180" s="2"/>
    </row>
    <row r="181" spans="16:25" x14ac:dyDescent="0.2">
      <c r="T181" s="3"/>
      <c r="W181" s="3"/>
      <c r="X181" s="2"/>
      <c r="Y181" s="2"/>
    </row>
    <row r="182" spans="16:25" x14ac:dyDescent="0.2">
      <c r="T182" s="3"/>
      <c r="W182" s="3"/>
      <c r="X182" s="2"/>
      <c r="Y182" s="2"/>
    </row>
    <row r="183" spans="16:25" x14ac:dyDescent="0.2">
      <c r="T183" s="3"/>
      <c r="W183" s="3"/>
      <c r="X183" s="2"/>
      <c r="Y183" s="2"/>
    </row>
    <row r="184" spans="16:25" x14ac:dyDescent="0.2">
      <c r="T184" s="3"/>
      <c r="W184" s="3"/>
      <c r="X184" s="2"/>
      <c r="Y184" s="2"/>
    </row>
    <row r="185" spans="16:25" x14ac:dyDescent="0.2">
      <c r="T185" s="3"/>
      <c r="W185" s="3"/>
      <c r="X185" s="2"/>
      <c r="Y185" s="2"/>
    </row>
    <row r="186" spans="16:25" x14ac:dyDescent="0.2">
      <c r="T186" s="3"/>
      <c r="W186" s="3"/>
      <c r="X186" s="2"/>
      <c r="Y186" s="2"/>
    </row>
    <row r="187" spans="16:25" x14ac:dyDescent="0.2">
      <c r="T187" s="3"/>
      <c r="V187" s="19"/>
      <c r="W187" s="3"/>
      <c r="X187" s="2"/>
      <c r="Y187" s="2"/>
    </row>
    <row r="188" spans="16:25" x14ac:dyDescent="0.2">
      <c r="T188" s="3"/>
      <c r="V188" s="19"/>
      <c r="W188" s="3"/>
      <c r="X188" s="2"/>
      <c r="Y188" s="2"/>
    </row>
    <row r="189" spans="16:25" x14ac:dyDescent="0.2">
      <c r="T189" s="3"/>
      <c r="V189" s="19"/>
      <c r="W189" s="3"/>
      <c r="X189" s="2"/>
      <c r="Y189" s="2"/>
    </row>
    <row r="190" spans="16:25" x14ac:dyDescent="0.2">
      <c r="T190" s="3"/>
      <c r="V190" s="19"/>
      <c r="W190" s="3"/>
      <c r="X190" s="2"/>
      <c r="Y190" s="2"/>
    </row>
    <row r="191" spans="16:25" x14ac:dyDescent="0.2">
      <c r="P191">
        <v>342</v>
      </c>
      <c r="Q191" t="s">
        <v>62</v>
      </c>
      <c r="R191" t="s">
        <v>184</v>
      </c>
      <c r="S191" t="s">
        <v>7</v>
      </c>
      <c r="T191" s="3">
        <v>18.665105819702148</v>
      </c>
      <c r="V191" s="19"/>
      <c r="W191" s="3"/>
      <c r="X191" s="2"/>
      <c r="Y191" s="2"/>
    </row>
    <row r="192" spans="16:25" x14ac:dyDescent="0.2">
      <c r="P192">
        <v>365</v>
      </c>
      <c r="Q192" t="s">
        <v>64</v>
      </c>
      <c r="R192" t="s">
        <v>184</v>
      </c>
      <c r="S192" t="s">
        <v>7</v>
      </c>
      <c r="T192" s="3">
        <v>18.983005523681641</v>
      </c>
      <c r="V192" s="19"/>
      <c r="W192" s="3"/>
      <c r="X192" s="2"/>
      <c r="Y192" s="2"/>
    </row>
    <row r="193" spans="16:25" ht="16" x14ac:dyDescent="0.2">
      <c r="P193">
        <v>366</v>
      </c>
      <c r="Q193" t="s">
        <v>186</v>
      </c>
      <c r="R193" t="s">
        <v>184</v>
      </c>
      <c r="S193" t="s">
        <v>7</v>
      </c>
      <c r="T193" s="3">
        <v>19.040607452392578</v>
      </c>
      <c r="V193" s="14" t="s">
        <v>16</v>
      </c>
      <c r="W193" s="3">
        <f t="shared" ref="W152:W215" si="92">T47</f>
        <v>29.494430541992188</v>
      </c>
      <c r="X193" s="2">
        <f t="shared" ref="X151:X214" si="93">((W193-$J$25)/$J$24)</f>
        <v>2.3957482656466174</v>
      </c>
      <c r="Y193" s="2">
        <f t="shared" ref="Y152:Y215" si="94">10^X193</f>
        <v>248.74150956253061</v>
      </c>
    </row>
    <row r="194" spans="16:25" ht="16" x14ac:dyDescent="0.2">
      <c r="P194">
        <v>7</v>
      </c>
      <c r="Q194" t="s">
        <v>10</v>
      </c>
      <c r="R194" t="s">
        <v>153</v>
      </c>
      <c r="S194" t="s">
        <v>7</v>
      </c>
      <c r="T194" s="3">
        <v>19.247770309448242</v>
      </c>
      <c r="V194" s="14" t="s">
        <v>16</v>
      </c>
      <c r="W194" s="3">
        <f t="shared" si="92"/>
        <v>29.259695053100586</v>
      </c>
      <c r="X194" s="2">
        <f t="shared" si="93"/>
        <v>2.4634090297464653</v>
      </c>
      <c r="Y194" s="2">
        <f t="shared" si="94"/>
        <v>290.67590263054473</v>
      </c>
    </row>
    <row r="195" spans="16:25" ht="16" x14ac:dyDescent="0.2">
      <c r="P195">
        <v>8</v>
      </c>
      <c r="Q195" t="s">
        <v>11</v>
      </c>
      <c r="R195" t="s">
        <v>153</v>
      </c>
      <c r="S195" t="s">
        <v>7</v>
      </c>
      <c r="T195" s="3">
        <v>19.349674224853516</v>
      </c>
      <c r="V195" s="14" t="s">
        <v>16</v>
      </c>
      <c r="W195" s="3">
        <f t="shared" si="92"/>
        <v>29.398609161376953</v>
      </c>
      <c r="X195" s="2">
        <f t="shared" si="93"/>
        <v>2.4233680680895411</v>
      </c>
      <c r="Y195" s="2">
        <f t="shared" si="94"/>
        <v>265.07457153547415</v>
      </c>
    </row>
    <row r="196" spans="16:25" ht="16" x14ac:dyDescent="0.2">
      <c r="P196">
        <v>31</v>
      </c>
      <c r="Q196" t="s">
        <v>14</v>
      </c>
      <c r="R196" t="s">
        <v>153</v>
      </c>
      <c r="S196" t="s">
        <v>7</v>
      </c>
      <c r="T196" s="3">
        <v>19.275068283081055</v>
      </c>
      <c r="V196" s="14" t="s">
        <v>17</v>
      </c>
      <c r="W196" s="3">
        <f t="shared" si="92"/>
        <v>29.915393829345703</v>
      </c>
      <c r="X196" s="2">
        <f t="shared" si="93"/>
        <v>2.2744087195267904</v>
      </c>
      <c r="Y196" s="2">
        <f t="shared" si="94"/>
        <v>188.10862959601482</v>
      </c>
    </row>
    <row r="197" spans="16:25" ht="16" x14ac:dyDescent="0.2">
      <c r="P197">
        <v>55</v>
      </c>
      <c r="Q197" t="s">
        <v>22</v>
      </c>
      <c r="R197" t="s">
        <v>157</v>
      </c>
      <c r="S197" t="s">
        <v>7</v>
      </c>
      <c r="T197" s="3">
        <v>18.986564636230469</v>
      </c>
      <c r="V197" s="14" t="s">
        <v>17</v>
      </c>
      <c r="W197" s="3">
        <f t="shared" si="92"/>
        <v>29.201580047607422</v>
      </c>
      <c r="X197" s="2">
        <f t="shared" si="93"/>
        <v>2.4801602491547503</v>
      </c>
      <c r="Y197" s="2">
        <f t="shared" si="94"/>
        <v>302.10662498894106</v>
      </c>
    </row>
    <row r="198" spans="16:25" ht="16" x14ac:dyDescent="0.2">
      <c r="P198">
        <v>56</v>
      </c>
      <c r="Q198" t="s">
        <v>23</v>
      </c>
      <c r="R198" t="s">
        <v>157</v>
      </c>
      <c r="S198" t="s">
        <v>7</v>
      </c>
      <c r="T198" s="3">
        <v>19.380437850952148</v>
      </c>
      <c r="V198" s="14" t="s">
        <v>17</v>
      </c>
      <c r="W198" s="3">
        <f t="shared" si="92"/>
        <v>29.296712875366211</v>
      </c>
      <c r="X198" s="2">
        <f t="shared" si="93"/>
        <v>2.4527389169670499</v>
      </c>
      <c r="Y198" s="2">
        <f t="shared" si="94"/>
        <v>283.621348100538</v>
      </c>
    </row>
    <row r="199" spans="16:25" ht="16" x14ac:dyDescent="0.2">
      <c r="P199">
        <v>79</v>
      </c>
      <c r="Q199" t="s">
        <v>30</v>
      </c>
      <c r="R199" t="s">
        <v>157</v>
      </c>
      <c r="S199" t="s">
        <v>7</v>
      </c>
      <c r="T199" s="3">
        <v>19.184711456298828</v>
      </c>
      <c r="V199" s="14" t="s">
        <v>18</v>
      </c>
      <c r="W199" s="3">
        <f t="shared" si="92"/>
        <v>29.605770111083984</v>
      </c>
      <c r="X199" s="2">
        <f t="shared" si="93"/>
        <v>2.3636554604433209</v>
      </c>
      <c r="Y199" s="2">
        <f t="shared" si="94"/>
        <v>231.0231283392915</v>
      </c>
    </row>
    <row r="200" spans="16:25" ht="16" x14ac:dyDescent="0.2">
      <c r="P200">
        <v>103</v>
      </c>
      <c r="Q200" t="s">
        <v>35</v>
      </c>
      <c r="R200" t="s">
        <v>162</v>
      </c>
      <c r="S200" t="s">
        <v>7</v>
      </c>
      <c r="T200" s="3">
        <v>19.27699089050293</v>
      </c>
      <c r="V200" s="14" t="s">
        <v>18</v>
      </c>
      <c r="W200" s="3">
        <f t="shared" si="92"/>
        <v>29.258167266845703</v>
      </c>
      <c r="X200" s="2">
        <f t="shared" si="93"/>
        <v>2.4638494028058382</v>
      </c>
      <c r="Y200" s="2">
        <f t="shared" si="94"/>
        <v>290.97079644692195</v>
      </c>
    </row>
    <row r="201" spans="16:25" ht="16" x14ac:dyDescent="0.2">
      <c r="P201">
        <v>104</v>
      </c>
      <c r="Q201" t="s">
        <v>36</v>
      </c>
      <c r="R201" t="s">
        <v>162</v>
      </c>
      <c r="S201" t="s">
        <v>7</v>
      </c>
      <c r="T201" s="3">
        <v>19.58122444152832</v>
      </c>
      <c r="V201" s="14" t="s">
        <v>18</v>
      </c>
      <c r="W201" s="3">
        <f t="shared" si="92"/>
        <v>29.688591003417969</v>
      </c>
      <c r="X201" s="2">
        <f t="shared" si="93"/>
        <v>2.3397829523483207</v>
      </c>
      <c r="Y201" s="2">
        <f t="shared" si="94"/>
        <v>218.66685179931747</v>
      </c>
    </row>
    <row r="202" spans="16:25" ht="16" x14ac:dyDescent="0.2">
      <c r="P202">
        <v>127</v>
      </c>
      <c r="Q202" t="s">
        <v>39</v>
      </c>
      <c r="R202" t="s">
        <v>162</v>
      </c>
      <c r="S202" t="s">
        <v>7</v>
      </c>
      <c r="T202" s="3">
        <v>19.50678825378418</v>
      </c>
      <c r="V202" s="14" t="s">
        <v>19</v>
      </c>
      <c r="W202" s="3">
        <f t="shared" si="92"/>
        <v>29.677221298217773</v>
      </c>
      <c r="X202" s="2">
        <f t="shared" si="93"/>
        <v>2.3430601855654523</v>
      </c>
      <c r="Y202" s="2">
        <f t="shared" si="94"/>
        <v>220.3231771013165</v>
      </c>
    </row>
    <row r="203" spans="16:25" ht="16" x14ac:dyDescent="0.2">
      <c r="P203">
        <v>151</v>
      </c>
      <c r="Q203" t="s">
        <v>83</v>
      </c>
      <c r="R203" t="s">
        <v>167</v>
      </c>
      <c r="S203" t="s">
        <v>7</v>
      </c>
      <c r="T203" s="3">
        <v>19.431901931762695</v>
      </c>
      <c r="V203" s="14" t="s">
        <v>19</v>
      </c>
      <c r="W203" s="3">
        <f t="shared" si="92"/>
        <v>29.75105094909668</v>
      </c>
      <c r="X203" s="2">
        <f t="shared" si="93"/>
        <v>2.3217793361494588</v>
      </c>
      <c r="Y203" s="2">
        <f t="shared" si="94"/>
        <v>209.78736888391455</v>
      </c>
    </row>
    <row r="204" spans="16:25" ht="16" x14ac:dyDescent="0.2">
      <c r="P204">
        <v>152</v>
      </c>
      <c r="Q204" t="s">
        <v>84</v>
      </c>
      <c r="R204" t="s">
        <v>167</v>
      </c>
      <c r="S204" t="s">
        <v>7</v>
      </c>
      <c r="T204" s="3">
        <v>19.371068954467773</v>
      </c>
      <c r="V204" s="14" t="s">
        <v>19</v>
      </c>
      <c r="W204" s="3">
        <f t="shared" si="92"/>
        <v>30.151357650756836</v>
      </c>
      <c r="X204" s="2">
        <f t="shared" si="93"/>
        <v>2.2063938976863233</v>
      </c>
      <c r="Y204" s="2">
        <f t="shared" si="94"/>
        <v>160.83993824653683</v>
      </c>
    </row>
    <row r="205" spans="16:25" ht="16" x14ac:dyDescent="0.2">
      <c r="P205">
        <v>175</v>
      </c>
      <c r="Q205" t="s">
        <v>85</v>
      </c>
      <c r="R205" t="s">
        <v>167</v>
      </c>
      <c r="S205" t="s">
        <v>7</v>
      </c>
      <c r="T205" s="3">
        <v>19.56920051574707</v>
      </c>
      <c r="V205" s="14" t="s">
        <v>20</v>
      </c>
      <c r="W205" s="3">
        <f t="shared" si="92"/>
        <v>29.011289596557617</v>
      </c>
      <c r="X205" s="2">
        <f t="shared" si="93"/>
        <v>2.5350100606584558</v>
      </c>
      <c r="Y205" s="2">
        <f t="shared" si="94"/>
        <v>342.7757270331868</v>
      </c>
    </row>
    <row r="206" spans="16:25" ht="16" x14ac:dyDescent="0.2">
      <c r="P206">
        <v>199</v>
      </c>
      <c r="Q206" t="s">
        <v>86</v>
      </c>
      <c r="R206" t="s">
        <v>172</v>
      </c>
      <c r="S206" t="s">
        <v>7</v>
      </c>
      <c r="T206" s="3">
        <v>18.986827850341797</v>
      </c>
      <c r="V206" s="14" t="s">
        <v>20</v>
      </c>
      <c r="W206" s="3">
        <f t="shared" si="92"/>
        <v>29.639005661010742</v>
      </c>
      <c r="X206" s="2">
        <f t="shared" si="93"/>
        <v>2.3540755596198815</v>
      </c>
      <c r="Y206" s="2">
        <f t="shared" si="94"/>
        <v>225.98289066002013</v>
      </c>
    </row>
    <row r="207" spans="16:25" ht="16" x14ac:dyDescent="0.2">
      <c r="P207">
        <v>200</v>
      </c>
      <c r="Q207" t="s">
        <v>87</v>
      </c>
      <c r="R207" t="s">
        <v>172</v>
      </c>
      <c r="S207" t="s">
        <v>7</v>
      </c>
      <c r="T207" s="3">
        <v>19.086328506469727</v>
      </c>
      <c r="V207" s="14" t="s">
        <v>20</v>
      </c>
      <c r="W207" s="3">
        <f t="shared" si="92"/>
        <v>29.855997085571289</v>
      </c>
      <c r="X207" s="2">
        <f t="shared" si="93"/>
        <v>2.291529390490505</v>
      </c>
      <c r="Y207" s="2">
        <f t="shared" si="94"/>
        <v>195.67231829451038</v>
      </c>
    </row>
    <row r="208" spans="16:25" ht="16" x14ac:dyDescent="0.2">
      <c r="P208">
        <v>223</v>
      </c>
      <c r="Q208" t="s">
        <v>88</v>
      </c>
      <c r="R208" t="s">
        <v>172</v>
      </c>
      <c r="S208" t="s">
        <v>7</v>
      </c>
      <c r="T208" s="3">
        <v>18.98431396484375</v>
      </c>
      <c r="V208" s="14" t="s">
        <v>21</v>
      </c>
      <c r="W208" s="3">
        <f t="shared" si="92"/>
        <v>29.066328048706055</v>
      </c>
      <c r="X208" s="2">
        <f t="shared" si="93"/>
        <v>2.51914563493902</v>
      </c>
      <c r="Y208" s="2">
        <f t="shared" si="94"/>
        <v>330.48034469184381</v>
      </c>
    </row>
    <row r="209" spans="16:25" ht="16" x14ac:dyDescent="0.2">
      <c r="P209">
        <v>247</v>
      </c>
      <c r="Q209" t="s">
        <v>89</v>
      </c>
      <c r="R209" t="s">
        <v>177</v>
      </c>
      <c r="S209" t="s">
        <v>7</v>
      </c>
      <c r="T209" s="3">
        <v>19.652460098266602</v>
      </c>
      <c r="V209" s="14" t="s">
        <v>21</v>
      </c>
      <c r="W209" s="3">
        <f t="shared" si="92"/>
        <v>29.092870712280273</v>
      </c>
      <c r="X209" s="2">
        <f t="shared" si="93"/>
        <v>2.5114949089786771</v>
      </c>
      <c r="Y209" s="2">
        <f t="shared" si="94"/>
        <v>324.70943573594769</v>
      </c>
    </row>
    <row r="210" spans="16:25" ht="16" x14ac:dyDescent="0.2">
      <c r="P210">
        <v>248</v>
      </c>
      <c r="Q210" t="s">
        <v>90</v>
      </c>
      <c r="R210" t="s">
        <v>177</v>
      </c>
      <c r="S210" t="s">
        <v>7</v>
      </c>
      <c r="T210" s="3">
        <v>19.351041793823242</v>
      </c>
      <c r="V210" s="14" t="s">
        <v>21</v>
      </c>
      <c r="W210" s="3">
        <f t="shared" si="92"/>
        <v>29.52299690246582</v>
      </c>
      <c r="X210" s="2">
        <f t="shared" si="93"/>
        <v>2.3875142240608125</v>
      </c>
      <c r="Y210" s="2">
        <f t="shared" si="94"/>
        <v>244.06990047761565</v>
      </c>
    </row>
    <row r="211" spans="16:25" ht="16" x14ac:dyDescent="0.2">
      <c r="P211">
        <v>271</v>
      </c>
      <c r="Q211" t="s">
        <v>91</v>
      </c>
      <c r="R211" t="s">
        <v>177</v>
      </c>
      <c r="S211" t="s">
        <v>7</v>
      </c>
      <c r="T211" s="3">
        <v>19.411865234375</v>
      </c>
      <c r="V211" s="14" t="s">
        <v>22</v>
      </c>
      <c r="W211" s="3">
        <f t="shared" si="92"/>
        <v>29.171453475952148</v>
      </c>
      <c r="X211" s="2">
        <f t="shared" si="93"/>
        <v>2.4888440100446338</v>
      </c>
      <c r="Y211" s="2">
        <f t="shared" si="94"/>
        <v>308.20807292094122</v>
      </c>
    </row>
    <row r="212" spans="16:25" ht="16" x14ac:dyDescent="0.2">
      <c r="P212">
        <v>295</v>
      </c>
      <c r="Q212" t="s">
        <v>92</v>
      </c>
      <c r="R212" t="s">
        <v>182</v>
      </c>
      <c r="S212" t="s">
        <v>7</v>
      </c>
      <c r="T212" s="3">
        <v>19.084163665771484</v>
      </c>
      <c r="V212" s="14" t="s">
        <v>22</v>
      </c>
      <c r="W212" s="3">
        <f t="shared" si="92"/>
        <v>29.154569625854492</v>
      </c>
      <c r="X212" s="2">
        <f t="shared" si="93"/>
        <v>2.4937106546408514</v>
      </c>
      <c r="Y212" s="2">
        <f t="shared" si="94"/>
        <v>311.68123399414162</v>
      </c>
    </row>
    <row r="213" spans="16:25" ht="16" x14ac:dyDescent="0.2">
      <c r="P213">
        <v>296</v>
      </c>
      <c r="Q213" t="s">
        <v>93</v>
      </c>
      <c r="R213" t="s">
        <v>182</v>
      </c>
      <c r="S213" t="s">
        <v>7</v>
      </c>
      <c r="T213" s="3">
        <v>19.093080520629883</v>
      </c>
      <c r="V213" s="14" t="s">
        <v>22</v>
      </c>
      <c r="W213" s="3">
        <f t="shared" si="92"/>
        <v>28.999202728271484</v>
      </c>
      <c r="X213" s="2">
        <f t="shared" si="93"/>
        <v>2.5384940108173155</v>
      </c>
      <c r="Y213" s="2">
        <f t="shared" si="94"/>
        <v>345.53656438748993</v>
      </c>
    </row>
    <row r="214" spans="16:25" ht="16" x14ac:dyDescent="0.2">
      <c r="P214">
        <v>319</v>
      </c>
      <c r="Q214" t="s">
        <v>94</v>
      </c>
      <c r="R214" t="s">
        <v>182</v>
      </c>
      <c r="S214" t="s">
        <v>7</v>
      </c>
      <c r="T214" s="3">
        <v>19.222635269165039</v>
      </c>
      <c r="V214" s="14" t="s">
        <v>23</v>
      </c>
      <c r="W214" s="3">
        <f t="shared" si="92"/>
        <v>29.137113571166992</v>
      </c>
      <c r="X214" s="2">
        <f t="shared" si="93"/>
        <v>2.4987422329671705</v>
      </c>
      <c r="Y214" s="2">
        <f t="shared" si="94"/>
        <v>315.31325874272125</v>
      </c>
    </row>
    <row r="215" spans="16:25" ht="16" x14ac:dyDescent="0.2">
      <c r="P215">
        <v>343</v>
      </c>
      <c r="Q215" t="s">
        <v>95</v>
      </c>
      <c r="R215" t="s">
        <v>185</v>
      </c>
      <c r="S215" t="s">
        <v>7</v>
      </c>
      <c r="T215" s="3">
        <v>18.849349975585938</v>
      </c>
      <c r="V215" s="14" t="s">
        <v>23</v>
      </c>
      <c r="W215" s="3">
        <f t="shared" si="92"/>
        <v>29.173078536987305</v>
      </c>
      <c r="X215" s="2">
        <f t="shared" ref="X215:X261" si="95">((W215-$J$25)/$J$24)</f>
        <v>2.4883755982511437</v>
      </c>
      <c r="Y215" s="2">
        <f t="shared" si="94"/>
        <v>307.87583183704794</v>
      </c>
    </row>
    <row r="216" spans="16:25" ht="16" x14ac:dyDescent="0.2">
      <c r="P216">
        <v>344</v>
      </c>
      <c r="Q216" t="s">
        <v>96</v>
      </c>
      <c r="R216" t="s">
        <v>185</v>
      </c>
      <c r="S216" t="s">
        <v>7</v>
      </c>
      <c r="T216" s="3">
        <v>19.71110725402832</v>
      </c>
      <c r="V216" s="14" t="s">
        <v>23</v>
      </c>
      <c r="W216" s="3">
        <f t="shared" ref="W216:W261" si="96">T70</f>
        <v>29.721244812011719</v>
      </c>
      <c r="X216" s="2">
        <f t="shared" si="95"/>
        <v>2.3303707341504851</v>
      </c>
      <c r="Y216" s="2">
        <f t="shared" ref="Y216:Y261" si="97">10^X216</f>
        <v>213.97879334750834</v>
      </c>
    </row>
    <row r="217" spans="16:25" ht="16" x14ac:dyDescent="0.2">
      <c r="P217">
        <v>367</v>
      </c>
      <c r="Q217" t="s">
        <v>97</v>
      </c>
      <c r="R217" t="s">
        <v>185</v>
      </c>
      <c r="S217" t="s">
        <v>7</v>
      </c>
      <c r="T217" s="3">
        <v>19.234722137451172</v>
      </c>
      <c r="V217" s="14" t="s">
        <v>24</v>
      </c>
      <c r="W217" s="3">
        <f t="shared" si="96"/>
        <v>29.037708282470703</v>
      </c>
      <c r="X217" s="2">
        <f t="shared" si="95"/>
        <v>2.5273950703396344</v>
      </c>
      <c r="Y217" s="2">
        <f t="shared" si="97"/>
        <v>336.81782753241271</v>
      </c>
    </row>
    <row r="218" spans="16:25" ht="16" x14ac:dyDescent="0.2">
      <c r="P218">
        <v>9</v>
      </c>
      <c r="Q218" t="s">
        <v>12</v>
      </c>
      <c r="R218" t="s">
        <v>154</v>
      </c>
      <c r="S218" t="s">
        <v>7</v>
      </c>
      <c r="T218" s="3">
        <v>19.008626937866211</v>
      </c>
      <c r="V218" s="14" t="s">
        <v>24</v>
      </c>
      <c r="W218" s="3">
        <f t="shared" si="96"/>
        <v>29.035268783569336</v>
      </c>
      <c r="X218" s="2">
        <f t="shared" si="95"/>
        <v>2.5280982378089707</v>
      </c>
      <c r="Y218" s="2">
        <f t="shared" si="97"/>
        <v>337.36361198615441</v>
      </c>
    </row>
    <row r="219" spans="16:25" ht="16" x14ac:dyDescent="0.2">
      <c r="P219">
        <v>32</v>
      </c>
      <c r="Q219" t="s">
        <v>155</v>
      </c>
      <c r="R219" t="s">
        <v>154</v>
      </c>
      <c r="S219" t="s">
        <v>7</v>
      </c>
      <c r="T219" s="3">
        <v>18.566005706787109</v>
      </c>
      <c r="V219" s="14" t="s">
        <v>24</v>
      </c>
      <c r="W219" s="3">
        <f t="shared" si="96"/>
        <v>29.394586563110352</v>
      </c>
      <c r="X219" s="2">
        <f t="shared" si="95"/>
        <v>2.4245275522121599</v>
      </c>
      <c r="Y219" s="2">
        <f t="shared" si="97"/>
        <v>265.78321605677996</v>
      </c>
    </row>
    <row r="220" spans="16:25" ht="16" x14ac:dyDescent="0.2">
      <c r="P220">
        <v>33</v>
      </c>
      <c r="Q220" t="s">
        <v>15</v>
      </c>
      <c r="R220" t="s">
        <v>154</v>
      </c>
      <c r="S220" t="s">
        <v>7</v>
      </c>
      <c r="T220" s="3">
        <v>18.780317306518555</v>
      </c>
      <c r="V220" s="14" t="s">
        <v>25</v>
      </c>
      <c r="W220" s="3">
        <f t="shared" si="96"/>
        <v>28.85041618347168</v>
      </c>
      <c r="X220" s="2">
        <f t="shared" si="95"/>
        <v>2.581380629097604</v>
      </c>
      <c r="Y220" s="2">
        <f t="shared" si="97"/>
        <v>381.39994764805436</v>
      </c>
    </row>
    <row r="221" spans="16:25" ht="16" x14ac:dyDescent="0.2">
      <c r="P221">
        <v>57</v>
      </c>
      <c r="Q221" t="s">
        <v>24</v>
      </c>
      <c r="R221" t="s">
        <v>158</v>
      </c>
      <c r="S221" t="s">
        <v>7</v>
      </c>
      <c r="T221" s="3">
        <v>19.378904342651367</v>
      </c>
      <c r="V221" s="14" t="s">
        <v>25</v>
      </c>
      <c r="W221" s="3">
        <f t="shared" si="96"/>
        <v>28.994600296020508</v>
      </c>
      <c r="X221" s="2">
        <f t="shared" si="95"/>
        <v>2.5398206277864381</v>
      </c>
      <c r="Y221" s="2">
        <f t="shared" si="97"/>
        <v>346.59367084313197</v>
      </c>
    </row>
    <row r="222" spans="16:25" ht="16" x14ac:dyDescent="0.2">
      <c r="P222">
        <v>80</v>
      </c>
      <c r="Q222" t="s">
        <v>160</v>
      </c>
      <c r="R222" t="s">
        <v>158</v>
      </c>
      <c r="S222" t="s">
        <v>7</v>
      </c>
      <c r="T222" s="3">
        <v>19.026838302612305</v>
      </c>
      <c r="V222" s="14" t="s">
        <v>25</v>
      </c>
      <c r="W222" s="3">
        <f t="shared" si="96"/>
        <v>29.459814071655273</v>
      </c>
      <c r="X222" s="2">
        <f t="shared" si="95"/>
        <v>2.4057262065387035</v>
      </c>
      <c r="Y222" s="2">
        <f t="shared" si="97"/>
        <v>254.52251534108194</v>
      </c>
    </row>
    <row r="223" spans="16:25" ht="16" x14ac:dyDescent="0.2">
      <c r="P223">
        <v>81</v>
      </c>
      <c r="Q223" t="s">
        <v>31</v>
      </c>
      <c r="R223" t="s">
        <v>158</v>
      </c>
      <c r="S223" t="s">
        <v>7</v>
      </c>
      <c r="T223" s="3">
        <v>19.108634948730469</v>
      </c>
      <c r="V223" s="14" t="s">
        <v>26</v>
      </c>
      <c r="W223" s="3">
        <f t="shared" si="96"/>
        <v>29.808002471923828</v>
      </c>
      <c r="X223" s="2">
        <f t="shared" si="95"/>
        <v>2.3053634819923814</v>
      </c>
      <c r="Y223" s="2">
        <f t="shared" si="97"/>
        <v>202.00563389235941</v>
      </c>
    </row>
    <row r="224" spans="16:25" ht="16" x14ac:dyDescent="0.2">
      <c r="P224">
        <v>105</v>
      </c>
      <c r="Q224" t="s">
        <v>112</v>
      </c>
      <c r="R224" t="s">
        <v>163</v>
      </c>
      <c r="S224" t="s">
        <v>7</v>
      </c>
      <c r="T224" s="3">
        <v>18.565023422241211</v>
      </c>
      <c r="V224" s="14" t="s">
        <v>26</v>
      </c>
      <c r="W224" s="3">
        <f t="shared" si="96"/>
        <v>29.523101806640625</v>
      </c>
      <c r="X224" s="2">
        <f t="shared" si="95"/>
        <v>2.3874839862102939</v>
      </c>
      <c r="Y224" s="2">
        <f t="shared" si="97"/>
        <v>244.05290764773187</v>
      </c>
    </row>
    <row r="225" spans="16:25" ht="16" x14ac:dyDescent="0.2">
      <c r="P225">
        <v>128</v>
      </c>
      <c r="Q225" t="s">
        <v>165</v>
      </c>
      <c r="R225" t="s">
        <v>163</v>
      </c>
      <c r="S225" t="s">
        <v>7</v>
      </c>
      <c r="T225" s="3">
        <v>18.828289031982422</v>
      </c>
      <c r="V225" s="14" t="s">
        <v>26</v>
      </c>
      <c r="W225" s="3">
        <f t="shared" si="96"/>
        <v>29.579275131225586</v>
      </c>
      <c r="X225" s="2">
        <f t="shared" si="95"/>
        <v>2.3712924419261556</v>
      </c>
      <c r="Y225" s="2">
        <f t="shared" si="97"/>
        <v>235.12155316034463</v>
      </c>
    </row>
    <row r="226" spans="16:25" ht="16" x14ac:dyDescent="0.2">
      <c r="P226">
        <v>129</v>
      </c>
      <c r="Q226" t="s">
        <v>116</v>
      </c>
      <c r="R226" t="s">
        <v>163</v>
      </c>
      <c r="S226" t="s">
        <v>7</v>
      </c>
      <c r="T226" s="3">
        <v>18.603397369384766</v>
      </c>
      <c r="V226" s="14" t="s">
        <v>27</v>
      </c>
      <c r="W226" s="3">
        <f t="shared" si="96"/>
        <v>28.909639358520508</v>
      </c>
      <c r="X226" s="2">
        <f t="shared" si="95"/>
        <v>2.5643099880320208</v>
      </c>
      <c r="Y226" s="2">
        <f t="shared" si="97"/>
        <v>366.69922156309565</v>
      </c>
    </row>
    <row r="227" spans="16:25" ht="16" x14ac:dyDescent="0.2">
      <c r="P227">
        <v>153</v>
      </c>
      <c r="Q227" t="s">
        <v>120</v>
      </c>
      <c r="R227" t="s">
        <v>168</v>
      </c>
      <c r="S227" t="s">
        <v>7</v>
      </c>
      <c r="T227" s="3">
        <v>19.366134643554688</v>
      </c>
      <c r="V227" s="14" t="s">
        <v>27</v>
      </c>
      <c r="W227" s="3">
        <f t="shared" si="96"/>
        <v>29.14350700378418</v>
      </c>
      <c r="X227" s="2">
        <f t="shared" si="95"/>
        <v>2.4968993734228282</v>
      </c>
      <c r="Y227" s="2">
        <f t="shared" si="97"/>
        <v>313.97811183589613</v>
      </c>
    </row>
    <row r="228" spans="16:25" ht="16" x14ac:dyDescent="0.2">
      <c r="P228">
        <v>176</v>
      </c>
      <c r="Q228" t="s">
        <v>170</v>
      </c>
      <c r="R228" t="s">
        <v>168</v>
      </c>
      <c r="S228" t="s">
        <v>7</v>
      </c>
      <c r="T228" s="3">
        <v>19.069375991821289</v>
      </c>
      <c r="V228" s="14" t="s">
        <v>27</v>
      </c>
      <c r="W228" s="3">
        <f t="shared" si="96"/>
        <v>29.30683708190918</v>
      </c>
      <c r="X228" s="2">
        <f t="shared" si="95"/>
        <v>2.4498206895024408</v>
      </c>
      <c r="Y228" s="2">
        <f t="shared" si="97"/>
        <v>281.72195240510757</v>
      </c>
    </row>
    <row r="229" spans="16:25" ht="16" x14ac:dyDescent="0.2">
      <c r="P229">
        <v>177</v>
      </c>
      <c r="Q229" t="s">
        <v>124</v>
      </c>
      <c r="R229" t="s">
        <v>168</v>
      </c>
      <c r="S229" t="s">
        <v>7</v>
      </c>
      <c r="T229" s="3">
        <v>19.326858520507812</v>
      </c>
      <c r="V229" s="14" t="s">
        <v>80</v>
      </c>
      <c r="W229" s="3">
        <f t="shared" si="96"/>
        <v>29.004673004150391</v>
      </c>
      <c r="X229" s="2">
        <f t="shared" si="95"/>
        <v>2.5369172443575381</v>
      </c>
      <c r="Y229" s="2">
        <f t="shared" si="97"/>
        <v>344.28432047805416</v>
      </c>
    </row>
    <row r="230" spans="16:25" ht="16" x14ac:dyDescent="0.2">
      <c r="P230">
        <v>201</v>
      </c>
      <c r="Q230" t="s">
        <v>128</v>
      </c>
      <c r="R230" t="s">
        <v>173</v>
      </c>
      <c r="S230" t="s">
        <v>7</v>
      </c>
      <c r="T230" s="3">
        <v>19.187479019165039</v>
      </c>
      <c r="V230" s="14" t="s">
        <v>80</v>
      </c>
      <c r="W230" s="3">
        <f t="shared" si="96"/>
        <v>29.188886642456055</v>
      </c>
      <c r="X230" s="2">
        <f t="shared" si="95"/>
        <v>2.4838190290675186</v>
      </c>
      <c r="Y230" s="2">
        <f t="shared" si="97"/>
        <v>304.66251934061245</v>
      </c>
    </row>
    <row r="231" spans="16:25" ht="16" x14ac:dyDescent="0.2">
      <c r="P231">
        <v>224</v>
      </c>
      <c r="Q231" t="s">
        <v>175</v>
      </c>
      <c r="R231" t="s">
        <v>173</v>
      </c>
      <c r="S231" t="s">
        <v>7</v>
      </c>
      <c r="T231" s="3">
        <v>18.787408828735352</v>
      </c>
      <c r="V231" s="14" t="s">
        <v>80</v>
      </c>
      <c r="W231" s="3">
        <f t="shared" si="96"/>
        <v>28.490938186645508</v>
      </c>
      <c r="X231" s="2">
        <f t="shared" si="95"/>
        <v>2.6849974961388434</v>
      </c>
      <c r="Y231" s="2">
        <f t="shared" si="97"/>
        <v>484.1695761673534</v>
      </c>
    </row>
    <row r="232" spans="16:25" ht="16" x14ac:dyDescent="0.2">
      <c r="P232">
        <v>225</v>
      </c>
      <c r="Q232" t="s">
        <v>132</v>
      </c>
      <c r="R232" t="s">
        <v>173</v>
      </c>
      <c r="S232" t="s">
        <v>7</v>
      </c>
      <c r="T232" s="3">
        <v>18.838274002075195</v>
      </c>
      <c r="V232" s="14" t="s">
        <v>81</v>
      </c>
      <c r="W232" s="3">
        <f t="shared" si="96"/>
        <v>28.905864715576172</v>
      </c>
      <c r="X232" s="2">
        <f t="shared" si="95"/>
        <v>2.5653980008715953</v>
      </c>
      <c r="Y232" s="2">
        <f t="shared" si="97"/>
        <v>367.61904361503753</v>
      </c>
    </row>
    <row r="233" spans="16:25" ht="16" x14ac:dyDescent="0.2">
      <c r="P233">
        <v>249</v>
      </c>
      <c r="Q233" t="s">
        <v>136</v>
      </c>
      <c r="R233" t="s">
        <v>178</v>
      </c>
      <c r="S233" t="s">
        <v>7</v>
      </c>
      <c r="T233" s="3">
        <v>19.099878311157227</v>
      </c>
      <c r="V233" s="14" t="s">
        <v>81</v>
      </c>
      <c r="W233" s="3">
        <f t="shared" si="96"/>
        <v>28.552494049072266</v>
      </c>
      <c r="X233" s="2">
        <f t="shared" si="95"/>
        <v>2.6672544752335434</v>
      </c>
      <c r="Y233" s="2">
        <f t="shared" si="97"/>
        <v>464.78753811526224</v>
      </c>
    </row>
    <row r="234" spans="16:25" ht="16" x14ac:dyDescent="0.2">
      <c r="P234">
        <v>272</v>
      </c>
      <c r="Q234" t="s">
        <v>180</v>
      </c>
      <c r="R234" t="s">
        <v>178</v>
      </c>
      <c r="S234" t="s">
        <v>7</v>
      </c>
      <c r="T234" s="3">
        <v>19.018619537353516</v>
      </c>
      <c r="V234" s="14" t="s">
        <v>81</v>
      </c>
      <c r="W234" s="3">
        <f t="shared" si="96"/>
        <v>29.218576431274414</v>
      </c>
      <c r="X234" s="2">
        <f t="shared" si="95"/>
        <v>2.4752611675916132</v>
      </c>
      <c r="Y234" s="2">
        <f t="shared" si="97"/>
        <v>298.71784503275308</v>
      </c>
    </row>
    <row r="235" spans="16:25" ht="16" x14ac:dyDescent="0.2">
      <c r="P235">
        <v>273</v>
      </c>
      <c r="Q235" t="s">
        <v>140</v>
      </c>
      <c r="R235" t="s">
        <v>178</v>
      </c>
      <c r="S235" t="s">
        <v>7</v>
      </c>
      <c r="T235" s="3">
        <v>19.01118278503418</v>
      </c>
      <c r="V235" s="14" t="s">
        <v>82</v>
      </c>
      <c r="W235" s="3">
        <f t="shared" si="96"/>
        <v>28.773700714111328</v>
      </c>
      <c r="X235" s="2">
        <f t="shared" si="95"/>
        <v>2.6034932942924134</v>
      </c>
      <c r="Y235" s="2">
        <f t="shared" si="97"/>
        <v>401.32230161302283</v>
      </c>
    </row>
    <row r="236" spans="16:25" ht="16" x14ac:dyDescent="0.2">
      <c r="T236" s="3"/>
      <c r="V236" s="14" t="s">
        <v>82</v>
      </c>
      <c r="W236" s="3">
        <f t="shared" si="96"/>
        <v>28.319629669189453</v>
      </c>
      <c r="X236" s="2">
        <f t="shared" si="95"/>
        <v>2.7343759060359565</v>
      </c>
      <c r="Y236" s="2">
        <f t="shared" si="97"/>
        <v>542.47022541483716</v>
      </c>
    </row>
    <row r="237" spans="16:25" ht="16" x14ac:dyDescent="0.2">
      <c r="T237" s="3"/>
      <c r="V237" s="14" t="s">
        <v>82</v>
      </c>
      <c r="W237" s="3">
        <f t="shared" si="96"/>
        <v>28.959835052490234</v>
      </c>
      <c r="X237" s="2">
        <f t="shared" si="95"/>
        <v>2.5498414514483505</v>
      </c>
      <c r="Y237" s="2">
        <f t="shared" si="97"/>
        <v>354.68388060755052</v>
      </c>
    </row>
    <row r="238" spans="16:25" x14ac:dyDescent="0.2">
      <c r="T238" s="3"/>
      <c r="V238" s="19"/>
      <c r="W238" s="20"/>
      <c r="X238" s="21"/>
      <c r="Y238" s="21"/>
    </row>
    <row r="239" spans="16:25" x14ac:dyDescent="0.2">
      <c r="T239" s="3"/>
      <c r="V239" s="19"/>
      <c r="W239" s="20"/>
      <c r="X239" s="21"/>
      <c r="Y239" s="21"/>
    </row>
    <row r="240" spans="16:25" x14ac:dyDescent="0.2">
      <c r="T240" s="3"/>
      <c r="V240" s="19"/>
      <c r="W240" s="20"/>
      <c r="X240" s="21"/>
      <c r="Y240" s="21"/>
    </row>
    <row r="241" spans="20:25" x14ac:dyDescent="0.2">
      <c r="T241" s="3"/>
      <c r="V241" s="19"/>
      <c r="W241" s="20"/>
      <c r="X241" s="21"/>
      <c r="Y241" s="21"/>
    </row>
    <row r="242" spans="20:25" x14ac:dyDescent="0.2">
      <c r="T242" s="3"/>
      <c r="V242" s="19"/>
      <c r="W242" s="20"/>
      <c r="X242" s="21"/>
      <c r="Y242" s="21"/>
    </row>
    <row r="243" spans="20:25" x14ac:dyDescent="0.2">
      <c r="T243" s="3"/>
      <c r="V243" s="19"/>
      <c r="W243" s="20"/>
      <c r="X243" s="21"/>
      <c r="Y243" s="21"/>
    </row>
    <row r="244" spans="20:25" x14ac:dyDescent="0.2">
      <c r="T244" s="3"/>
      <c r="V244" s="19"/>
      <c r="W244" s="20"/>
      <c r="X244" s="21"/>
      <c r="Y244" s="21"/>
    </row>
    <row r="245" spans="20:25" x14ac:dyDescent="0.2">
      <c r="T245" s="3"/>
      <c r="V245" s="19"/>
      <c r="W245" s="20"/>
      <c r="X245" s="21"/>
      <c r="Y245" s="21"/>
    </row>
    <row r="246" spans="20:25" x14ac:dyDescent="0.2">
      <c r="T246" s="3"/>
      <c r="V246" s="19"/>
      <c r="W246" s="20"/>
      <c r="X246" s="21"/>
      <c r="Y246" s="21"/>
    </row>
    <row r="247" spans="20:25" x14ac:dyDescent="0.2">
      <c r="T247" s="3"/>
      <c r="V247" s="19"/>
      <c r="W247" s="20"/>
      <c r="X247" s="21"/>
      <c r="Y247" s="21"/>
    </row>
    <row r="248" spans="20:25" x14ac:dyDescent="0.2">
      <c r="T248" s="3"/>
      <c r="V248" s="19"/>
      <c r="W248" s="20"/>
      <c r="X248" s="21"/>
      <c r="Y248" s="21"/>
    </row>
    <row r="249" spans="20:25" x14ac:dyDescent="0.2">
      <c r="T249" s="3"/>
      <c r="V249" s="19"/>
      <c r="W249" s="20"/>
      <c r="X249" s="21"/>
      <c r="Y249" s="21"/>
    </row>
    <row r="250" spans="20:25" x14ac:dyDescent="0.2">
      <c r="T250" s="3"/>
      <c r="V250" s="19"/>
      <c r="W250" s="20"/>
      <c r="X250" s="21"/>
      <c r="Y250" s="21"/>
    </row>
    <row r="251" spans="20:25" x14ac:dyDescent="0.2">
      <c r="T251" s="3"/>
      <c r="V251" s="19"/>
      <c r="W251" s="20"/>
      <c r="X251" s="21"/>
      <c r="Y251" s="21"/>
    </row>
    <row r="252" spans="20:25" x14ac:dyDescent="0.2">
      <c r="T252" s="3"/>
      <c r="V252" s="19"/>
      <c r="W252" s="20"/>
      <c r="X252" s="21"/>
      <c r="Y252" s="21"/>
    </row>
    <row r="253" spans="20:25" x14ac:dyDescent="0.2">
      <c r="T253" s="3"/>
      <c r="V253" s="19"/>
      <c r="W253" s="20"/>
      <c r="X253" s="21"/>
      <c r="Y253" s="21"/>
    </row>
    <row r="254" spans="20:25" x14ac:dyDescent="0.2">
      <c r="T254" s="3"/>
      <c r="V254" s="19"/>
      <c r="W254" s="20"/>
      <c r="X254" s="21"/>
      <c r="Y254" s="21"/>
    </row>
    <row r="255" spans="20:25" x14ac:dyDescent="0.2">
      <c r="T255" s="3"/>
      <c r="V255" s="19"/>
      <c r="W255" s="20"/>
      <c r="X255" s="21"/>
      <c r="Y255" s="21"/>
    </row>
    <row r="256" spans="20:25" x14ac:dyDescent="0.2">
      <c r="T256" s="3"/>
      <c r="V256" s="19"/>
      <c r="W256" s="20"/>
      <c r="X256" s="21"/>
      <c r="Y256" s="21"/>
    </row>
    <row r="257" spans="20:25" x14ac:dyDescent="0.2">
      <c r="T257" s="3"/>
      <c r="V257" s="19"/>
      <c r="W257" s="20"/>
      <c r="X257" s="21"/>
      <c r="Y257" s="21"/>
    </row>
    <row r="258" spans="20:25" x14ac:dyDescent="0.2">
      <c r="T258" s="3"/>
      <c r="V258" s="19"/>
      <c r="W258" s="20"/>
      <c r="X258" s="21"/>
      <c r="Y258" s="21"/>
    </row>
    <row r="259" spans="20:25" x14ac:dyDescent="0.2">
      <c r="T259" s="3"/>
      <c r="V259" s="19"/>
      <c r="W259" s="20"/>
      <c r="X259" s="21"/>
      <c r="Y259" s="21"/>
    </row>
    <row r="260" spans="20:25" x14ac:dyDescent="0.2">
      <c r="T260" s="3"/>
      <c r="V260" s="19"/>
      <c r="W260" s="20"/>
      <c r="X260" s="21"/>
      <c r="Y260" s="21"/>
    </row>
    <row r="261" spans="20:25" x14ac:dyDescent="0.2">
      <c r="T261" s="3"/>
      <c r="V261" s="19"/>
      <c r="W261" s="20"/>
      <c r="X261" s="21"/>
      <c r="Y261" s="21"/>
    </row>
    <row r="262" spans="20:25" x14ac:dyDescent="0.2">
      <c r="T262" s="3"/>
      <c r="V262" s="15"/>
      <c r="W262" s="3"/>
      <c r="X262" s="2"/>
      <c r="Y262" s="2"/>
    </row>
    <row r="263" spans="20:25" x14ac:dyDescent="0.2">
      <c r="T263" s="3"/>
      <c r="V263" s="15"/>
      <c r="W263" s="3"/>
      <c r="X263" s="2"/>
      <c r="Y263" s="2"/>
    </row>
    <row r="264" spans="20:25" x14ac:dyDescent="0.2">
      <c r="T264" s="3"/>
      <c r="V264" s="15"/>
      <c r="W264" s="3"/>
      <c r="X264" s="2"/>
      <c r="Y264" s="2"/>
    </row>
    <row r="265" spans="20:25" x14ac:dyDescent="0.2">
      <c r="T265" s="3"/>
      <c r="V265" s="15"/>
      <c r="W265" s="3"/>
      <c r="X265" s="2"/>
      <c r="Y265" s="2"/>
    </row>
    <row r="266" spans="20:25" x14ac:dyDescent="0.2">
      <c r="T266" s="3"/>
      <c r="V266" s="15"/>
      <c r="W266" s="3"/>
      <c r="X266" s="2"/>
      <c r="Y266" s="2"/>
    </row>
    <row r="267" spans="20:25" x14ac:dyDescent="0.2">
      <c r="T267" s="3"/>
      <c r="V267" s="15"/>
      <c r="W267" s="3"/>
      <c r="X267" s="2"/>
      <c r="Y267" s="2"/>
    </row>
    <row r="268" spans="20:25" x14ac:dyDescent="0.2">
      <c r="T268" s="3"/>
      <c r="V268" s="15"/>
      <c r="W268" s="3"/>
      <c r="X268" s="2"/>
      <c r="Y268" s="2"/>
    </row>
    <row r="269" spans="20:25" x14ac:dyDescent="0.2">
      <c r="T269" s="3"/>
      <c r="V269" s="15"/>
      <c r="W269" s="3"/>
      <c r="X269" s="2"/>
      <c r="Y269" s="2"/>
    </row>
    <row r="270" spans="20:25" x14ac:dyDescent="0.2">
      <c r="T270" s="3"/>
      <c r="V270" s="15"/>
      <c r="W270" s="3"/>
      <c r="X270" s="2"/>
      <c r="Y270" s="2"/>
    </row>
    <row r="271" spans="20:25" x14ac:dyDescent="0.2">
      <c r="T271" s="3"/>
      <c r="V271" s="15"/>
      <c r="W271" s="3"/>
      <c r="X271" s="2"/>
      <c r="Y271" s="2"/>
    </row>
    <row r="272" spans="20:25" x14ac:dyDescent="0.2">
      <c r="T272" s="3"/>
      <c r="V272" s="15"/>
      <c r="W272" s="3"/>
      <c r="X272" s="2"/>
      <c r="Y272" s="2"/>
    </row>
    <row r="273" spans="20:25" x14ac:dyDescent="0.2">
      <c r="T273" s="3"/>
      <c r="V273" s="15"/>
      <c r="W273" s="3"/>
      <c r="X273" s="2"/>
      <c r="Y273" s="2"/>
    </row>
    <row r="274" spans="20:25" x14ac:dyDescent="0.2">
      <c r="T274" s="3"/>
      <c r="V274" s="15"/>
      <c r="W274" s="3"/>
      <c r="X274" s="2"/>
      <c r="Y274" s="2"/>
    </row>
    <row r="275" spans="20:25" x14ac:dyDescent="0.2">
      <c r="T275" s="3"/>
      <c r="V275" s="15"/>
      <c r="W275" s="3"/>
      <c r="X275" s="2"/>
      <c r="Y275" s="2"/>
    </row>
    <row r="276" spans="20:25" x14ac:dyDescent="0.2">
      <c r="T276" s="3"/>
      <c r="V276" s="15"/>
      <c r="W276" s="3"/>
      <c r="X276" s="2"/>
      <c r="Y276" s="2"/>
    </row>
    <row r="277" spans="20:25" x14ac:dyDescent="0.2">
      <c r="T277" s="3"/>
      <c r="V277" s="15"/>
      <c r="W277" s="3"/>
      <c r="X277" s="2"/>
      <c r="Y277" s="2"/>
    </row>
    <row r="278" spans="20:25" x14ac:dyDescent="0.2">
      <c r="T278" s="3"/>
      <c r="V278" s="15"/>
      <c r="W278" s="3"/>
      <c r="X278" s="2"/>
      <c r="Y278" s="2"/>
    </row>
    <row r="279" spans="20:25" x14ac:dyDescent="0.2">
      <c r="T279" s="3"/>
      <c r="V279" s="15"/>
      <c r="W279" s="3"/>
      <c r="X279" s="2"/>
      <c r="Y279" s="2"/>
    </row>
    <row r="280" spans="20:25" x14ac:dyDescent="0.2">
      <c r="T280" s="3"/>
      <c r="V280" s="15"/>
      <c r="W280" s="3"/>
      <c r="X280" s="2"/>
      <c r="Y280" s="2"/>
    </row>
    <row r="281" spans="20:25" x14ac:dyDescent="0.2">
      <c r="T281" s="3"/>
      <c r="V281" s="15"/>
      <c r="W281" s="3"/>
      <c r="X281" s="2"/>
      <c r="Y281" s="2"/>
    </row>
    <row r="282" spans="20:25" x14ac:dyDescent="0.2">
      <c r="T282" s="3"/>
      <c r="V282" s="15"/>
      <c r="W282" s="3"/>
      <c r="X282" s="2"/>
      <c r="Y282" s="2"/>
    </row>
    <row r="283" spans="20:25" x14ac:dyDescent="0.2">
      <c r="T283" s="3"/>
      <c r="V283" s="15"/>
      <c r="W283" s="3"/>
      <c r="X283" s="2"/>
      <c r="Y283" s="2"/>
    </row>
    <row r="284" spans="20:25" x14ac:dyDescent="0.2">
      <c r="T284" s="3"/>
      <c r="V284" s="15"/>
      <c r="W284" s="3"/>
      <c r="X284" s="2"/>
      <c r="Y284" s="2"/>
    </row>
    <row r="285" spans="20:25" x14ac:dyDescent="0.2">
      <c r="T285" s="3"/>
      <c r="V285" s="15"/>
      <c r="W285" s="3"/>
      <c r="X285" s="2"/>
      <c r="Y285" s="2"/>
    </row>
    <row r="286" spans="20:25" x14ac:dyDescent="0.2">
      <c r="T286" s="3"/>
      <c r="V286" s="15"/>
      <c r="W286" s="3"/>
      <c r="X286" s="2"/>
      <c r="Y286" s="2"/>
    </row>
    <row r="287" spans="20:25" x14ac:dyDescent="0.2">
      <c r="T287" s="3"/>
      <c r="V287" s="15"/>
      <c r="W287" s="3"/>
      <c r="X287" s="2"/>
      <c r="Y287" s="2"/>
    </row>
    <row r="288" spans="20:25" x14ac:dyDescent="0.2">
      <c r="T288" s="3"/>
      <c r="V288" s="15"/>
      <c r="W288" s="3"/>
      <c r="X288" s="2"/>
      <c r="Y288" s="2"/>
    </row>
    <row r="289" spans="20:25" x14ac:dyDescent="0.2">
      <c r="T289" s="3"/>
      <c r="V289" s="15"/>
      <c r="W289" s="3"/>
      <c r="X289" s="2"/>
      <c r="Y289" s="2"/>
    </row>
    <row r="290" spans="20:25" x14ac:dyDescent="0.2">
      <c r="V290" s="15"/>
      <c r="W290" s="3"/>
      <c r="X290" s="2"/>
      <c r="Y290" s="2"/>
    </row>
    <row r="291" spans="20:25" x14ac:dyDescent="0.2">
      <c r="V291" s="15"/>
      <c r="W291" s="3"/>
      <c r="X291" s="2"/>
      <c r="Y291" s="2"/>
    </row>
  </sheetData>
  <sortState xmlns:xlrd2="http://schemas.microsoft.com/office/spreadsheetml/2017/richdata2" ref="A2:E101">
    <sortCondition ref="D2:D101"/>
    <sortCondition ref="C2:C101" customList="E8,E7,E6,E5,E4,E3,E2,E1,OVCAR3 Medium,OVCAR3 2uM,Caov-3"/>
  </sortState>
  <mergeCells count="1">
    <mergeCell ref="I28:N30"/>
  </mergeCells>
  <phoneticPr fontId="2" type="noConversion"/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Chappell, Vesna (NIH/NIEHS) [C]</dc:creator>
  <cp:lastModifiedBy>Rickard, Brittany Patricia</cp:lastModifiedBy>
  <cp:lastPrinted>2022-12-15T16:31:12Z</cp:lastPrinted>
  <dcterms:created xsi:type="dcterms:W3CDTF">2022-10-28T14:25:47Z</dcterms:created>
  <dcterms:modified xsi:type="dcterms:W3CDTF">2025-06-30T20:07:50Z</dcterms:modified>
</cp:coreProperties>
</file>