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5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6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7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rlesonresearch-my.sharepoint.com/personal/vjohnson_brt-labs_com/Documents/NTP Immunotox Share/NTP PAC Protocols/BPA In vitro Hypersensitivity/CEBS Raw Data for publication page/"/>
    </mc:Choice>
  </mc:AlternateContent>
  <xr:revisionPtr revIDLastSave="0" documentId="8_{D5A37339-8105-4E0B-A7E5-712BB4577B26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Plate setup" sheetId="1" r:id="rId1"/>
    <sheet name="Summary Results" sheetId="3" r:id="rId2"/>
    <sheet name="BL evaluation" sheetId="16" r:id="rId3"/>
    <sheet name="Rep 1" sheetId="2" r:id="rId4"/>
    <sheet name="Rep 2" sheetId="6" r:id="rId5"/>
    <sheet name="Rep 3" sheetId="7" r:id="rId6"/>
    <sheet name="Cytotoxicity" sheetId="8" r:id="rId7"/>
    <sheet name="cytotox 1" sheetId="9" r:id="rId8"/>
    <sheet name="cytotox 2" sheetId="10" r:id="rId9"/>
    <sheet name="cytotox 3" sheetId="11" r:id="rId10"/>
    <sheet name="BL Rep1" sheetId="13" r:id="rId11"/>
    <sheet name="BL rep2" sheetId="14" r:id="rId12"/>
    <sheet name="BL Rep3" sheetId="15" r:id="rId13"/>
    <sheet name="Sheet1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7" l="1"/>
  <c r="H50" i="7"/>
  <c r="H49" i="7"/>
  <c r="H48" i="7"/>
  <c r="H47" i="7"/>
  <c r="H46" i="7"/>
  <c r="H45" i="7"/>
  <c r="H44" i="7"/>
  <c r="I15" i="3"/>
  <c r="B15" i="8"/>
  <c r="C15" i="8"/>
  <c r="D15" i="8"/>
  <c r="E15" i="8"/>
  <c r="F15" i="8"/>
  <c r="G15" i="8"/>
  <c r="H15" i="8"/>
  <c r="I15" i="8"/>
  <c r="J15" i="8"/>
  <c r="K15" i="8"/>
  <c r="L15" i="8"/>
  <c r="M15" i="8"/>
  <c r="O15" i="8"/>
  <c r="P15" i="8"/>
  <c r="Q15" i="8"/>
  <c r="R15" i="8"/>
  <c r="S15" i="8"/>
  <c r="T15" i="8"/>
  <c r="U15" i="8"/>
  <c r="V15" i="8"/>
  <c r="W15" i="8"/>
  <c r="X15" i="8"/>
  <c r="Y15" i="8"/>
  <c r="Z15" i="8"/>
  <c r="AB15" i="8"/>
  <c r="AC15" i="8"/>
  <c r="AD15" i="8"/>
  <c r="AE15" i="8"/>
  <c r="AF15" i="8"/>
  <c r="AG15" i="8"/>
  <c r="AH15" i="8"/>
  <c r="AI15" i="8"/>
  <c r="AJ15" i="8"/>
  <c r="AK15" i="8"/>
  <c r="AL15" i="8"/>
  <c r="AM15" i="8"/>
  <c r="B16" i="8"/>
  <c r="C16" i="8"/>
  <c r="D16" i="8"/>
  <c r="E16" i="8"/>
  <c r="F16" i="8"/>
  <c r="G16" i="8"/>
  <c r="H16" i="8"/>
  <c r="I16" i="8"/>
  <c r="J16" i="8"/>
  <c r="K16" i="8"/>
  <c r="L16" i="8"/>
  <c r="M16" i="8"/>
  <c r="O16" i="8"/>
  <c r="P16" i="8"/>
  <c r="Q16" i="8"/>
  <c r="R16" i="8"/>
  <c r="S16" i="8"/>
  <c r="T16" i="8"/>
  <c r="U16" i="8"/>
  <c r="V16" i="8"/>
  <c r="W16" i="8"/>
  <c r="X16" i="8"/>
  <c r="Y16" i="8"/>
  <c r="Z16" i="8"/>
  <c r="AB16" i="8"/>
  <c r="AC16" i="8"/>
  <c r="AD16" i="8"/>
  <c r="AE16" i="8"/>
  <c r="AF16" i="8"/>
  <c r="AG16" i="8"/>
  <c r="AH16" i="8"/>
  <c r="AI16" i="8"/>
  <c r="AJ16" i="8"/>
  <c r="AK16" i="8"/>
  <c r="AL16" i="8"/>
  <c r="AM16" i="8"/>
  <c r="B17" i="8"/>
  <c r="C17" i="8"/>
  <c r="D17" i="8"/>
  <c r="E17" i="8"/>
  <c r="F17" i="8"/>
  <c r="G17" i="8"/>
  <c r="H17" i="8"/>
  <c r="I17" i="8"/>
  <c r="J17" i="8"/>
  <c r="K17" i="8"/>
  <c r="L17" i="8"/>
  <c r="M17" i="8"/>
  <c r="O17" i="8"/>
  <c r="P17" i="8"/>
  <c r="Q17" i="8"/>
  <c r="R17" i="8"/>
  <c r="S17" i="8"/>
  <c r="T17" i="8"/>
  <c r="U17" i="8"/>
  <c r="V17" i="8"/>
  <c r="W17" i="8"/>
  <c r="X17" i="8"/>
  <c r="Y17" i="8"/>
  <c r="Z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B18" i="8"/>
  <c r="C18" i="8"/>
  <c r="D18" i="8"/>
  <c r="E18" i="8"/>
  <c r="F18" i="8"/>
  <c r="G18" i="8"/>
  <c r="H18" i="8"/>
  <c r="I18" i="8"/>
  <c r="J18" i="8"/>
  <c r="K18" i="8"/>
  <c r="L18" i="8"/>
  <c r="M18" i="8"/>
  <c r="O18" i="8"/>
  <c r="P18" i="8"/>
  <c r="Q18" i="8"/>
  <c r="R18" i="8"/>
  <c r="S18" i="8"/>
  <c r="T18" i="8"/>
  <c r="U18" i="8"/>
  <c r="V18" i="8"/>
  <c r="W18" i="8"/>
  <c r="X18" i="8"/>
  <c r="Y18" i="8"/>
  <c r="Z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B19" i="8"/>
  <c r="C19" i="8"/>
  <c r="D19" i="8"/>
  <c r="E19" i="8"/>
  <c r="F19" i="8"/>
  <c r="G19" i="8"/>
  <c r="H19" i="8"/>
  <c r="I19" i="8"/>
  <c r="J19" i="8"/>
  <c r="K19" i="8"/>
  <c r="L19" i="8"/>
  <c r="M19" i="8"/>
  <c r="O19" i="8"/>
  <c r="P19" i="8"/>
  <c r="Q19" i="8"/>
  <c r="R19" i="8"/>
  <c r="S19" i="8"/>
  <c r="T19" i="8"/>
  <c r="U19" i="8"/>
  <c r="V19" i="8"/>
  <c r="W19" i="8"/>
  <c r="X19" i="8"/>
  <c r="Y19" i="8"/>
  <c r="Z19" i="8"/>
  <c r="AB19" i="8"/>
  <c r="AC19" i="8"/>
  <c r="AD19" i="8"/>
  <c r="AE19" i="8"/>
  <c r="AF19" i="8"/>
  <c r="AG19" i="8"/>
  <c r="AH19" i="8"/>
  <c r="AI19" i="8"/>
  <c r="AJ19" i="8"/>
  <c r="AK19" i="8"/>
  <c r="AL19" i="8"/>
  <c r="AM19" i="8"/>
  <c r="B20" i="8"/>
  <c r="C20" i="8"/>
  <c r="D20" i="8"/>
  <c r="E20" i="8"/>
  <c r="F20" i="8"/>
  <c r="G20" i="8"/>
  <c r="H20" i="8"/>
  <c r="I20" i="8"/>
  <c r="J20" i="8"/>
  <c r="K20" i="8"/>
  <c r="L20" i="8"/>
  <c r="M20" i="8"/>
  <c r="O20" i="8"/>
  <c r="P20" i="8"/>
  <c r="Q20" i="8"/>
  <c r="R20" i="8"/>
  <c r="S20" i="8"/>
  <c r="T20" i="8"/>
  <c r="U20" i="8"/>
  <c r="V20" i="8"/>
  <c r="W20" i="8"/>
  <c r="X20" i="8"/>
  <c r="Y20" i="8"/>
  <c r="Z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B21" i="8"/>
  <c r="C21" i="8"/>
  <c r="D21" i="8"/>
  <c r="E21" i="8"/>
  <c r="F21" i="8"/>
  <c r="G21" i="8"/>
  <c r="H21" i="8"/>
  <c r="I21" i="8"/>
  <c r="J21" i="8"/>
  <c r="K21" i="8"/>
  <c r="L21" i="8"/>
  <c r="M21" i="8"/>
  <c r="O21" i="8"/>
  <c r="P21" i="8"/>
  <c r="Q21" i="8"/>
  <c r="R21" i="8"/>
  <c r="S21" i="8"/>
  <c r="T21" i="8"/>
  <c r="U21" i="8"/>
  <c r="V21" i="8"/>
  <c r="W21" i="8"/>
  <c r="X21" i="8"/>
  <c r="Y21" i="8"/>
  <c r="Z21" i="8"/>
  <c r="AB21" i="8"/>
  <c r="AC21" i="8"/>
  <c r="AD21" i="8"/>
  <c r="AE21" i="8"/>
  <c r="AF21" i="8"/>
  <c r="AG21" i="8"/>
  <c r="AH21" i="8"/>
  <c r="AI21" i="8"/>
  <c r="AJ21" i="8"/>
  <c r="AK21" i="8"/>
  <c r="AL21" i="8"/>
  <c r="AM21" i="8"/>
  <c r="B22" i="8"/>
  <c r="C22" i="8"/>
  <c r="D22" i="8"/>
  <c r="E22" i="8"/>
  <c r="F22" i="8"/>
  <c r="G22" i="8"/>
  <c r="H22" i="8"/>
  <c r="I22" i="8"/>
  <c r="J22" i="8"/>
  <c r="K22" i="8"/>
  <c r="L22" i="8"/>
  <c r="M22" i="8"/>
  <c r="I23" i="8" s="1"/>
  <c r="O22" i="8"/>
  <c r="P22" i="8"/>
  <c r="Q22" i="8"/>
  <c r="R22" i="8"/>
  <c r="S22" i="8"/>
  <c r="T22" i="8"/>
  <c r="U22" i="8"/>
  <c r="V22" i="8"/>
  <c r="W22" i="8"/>
  <c r="X22" i="8"/>
  <c r="Y22" i="8"/>
  <c r="Z22" i="8"/>
  <c r="AB22" i="8"/>
  <c r="AC22" i="8"/>
  <c r="AD22" i="8"/>
  <c r="AE22" i="8"/>
  <c r="AF22" i="8"/>
  <c r="AG22" i="8"/>
  <c r="AH22" i="8"/>
  <c r="AI22" i="8"/>
  <c r="AJ22" i="8"/>
  <c r="AK22" i="8"/>
  <c r="AL22" i="8"/>
  <c r="AM22" i="8"/>
  <c r="E23" i="10"/>
  <c r="G23" i="10"/>
  <c r="I23" i="10"/>
  <c r="D32" i="10" s="1"/>
  <c r="D42" i="10" s="1"/>
  <c r="E2" i="15"/>
  <c r="J2" i="15"/>
  <c r="A33" i="15" s="1"/>
  <c r="E3" i="15"/>
  <c r="J3" i="15"/>
  <c r="A14" i="15" s="1"/>
  <c r="E4" i="15"/>
  <c r="J4" i="15"/>
  <c r="A25" i="15" s="1"/>
  <c r="J5" i="15"/>
  <c r="A47" i="15" s="1"/>
  <c r="J6" i="15"/>
  <c r="A27" i="15" s="1"/>
  <c r="J7" i="15"/>
  <c r="A38" i="15" s="1"/>
  <c r="J8" i="15"/>
  <c r="A29" i="15" s="1"/>
  <c r="E9" i="15"/>
  <c r="Z52" i="15" s="1"/>
  <c r="Y52" i="15" s="1"/>
  <c r="X52" i="15" s="1"/>
  <c r="W52" i="15" s="1"/>
  <c r="V52" i="15" s="1"/>
  <c r="U52" i="15" s="1"/>
  <c r="T52" i="15" s="1"/>
  <c r="S52" i="15" s="1"/>
  <c r="R52" i="15" s="1"/>
  <c r="Q52" i="15" s="1"/>
  <c r="P52" i="15" s="1"/>
  <c r="O52" i="15" s="1"/>
  <c r="C10" i="15"/>
  <c r="E10" i="15"/>
  <c r="Y53" i="15" s="1"/>
  <c r="X53" i="15" s="1"/>
  <c r="W53" i="15" s="1"/>
  <c r="V53" i="15" s="1"/>
  <c r="U53" i="15" s="1"/>
  <c r="B13" i="15"/>
  <c r="C13" i="15"/>
  <c r="AP13" i="15" s="1"/>
  <c r="D13" i="15"/>
  <c r="E13" i="15"/>
  <c r="F13" i="15"/>
  <c r="G13" i="15"/>
  <c r="AT13" i="15" s="1"/>
  <c r="H13" i="15"/>
  <c r="I13" i="15"/>
  <c r="AV13" i="15" s="1"/>
  <c r="J13" i="15"/>
  <c r="K13" i="15"/>
  <c r="AX13" i="15" s="1"/>
  <c r="L13" i="15"/>
  <c r="M13" i="15"/>
  <c r="AZ13" i="15" s="1"/>
  <c r="O13" i="15"/>
  <c r="P13" i="15"/>
  <c r="AP14" i="15" s="1"/>
  <c r="Q13" i="15"/>
  <c r="R13" i="15"/>
  <c r="S13" i="15"/>
  <c r="T13" i="15"/>
  <c r="AT14" i="15" s="1"/>
  <c r="U13" i="15"/>
  <c r="AU14" i="15" s="1"/>
  <c r="V13" i="15"/>
  <c r="AV14" i="15" s="1"/>
  <c r="W13" i="15"/>
  <c r="AW14" i="15" s="1"/>
  <c r="X13" i="15"/>
  <c r="AX14" i="15" s="1"/>
  <c r="Y13" i="15"/>
  <c r="Z13" i="15"/>
  <c r="AZ14" i="15"/>
  <c r="AB13" i="15"/>
  <c r="AC13" i="15"/>
  <c r="AD13" i="15"/>
  <c r="AQ15" i="15" s="1"/>
  <c r="AE13" i="15"/>
  <c r="AR15" i="15" s="1"/>
  <c r="AF13" i="15"/>
  <c r="AS15" i="15" s="1"/>
  <c r="AG13" i="15"/>
  <c r="AT15" i="15" s="1"/>
  <c r="AH13" i="15"/>
  <c r="AI13" i="15"/>
  <c r="AJ13" i="15"/>
  <c r="AK13" i="15"/>
  <c r="AL13" i="15"/>
  <c r="AM13" i="15"/>
  <c r="AZ15" i="15" s="1"/>
  <c r="AO13" i="15"/>
  <c r="AR13" i="15"/>
  <c r="AS13" i="15"/>
  <c r="AU13" i="15"/>
  <c r="AW13" i="15"/>
  <c r="AY13" i="15"/>
  <c r="B14" i="15"/>
  <c r="AO16" i="15" s="1"/>
  <c r="C14" i="15"/>
  <c r="AP16" i="15" s="1"/>
  <c r="D14" i="15"/>
  <c r="E14" i="15"/>
  <c r="AR16" i="15" s="1"/>
  <c r="F14" i="15"/>
  <c r="G14" i="15"/>
  <c r="AT16" i="15" s="1"/>
  <c r="H14" i="15"/>
  <c r="I14" i="15"/>
  <c r="AV16" i="15" s="1"/>
  <c r="J14" i="15"/>
  <c r="AW16" i="15" s="1"/>
  <c r="K14" i="15"/>
  <c r="AX16" i="15" s="1"/>
  <c r="L14" i="15"/>
  <c r="M14" i="15"/>
  <c r="AZ16" i="15" s="1"/>
  <c r="O14" i="15"/>
  <c r="P14" i="15"/>
  <c r="Q14" i="15"/>
  <c r="AQ17" i="15" s="1"/>
  <c r="R14" i="15"/>
  <c r="AR17" i="15" s="1"/>
  <c r="S14" i="15"/>
  <c r="T14" i="15"/>
  <c r="AT17" i="15" s="1"/>
  <c r="U14" i="15"/>
  <c r="AU17" i="15" s="1"/>
  <c r="V14" i="15"/>
  <c r="W14" i="15"/>
  <c r="X14" i="15"/>
  <c r="Y14" i="15"/>
  <c r="Z14" i="15"/>
  <c r="AZ17" i="15"/>
  <c r="AB14" i="15"/>
  <c r="AC14" i="15"/>
  <c r="AD14" i="15"/>
  <c r="AE14" i="15"/>
  <c r="AR18" i="15" s="1"/>
  <c r="AF14" i="15"/>
  <c r="AG14" i="15"/>
  <c r="AT18" i="15" s="1"/>
  <c r="AH14" i="15"/>
  <c r="AU18" i="15" s="1"/>
  <c r="AI14" i="15"/>
  <c r="AV18" i="15" s="1"/>
  <c r="AJ14" i="15"/>
  <c r="AK14" i="15"/>
  <c r="AL14" i="15"/>
  <c r="AY18" i="15"/>
  <c r="AM14" i="15"/>
  <c r="AQ14" i="15"/>
  <c r="AY14" i="15"/>
  <c r="B15" i="15"/>
  <c r="C15" i="15"/>
  <c r="AP19" i="15"/>
  <c r="D15" i="15"/>
  <c r="E15" i="15"/>
  <c r="F15" i="15"/>
  <c r="G15" i="15"/>
  <c r="AT19" i="15" s="1"/>
  <c r="H15" i="15"/>
  <c r="I15" i="15"/>
  <c r="AV19" i="15" s="1"/>
  <c r="J15" i="15"/>
  <c r="K15" i="15"/>
  <c r="AX19" i="15" s="1"/>
  <c r="L15" i="15"/>
  <c r="M15" i="15"/>
  <c r="AZ19" i="15" s="1"/>
  <c r="O15" i="15"/>
  <c r="AO20" i="15" s="1"/>
  <c r="P15" i="15"/>
  <c r="AP20" i="15" s="1"/>
  <c r="Q15" i="15"/>
  <c r="R15" i="15"/>
  <c r="S15" i="15"/>
  <c r="T15" i="15"/>
  <c r="AT20" i="15" s="1"/>
  <c r="U15" i="15"/>
  <c r="V15" i="15"/>
  <c r="W15" i="15"/>
  <c r="AW20" i="15" s="1"/>
  <c r="X15" i="15"/>
  <c r="Y15" i="15"/>
  <c r="AY20" i="15"/>
  <c r="Z15" i="15"/>
  <c r="AB15" i="15"/>
  <c r="AC15" i="15"/>
  <c r="AP21" i="15" s="1"/>
  <c r="AD15" i="15"/>
  <c r="AQ21" i="15" s="1"/>
  <c r="AE15" i="15"/>
  <c r="AF15" i="15"/>
  <c r="AS21" i="15" s="1"/>
  <c r="AG15" i="15"/>
  <c r="AH15" i="15"/>
  <c r="AI15" i="15"/>
  <c r="AJ15" i="15"/>
  <c r="AK15" i="15"/>
  <c r="AL15" i="15"/>
  <c r="AM15" i="15"/>
  <c r="AO15" i="15"/>
  <c r="AP15" i="15"/>
  <c r="AU15" i="15"/>
  <c r="AV15" i="15"/>
  <c r="AW15" i="15"/>
  <c r="AX15" i="15"/>
  <c r="AY15" i="15"/>
  <c r="B16" i="15"/>
  <c r="C16" i="15"/>
  <c r="D16" i="15"/>
  <c r="E16" i="15"/>
  <c r="F16" i="15"/>
  <c r="G16" i="15"/>
  <c r="AT22" i="15" s="1"/>
  <c r="H16" i="15"/>
  <c r="I16" i="15"/>
  <c r="J16" i="15"/>
  <c r="K16" i="15"/>
  <c r="AX22" i="15" s="1"/>
  <c r="L16" i="15"/>
  <c r="AY22" i="15" s="1"/>
  <c r="M16" i="15"/>
  <c r="O16" i="15"/>
  <c r="P16" i="15"/>
  <c r="AP23" i="15" s="1"/>
  <c r="Q16" i="15"/>
  <c r="R16" i="15"/>
  <c r="AR23" i="15" s="1"/>
  <c r="S16" i="15"/>
  <c r="T16" i="15"/>
  <c r="U16" i="15"/>
  <c r="V16" i="15"/>
  <c r="AV23" i="15" s="1"/>
  <c r="W16" i="15"/>
  <c r="AW23" i="15" s="1"/>
  <c r="X16" i="15"/>
  <c r="AX23" i="15" s="1"/>
  <c r="Y16" i="15"/>
  <c r="Z16" i="15"/>
  <c r="AB16" i="15"/>
  <c r="AC16" i="15"/>
  <c r="AP24" i="15" s="1"/>
  <c r="AD16" i="15"/>
  <c r="AE16" i="15"/>
  <c r="AR24" i="15" s="1"/>
  <c r="AF16" i="15"/>
  <c r="AG16" i="15"/>
  <c r="AH16" i="15"/>
  <c r="AU24" i="15" s="1"/>
  <c r="AI16" i="15"/>
  <c r="AJ16" i="15"/>
  <c r="AK16" i="15"/>
  <c r="AL16" i="15"/>
  <c r="AY24" i="15" s="1"/>
  <c r="AM16" i="15"/>
  <c r="AQ16" i="15"/>
  <c r="AU16" i="15"/>
  <c r="AY16" i="15"/>
  <c r="B17" i="15"/>
  <c r="C17" i="15"/>
  <c r="AP25" i="15" s="1"/>
  <c r="D17" i="15"/>
  <c r="AQ25" i="15"/>
  <c r="E17" i="15"/>
  <c r="AR25" i="15" s="1"/>
  <c r="F17" i="15"/>
  <c r="G17" i="15"/>
  <c r="H17" i="15"/>
  <c r="AU25" i="15" s="1"/>
  <c r="I17" i="15"/>
  <c r="J17" i="15"/>
  <c r="K17" i="15"/>
  <c r="L17" i="15"/>
  <c r="AY25" i="15" s="1"/>
  <c r="M17" i="15"/>
  <c r="AZ25" i="15" s="1"/>
  <c r="O17" i="15"/>
  <c r="AO26" i="15" s="1"/>
  <c r="P17" i="15"/>
  <c r="Q17" i="15"/>
  <c r="AQ26" i="15" s="1"/>
  <c r="R17" i="15"/>
  <c r="AR26" i="15"/>
  <c r="S17" i="15"/>
  <c r="AS26" i="15" s="1"/>
  <c r="T17" i="15"/>
  <c r="U17" i="15"/>
  <c r="V17" i="15"/>
  <c r="AV26" i="15" s="1"/>
  <c r="W17" i="15"/>
  <c r="AW26" i="15" s="1"/>
  <c r="X17" i="15"/>
  <c r="AX26" i="15" s="1"/>
  <c r="Y17" i="15"/>
  <c r="AY26" i="15" s="1"/>
  <c r="Z17" i="15"/>
  <c r="AZ26" i="15" s="1"/>
  <c r="AB17" i="15"/>
  <c r="AC17" i="15"/>
  <c r="AD17" i="15"/>
  <c r="AQ27" i="15" s="1"/>
  <c r="AE17" i="15"/>
  <c r="AF17" i="15"/>
  <c r="AG17" i="15"/>
  <c r="AT27" i="15" s="1"/>
  <c r="AH17" i="15"/>
  <c r="AI17" i="15"/>
  <c r="AV27" i="15" s="1"/>
  <c r="AJ17" i="15"/>
  <c r="AW27" i="15" s="1"/>
  <c r="AK17" i="15"/>
  <c r="AX27" i="15" s="1"/>
  <c r="AL17" i="15"/>
  <c r="AM17" i="15"/>
  <c r="AP17" i="15"/>
  <c r="AX17" i="15"/>
  <c r="AY17" i="15"/>
  <c r="B18" i="15"/>
  <c r="C18" i="15"/>
  <c r="D18" i="15"/>
  <c r="E18" i="15"/>
  <c r="AR28" i="15" s="1"/>
  <c r="F18" i="15"/>
  <c r="G18" i="15"/>
  <c r="H18" i="15"/>
  <c r="I18" i="15"/>
  <c r="AV28" i="15" s="1"/>
  <c r="J18" i="15"/>
  <c r="AW28" i="15" s="1"/>
  <c r="K18" i="15"/>
  <c r="L18" i="15"/>
  <c r="M18" i="15"/>
  <c r="AZ28" i="15" s="1"/>
  <c r="O18" i="15"/>
  <c r="AO29" i="15" s="1"/>
  <c r="P18" i="15"/>
  <c r="Q18" i="15"/>
  <c r="R18" i="15"/>
  <c r="S18" i="15"/>
  <c r="T18" i="15"/>
  <c r="U18" i="15"/>
  <c r="V18" i="15"/>
  <c r="W18" i="15"/>
  <c r="X18" i="15"/>
  <c r="Y18" i="15"/>
  <c r="AY29" i="15" s="1"/>
  <c r="Z18" i="15"/>
  <c r="AZ29" i="15" s="1"/>
  <c r="AB18" i="15"/>
  <c r="AC18" i="15"/>
  <c r="AP30" i="15" s="1"/>
  <c r="AD18" i="15"/>
  <c r="AE18" i="15"/>
  <c r="AF18" i="15"/>
  <c r="AG18" i="15"/>
  <c r="AT30" i="15" s="1"/>
  <c r="AH18" i="15"/>
  <c r="AI18" i="15"/>
  <c r="AJ18" i="15"/>
  <c r="AW30" i="15" s="1"/>
  <c r="AK18" i="15"/>
  <c r="AX30" i="15" s="1"/>
  <c r="AL18" i="15"/>
  <c r="AY30" i="15" s="1"/>
  <c r="AM18" i="15"/>
  <c r="AZ30" i="15" s="1"/>
  <c r="AW18" i="15"/>
  <c r="AX18" i="15"/>
  <c r="AZ18" i="15"/>
  <c r="B19" i="15"/>
  <c r="C19" i="15"/>
  <c r="AP31" i="15" s="1"/>
  <c r="D19" i="15"/>
  <c r="E19" i="15"/>
  <c r="AR31" i="15" s="1"/>
  <c r="F19" i="15"/>
  <c r="AS31" i="15" s="1"/>
  <c r="G19" i="15"/>
  <c r="H19" i="15"/>
  <c r="AU31" i="15" s="1"/>
  <c r="I19" i="15"/>
  <c r="AV31" i="15" s="1"/>
  <c r="J19" i="15"/>
  <c r="K19" i="15"/>
  <c r="L19" i="15"/>
  <c r="AY31" i="15" s="1"/>
  <c r="M19" i="15"/>
  <c r="O19" i="15"/>
  <c r="P19" i="15"/>
  <c r="Q19" i="15"/>
  <c r="R19" i="15"/>
  <c r="AR32" i="15" s="1"/>
  <c r="S19" i="15"/>
  <c r="T19" i="15"/>
  <c r="U19" i="15"/>
  <c r="AU32" i="15" s="1"/>
  <c r="V19" i="15"/>
  <c r="AV32" i="15" s="1"/>
  <c r="W19" i="15"/>
  <c r="X19" i="15"/>
  <c r="AX32" i="15" s="1"/>
  <c r="Y19" i="15"/>
  <c r="AY32" i="15" s="1"/>
  <c r="Z19" i="15"/>
  <c r="AB19" i="15"/>
  <c r="AC19" i="15"/>
  <c r="AD19" i="15"/>
  <c r="AQ33" i="15" s="1"/>
  <c r="AE19" i="15"/>
  <c r="AR33" i="15" s="1"/>
  <c r="AF19" i="15"/>
  <c r="AG19" i="15"/>
  <c r="AH19" i="15"/>
  <c r="AI19" i="15"/>
  <c r="AV33" i="15" s="1"/>
  <c r="AJ19" i="15"/>
  <c r="AK19" i="15"/>
  <c r="AX33" i="15" s="1"/>
  <c r="AL19" i="15"/>
  <c r="AY33" i="15" s="1"/>
  <c r="AM19" i="15"/>
  <c r="AS19" i="15"/>
  <c r="AW19" i="15"/>
  <c r="B20" i="15"/>
  <c r="C20" i="15"/>
  <c r="D20" i="15"/>
  <c r="E20" i="15"/>
  <c r="F20" i="15"/>
  <c r="G20" i="15"/>
  <c r="H20" i="15"/>
  <c r="I20" i="15"/>
  <c r="J20" i="15"/>
  <c r="AT34" i="15" s="1"/>
  <c r="K20" i="15"/>
  <c r="L20" i="15"/>
  <c r="AV34" i="15" s="1"/>
  <c r="M20" i="15"/>
  <c r="O20" i="15"/>
  <c r="P20" i="15"/>
  <c r="Q20" i="15"/>
  <c r="R20" i="15"/>
  <c r="S20" i="15"/>
  <c r="T20" i="15"/>
  <c r="U20" i="15"/>
  <c r="AR35" i="15" s="1"/>
  <c r="V20" i="15"/>
  <c r="AS35" i="15"/>
  <c r="W20" i="15"/>
  <c r="AT35" i="15" s="1"/>
  <c r="X20" i="15"/>
  <c r="AU35" i="15"/>
  <c r="Y20" i="15"/>
  <c r="Z20" i="15"/>
  <c r="AB20" i="15"/>
  <c r="AC20" i="15"/>
  <c r="AD20" i="15"/>
  <c r="AE20" i="15"/>
  <c r="AF20" i="15"/>
  <c r="AG20" i="15"/>
  <c r="AH20" i="15"/>
  <c r="AR36" i="15" s="1"/>
  <c r="AI20" i="15"/>
  <c r="AJ20" i="15"/>
  <c r="AT36" i="15" s="1"/>
  <c r="AK20" i="15"/>
  <c r="AU36" i="15" s="1"/>
  <c r="AL20" i="15"/>
  <c r="AM20" i="15"/>
  <c r="AI21" i="15" s="1"/>
  <c r="AR20" i="15"/>
  <c r="AS20" i="15"/>
  <c r="AV20" i="15"/>
  <c r="AX20" i="15"/>
  <c r="AZ20" i="15"/>
  <c r="AT21" i="15"/>
  <c r="AX21" i="15"/>
  <c r="AP22" i="15"/>
  <c r="AZ22" i="15"/>
  <c r="AT23" i="15"/>
  <c r="AT24" i="15"/>
  <c r="AX24" i="15"/>
  <c r="AO25" i="15"/>
  <c r="AS25" i="15"/>
  <c r="AV25" i="15"/>
  <c r="AX25" i="15"/>
  <c r="AP26" i="15"/>
  <c r="AT26" i="15"/>
  <c r="AO27" i="15"/>
  <c r="AP27" i="15"/>
  <c r="AR27" i="15"/>
  <c r="AS27" i="15"/>
  <c r="AZ27" i="15"/>
  <c r="AO28" i="15"/>
  <c r="AS28" i="15"/>
  <c r="AR29" i="15"/>
  <c r="AS29" i="15"/>
  <c r="AV29" i="15"/>
  <c r="AW29" i="15"/>
  <c r="AO30" i="15"/>
  <c r="AR30" i="15"/>
  <c r="AS30" i="15"/>
  <c r="AV30" i="15"/>
  <c r="AQ31" i="15"/>
  <c r="AT31" i="15"/>
  <c r="AX31" i="15"/>
  <c r="AP32" i="15"/>
  <c r="AQ32" i="15"/>
  <c r="AT32" i="15"/>
  <c r="AP33" i="15"/>
  <c r="AT33" i="15"/>
  <c r="AU33" i="15"/>
  <c r="Z64" i="15"/>
  <c r="Z65" i="15"/>
  <c r="Z66" i="15"/>
  <c r="Z67" i="15"/>
  <c r="Z68" i="15"/>
  <c r="Z69" i="15"/>
  <c r="Z70" i="15"/>
  <c r="Z71" i="15"/>
  <c r="Z84" i="15"/>
  <c r="Z85" i="15"/>
  <c r="Z86" i="15"/>
  <c r="Z87" i="15"/>
  <c r="Z88" i="15"/>
  <c r="Z89" i="15"/>
  <c r="Z90" i="15"/>
  <c r="Z91" i="15"/>
  <c r="E2" i="14"/>
  <c r="J2" i="14"/>
  <c r="A44" i="14" s="1"/>
  <c r="E3" i="14"/>
  <c r="J3" i="14"/>
  <c r="A34" i="14" s="1"/>
  <c r="E4" i="14"/>
  <c r="J4" i="14"/>
  <c r="A15" i="14" s="1"/>
  <c r="J5" i="14"/>
  <c r="A16" i="14" s="1"/>
  <c r="J6" i="14"/>
  <c r="A37" i="14" s="1"/>
  <c r="J7" i="14"/>
  <c r="A49" i="14" s="1"/>
  <c r="J8" i="14"/>
  <c r="A39" i="14" s="1"/>
  <c r="E9" i="14"/>
  <c r="M32" i="14" s="1"/>
  <c r="L32" i="14" s="1"/>
  <c r="K32" i="14" s="1"/>
  <c r="J32" i="14" s="1"/>
  <c r="I32" i="14" s="1"/>
  <c r="H32" i="14" s="1"/>
  <c r="G32" i="14" s="1"/>
  <c r="F32" i="14" s="1"/>
  <c r="E32" i="14" s="1"/>
  <c r="D32" i="14" s="1"/>
  <c r="C32" i="14" s="1"/>
  <c r="B32" i="14" s="1"/>
  <c r="C10" i="14"/>
  <c r="E10" i="14"/>
  <c r="Y53" i="14" s="1"/>
  <c r="X53" i="14" s="1"/>
  <c r="W53" i="14" s="1"/>
  <c r="V53" i="14" s="1"/>
  <c r="U53" i="14" s="1"/>
  <c r="B13" i="14"/>
  <c r="AO13" i="14" s="1"/>
  <c r="C13" i="14"/>
  <c r="AP13" i="14" s="1"/>
  <c r="D13" i="14"/>
  <c r="AQ13" i="14" s="1"/>
  <c r="E13" i="14"/>
  <c r="AR13" i="14" s="1"/>
  <c r="F13" i="14"/>
  <c r="AS13" i="14"/>
  <c r="G13" i="14"/>
  <c r="AT13" i="14" s="1"/>
  <c r="H13" i="14"/>
  <c r="AU13" i="14" s="1"/>
  <c r="I13" i="14"/>
  <c r="AV13" i="14" s="1"/>
  <c r="J13" i="14"/>
  <c r="AW13" i="14" s="1"/>
  <c r="K13" i="14"/>
  <c r="AX13" i="14" s="1"/>
  <c r="L13" i="14"/>
  <c r="AY13" i="14" s="1"/>
  <c r="M13" i="14"/>
  <c r="AZ13" i="14" s="1"/>
  <c r="O13" i="14"/>
  <c r="AO14" i="14" s="1"/>
  <c r="P13" i="14"/>
  <c r="AP14" i="14" s="1"/>
  <c r="Q13" i="14"/>
  <c r="AQ14" i="14" s="1"/>
  <c r="R13" i="14"/>
  <c r="AR14" i="14" s="1"/>
  <c r="S13" i="14"/>
  <c r="T13" i="14"/>
  <c r="U13" i="14"/>
  <c r="AU14" i="14" s="1"/>
  <c r="V13" i="14"/>
  <c r="AV14" i="14" s="1"/>
  <c r="W13" i="14"/>
  <c r="AW14" i="14" s="1"/>
  <c r="X13" i="14"/>
  <c r="AX14" i="14" s="1"/>
  <c r="Y13" i="14"/>
  <c r="AY14" i="14" s="1"/>
  <c r="Z13" i="14"/>
  <c r="AZ14" i="14" s="1"/>
  <c r="AB13" i="14"/>
  <c r="AC13" i="14"/>
  <c r="AP15" i="14" s="1"/>
  <c r="AD13" i="14"/>
  <c r="AQ15" i="14" s="1"/>
  <c r="AE13" i="14"/>
  <c r="AR15" i="14" s="1"/>
  <c r="AF13" i="14"/>
  <c r="AS15" i="14" s="1"/>
  <c r="AG13" i="14"/>
  <c r="AT15" i="14" s="1"/>
  <c r="AH13" i="14"/>
  <c r="AU15" i="14" s="1"/>
  <c r="AI13" i="14"/>
  <c r="AV15" i="14" s="1"/>
  <c r="AJ13" i="14"/>
  <c r="AK13" i="14"/>
  <c r="AX15" i="14" s="1"/>
  <c r="AL13" i="14"/>
  <c r="AY15" i="14" s="1"/>
  <c r="AM13" i="14"/>
  <c r="AZ15" i="14" s="1"/>
  <c r="B14" i="14"/>
  <c r="AO16" i="14" s="1"/>
  <c r="C14" i="14"/>
  <c r="AP16" i="14" s="1"/>
  <c r="D14" i="14"/>
  <c r="E14" i="14"/>
  <c r="AR16" i="14" s="1"/>
  <c r="F14" i="14"/>
  <c r="G14" i="14"/>
  <c r="AT16" i="14" s="1"/>
  <c r="H14" i="14"/>
  <c r="I14" i="14"/>
  <c r="AV16" i="14" s="1"/>
  <c r="J14" i="14"/>
  <c r="AW16" i="14" s="1"/>
  <c r="K14" i="14"/>
  <c r="AX16" i="14" s="1"/>
  <c r="L14" i="14"/>
  <c r="AY16" i="14" s="1"/>
  <c r="M14" i="14"/>
  <c r="AZ16" i="14" s="1"/>
  <c r="O14" i="14"/>
  <c r="AO17" i="14" s="1"/>
  <c r="P14" i="14"/>
  <c r="AP17" i="14" s="1"/>
  <c r="Q14" i="14"/>
  <c r="AQ17" i="14" s="1"/>
  <c r="R14" i="14"/>
  <c r="AR17" i="14" s="1"/>
  <c r="S14" i="14"/>
  <c r="AS17" i="14" s="1"/>
  <c r="T14" i="14"/>
  <c r="AT17" i="14" s="1"/>
  <c r="U14" i="14"/>
  <c r="V14" i="14"/>
  <c r="AV17" i="14" s="1"/>
  <c r="W14" i="14"/>
  <c r="AW17" i="14" s="1"/>
  <c r="X14" i="14"/>
  <c r="AX17" i="14" s="1"/>
  <c r="Y14" i="14"/>
  <c r="AY17" i="14" s="1"/>
  <c r="Z14" i="14"/>
  <c r="AZ17" i="14" s="1"/>
  <c r="AB14" i="14"/>
  <c r="AO18" i="14" s="1"/>
  <c r="AC14" i="14"/>
  <c r="AP18" i="14" s="1"/>
  <c r="AD14" i="14"/>
  <c r="AQ18" i="14" s="1"/>
  <c r="AE14" i="14"/>
  <c r="AR18" i="14" s="1"/>
  <c r="AF14" i="14"/>
  <c r="AS18" i="14" s="1"/>
  <c r="AG14" i="14"/>
  <c r="AT18" i="14" s="1"/>
  <c r="AH14" i="14"/>
  <c r="AU18" i="14" s="1"/>
  <c r="AI14" i="14"/>
  <c r="AJ14" i="14"/>
  <c r="AW18" i="14" s="1"/>
  <c r="AK14" i="14"/>
  <c r="AL14" i="14"/>
  <c r="AM14" i="14"/>
  <c r="AZ18" i="14" s="1"/>
  <c r="AT14" i="14"/>
  <c r="B15" i="14"/>
  <c r="AO19" i="14" s="1"/>
  <c r="C15" i="14"/>
  <c r="AP19" i="14" s="1"/>
  <c r="D15" i="14"/>
  <c r="AQ19" i="14" s="1"/>
  <c r="E15" i="14"/>
  <c r="AR19" i="14" s="1"/>
  <c r="F15" i="14"/>
  <c r="AS19" i="14" s="1"/>
  <c r="G15" i="14"/>
  <c r="H15" i="14"/>
  <c r="AU19" i="14" s="1"/>
  <c r="I15" i="14"/>
  <c r="AV19" i="14" s="1"/>
  <c r="J15" i="14"/>
  <c r="AW19" i="14" s="1"/>
  <c r="K15" i="14"/>
  <c r="AX19" i="14" s="1"/>
  <c r="L15" i="14"/>
  <c r="AY19" i="14" s="1"/>
  <c r="M15" i="14"/>
  <c r="O15" i="14"/>
  <c r="AO20" i="14" s="1"/>
  <c r="P15" i="14"/>
  <c r="AP20" i="14" s="1"/>
  <c r="Q15" i="14"/>
  <c r="R15" i="14"/>
  <c r="AR20" i="14" s="1"/>
  <c r="S15" i="14"/>
  <c r="AS20" i="14" s="1"/>
  <c r="T15" i="14"/>
  <c r="AT20" i="14" s="1"/>
  <c r="U15" i="14"/>
  <c r="AU20" i="14" s="1"/>
  <c r="V15" i="14"/>
  <c r="AV20" i="14" s="1"/>
  <c r="W15" i="14"/>
  <c r="AW20" i="14" s="1"/>
  <c r="X15" i="14"/>
  <c r="AX20" i="14" s="1"/>
  <c r="Y15" i="14"/>
  <c r="AY20" i="14" s="1"/>
  <c r="Z15" i="14"/>
  <c r="AZ20" i="14" s="1"/>
  <c r="AB15" i="14"/>
  <c r="AO21" i="14" s="1"/>
  <c r="AC15" i="14"/>
  <c r="AP21" i="14" s="1"/>
  <c r="AD15" i="14"/>
  <c r="AQ21" i="14" s="1"/>
  <c r="AE15" i="14"/>
  <c r="AR21" i="14" s="1"/>
  <c r="AF15" i="14"/>
  <c r="AS21" i="14" s="1"/>
  <c r="AG15" i="14"/>
  <c r="AT21" i="14" s="1"/>
  <c r="AH15" i="14"/>
  <c r="AU21" i="14" s="1"/>
  <c r="AI15" i="14"/>
  <c r="AV21" i="14" s="1"/>
  <c r="AJ15" i="14"/>
  <c r="AW21" i="14" s="1"/>
  <c r="AK15" i="14"/>
  <c r="AX21" i="14" s="1"/>
  <c r="AL15" i="14"/>
  <c r="AY21" i="14" s="1"/>
  <c r="AM15" i="14"/>
  <c r="AZ21" i="14" s="1"/>
  <c r="B16" i="14"/>
  <c r="AO22" i="14" s="1"/>
  <c r="C16" i="14"/>
  <c r="AP22" i="14" s="1"/>
  <c r="D16" i="14"/>
  <c r="E16" i="14"/>
  <c r="AR22" i="14" s="1"/>
  <c r="F16" i="14"/>
  <c r="AS22" i="14" s="1"/>
  <c r="G16" i="14"/>
  <c r="AT22" i="14" s="1"/>
  <c r="H16" i="14"/>
  <c r="AU22" i="14" s="1"/>
  <c r="I16" i="14"/>
  <c r="AV22" i="14" s="1"/>
  <c r="J16" i="14"/>
  <c r="AW22" i="14" s="1"/>
  <c r="K16" i="14"/>
  <c r="AX22" i="14" s="1"/>
  <c r="L16" i="14"/>
  <c r="AY22" i="14" s="1"/>
  <c r="M16" i="14"/>
  <c r="AZ22" i="14" s="1"/>
  <c r="O16" i="14"/>
  <c r="AO23" i="14" s="1"/>
  <c r="P16" i="14"/>
  <c r="AP23" i="14" s="1"/>
  <c r="Q16" i="14"/>
  <c r="R16" i="14"/>
  <c r="AR23" i="14" s="1"/>
  <c r="S16" i="14"/>
  <c r="AS23" i="14" s="1"/>
  <c r="T16" i="14"/>
  <c r="AT23" i="14" s="1"/>
  <c r="U16" i="14"/>
  <c r="AU23" i="14" s="1"/>
  <c r="V16" i="14"/>
  <c r="AV23" i="14" s="1"/>
  <c r="W16" i="14"/>
  <c r="AW23" i="14" s="1"/>
  <c r="X16" i="14"/>
  <c r="AX23" i="14" s="1"/>
  <c r="Y16" i="14"/>
  <c r="AY23" i="14" s="1"/>
  <c r="Z16" i="14"/>
  <c r="AZ23" i="14" s="1"/>
  <c r="AB16" i="14"/>
  <c r="AO24" i="14" s="1"/>
  <c r="AC16" i="14"/>
  <c r="AP24" i="14" s="1"/>
  <c r="AD16" i="14"/>
  <c r="AQ24" i="14" s="1"/>
  <c r="AE16" i="14"/>
  <c r="AF16" i="14"/>
  <c r="AS24" i="14" s="1"/>
  <c r="AG16" i="14"/>
  <c r="AT24" i="14" s="1"/>
  <c r="AH16" i="14"/>
  <c r="AU24" i="14" s="1"/>
  <c r="AI16" i="14"/>
  <c r="AJ16" i="14"/>
  <c r="AW24" i="14" s="1"/>
  <c r="AK16" i="14"/>
  <c r="AX24" i="14" s="1"/>
  <c r="AL16" i="14"/>
  <c r="AY24" i="14" s="1"/>
  <c r="AM16" i="14"/>
  <c r="AZ24" i="14" s="1"/>
  <c r="B17" i="14"/>
  <c r="AO25" i="14" s="1"/>
  <c r="C17" i="14"/>
  <c r="AP25" i="14" s="1"/>
  <c r="D17" i="14"/>
  <c r="AQ25" i="14" s="1"/>
  <c r="E17" i="14"/>
  <c r="AR25" i="14" s="1"/>
  <c r="F17" i="14"/>
  <c r="AS25" i="14" s="1"/>
  <c r="G17" i="14"/>
  <c r="AT25" i="14" s="1"/>
  <c r="H17" i="14"/>
  <c r="AU25" i="14" s="1"/>
  <c r="I17" i="14"/>
  <c r="AV25" i="14" s="1"/>
  <c r="J17" i="14"/>
  <c r="K17" i="14"/>
  <c r="AX25" i="14" s="1"/>
  <c r="L17" i="14"/>
  <c r="AY25" i="14" s="1"/>
  <c r="M17" i="14"/>
  <c r="AZ25" i="14" s="1"/>
  <c r="O17" i="14"/>
  <c r="AO26" i="14" s="1"/>
  <c r="P17" i="14"/>
  <c r="AP26" i="14" s="1"/>
  <c r="Q17" i="14"/>
  <c r="R17" i="14"/>
  <c r="AR26" i="14" s="1"/>
  <c r="S17" i="14"/>
  <c r="AS26" i="14" s="1"/>
  <c r="T17" i="14"/>
  <c r="AT26" i="14" s="1"/>
  <c r="U17" i="14"/>
  <c r="AU26" i="14" s="1"/>
  <c r="V17" i="14"/>
  <c r="W17" i="14"/>
  <c r="AW26" i="14" s="1"/>
  <c r="X17" i="14"/>
  <c r="AX26" i="14" s="1"/>
  <c r="Y17" i="14"/>
  <c r="AY26" i="14" s="1"/>
  <c r="Z17" i="14"/>
  <c r="AZ26" i="14" s="1"/>
  <c r="AB17" i="14"/>
  <c r="AO27" i="14" s="1"/>
  <c r="AC17" i="14"/>
  <c r="AP27" i="14" s="1"/>
  <c r="AD17" i="14"/>
  <c r="AQ27" i="14" s="1"/>
  <c r="AE17" i="14"/>
  <c r="AR27" i="14" s="1"/>
  <c r="AF17" i="14"/>
  <c r="AS27" i="14" s="1"/>
  <c r="AG17" i="14"/>
  <c r="AT27" i="14" s="1"/>
  <c r="AH17" i="14"/>
  <c r="AI17" i="14"/>
  <c r="AV27" i="14" s="1"/>
  <c r="AJ17" i="14"/>
  <c r="AW27" i="14" s="1"/>
  <c r="AK17" i="14"/>
  <c r="AX27" i="14" s="1"/>
  <c r="AL17" i="14"/>
  <c r="AY27" i="14" s="1"/>
  <c r="AM17" i="14"/>
  <c r="AZ27" i="14" s="1"/>
  <c r="AU17" i="14"/>
  <c r="B18" i="14"/>
  <c r="AO28" i="14" s="1"/>
  <c r="C18" i="14"/>
  <c r="AP28" i="14" s="1"/>
  <c r="D18" i="14"/>
  <c r="AQ28" i="14" s="1"/>
  <c r="E18" i="14"/>
  <c r="AR28" i="14" s="1"/>
  <c r="F18" i="14"/>
  <c r="AS28" i="14" s="1"/>
  <c r="G18" i="14"/>
  <c r="AT28" i="14" s="1"/>
  <c r="H18" i="14"/>
  <c r="AU28" i="14" s="1"/>
  <c r="I18" i="14"/>
  <c r="AV28" i="14" s="1"/>
  <c r="J18" i="14"/>
  <c r="AW28" i="14" s="1"/>
  <c r="K18" i="14"/>
  <c r="AX28" i="14" s="1"/>
  <c r="L18" i="14"/>
  <c r="AY28" i="14" s="1"/>
  <c r="M18" i="14"/>
  <c r="AZ28" i="14" s="1"/>
  <c r="O18" i="14"/>
  <c r="AO29" i="14" s="1"/>
  <c r="P18" i="14"/>
  <c r="AP29" i="14" s="1"/>
  <c r="Q18" i="14"/>
  <c r="AQ29" i="14" s="1"/>
  <c r="R18" i="14"/>
  <c r="AR29" i="14" s="1"/>
  <c r="S18" i="14"/>
  <c r="AS29" i="14" s="1"/>
  <c r="T18" i="14"/>
  <c r="AT29" i="14" s="1"/>
  <c r="U18" i="14"/>
  <c r="AU29" i="14" s="1"/>
  <c r="V18" i="14"/>
  <c r="AV29" i="14" s="1"/>
  <c r="W18" i="14"/>
  <c r="AW29" i="14" s="1"/>
  <c r="X18" i="14"/>
  <c r="Y18" i="14"/>
  <c r="AY29" i="14" s="1"/>
  <c r="Z18" i="14"/>
  <c r="AZ29" i="14" s="1"/>
  <c r="AB18" i="14"/>
  <c r="AO30" i="14" s="1"/>
  <c r="AC18" i="14"/>
  <c r="AP30" i="14" s="1"/>
  <c r="AD18" i="14"/>
  <c r="AQ30" i="14" s="1"/>
  <c r="AE18" i="14"/>
  <c r="AR30" i="14" s="1"/>
  <c r="AF18" i="14"/>
  <c r="AS30" i="14" s="1"/>
  <c r="AG18" i="14"/>
  <c r="AT30" i="14" s="1"/>
  <c r="AH18" i="14"/>
  <c r="AU30" i="14" s="1"/>
  <c r="AI18" i="14"/>
  <c r="AV30" i="14" s="1"/>
  <c r="AJ18" i="14"/>
  <c r="AW30" i="14" s="1"/>
  <c r="AK18" i="14"/>
  <c r="AX30" i="14" s="1"/>
  <c r="AL18" i="14"/>
  <c r="AM18" i="14"/>
  <c r="AZ30" i="14" s="1"/>
  <c r="AX18" i="14"/>
  <c r="B19" i="14"/>
  <c r="C19" i="14"/>
  <c r="D19" i="14"/>
  <c r="E19" i="14"/>
  <c r="AR31" i="14" s="1"/>
  <c r="F19" i="14"/>
  <c r="AS31" i="14" s="1"/>
  <c r="G19" i="14"/>
  <c r="AT31" i="14" s="1"/>
  <c r="H19" i="14"/>
  <c r="I19" i="14"/>
  <c r="AV31" i="14" s="1"/>
  <c r="J19" i="14"/>
  <c r="K19" i="14"/>
  <c r="AX31" i="14" s="1"/>
  <c r="L19" i="14"/>
  <c r="M19" i="14"/>
  <c r="AZ31" i="14" s="1"/>
  <c r="O19" i="14"/>
  <c r="AO32" i="14" s="1"/>
  <c r="P19" i="14"/>
  <c r="Q19" i="14"/>
  <c r="AQ32" i="14" s="1"/>
  <c r="R19" i="14"/>
  <c r="S19" i="14"/>
  <c r="AS32" i="14" s="1"/>
  <c r="T19" i="14"/>
  <c r="AT32" i="14" s="1"/>
  <c r="U19" i="14"/>
  <c r="AU32" i="14" s="1"/>
  <c r="V19" i="14"/>
  <c r="AV32" i="14" s="1"/>
  <c r="W19" i="14"/>
  <c r="AW32" i="14" s="1"/>
  <c r="X19" i="14"/>
  <c r="AX32" i="14" s="1"/>
  <c r="Y19" i="14"/>
  <c r="AY32" i="14" s="1"/>
  <c r="Z19" i="14"/>
  <c r="AZ32" i="14" s="1"/>
  <c r="AB19" i="14"/>
  <c r="AO33" i="14" s="1"/>
  <c r="AC19" i="14"/>
  <c r="AP33" i="14" s="1"/>
  <c r="AD19" i="14"/>
  <c r="AQ33" i="14" s="1"/>
  <c r="AE19" i="14"/>
  <c r="AR33" i="14" s="1"/>
  <c r="AF19" i="14"/>
  <c r="AS33" i="14" s="1"/>
  <c r="AG19" i="14"/>
  <c r="AT33" i="14" s="1"/>
  <c r="AH19" i="14"/>
  <c r="AU33" i="14" s="1"/>
  <c r="AI19" i="14"/>
  <c r="AV33" i="14" s="1"/>
  <c r="AJ19" i="14"/>
  <c r="AW33" i="14" s="1"/>
  <c r="AK19" i="14"/>
  <c r="AX33" i="14" s="1"/>
  <c r="AL19" i="14"/>
  <c r="AY33" i="14"/>
  <c r="AM19" i="14"/>
  <c r="AZ33" i="14" s="1"/>
  <c r="AT19" i="14"/>
  <c r="B20" i="14"/>
  <c r="C20" i="14"/>
  <c r="D20" i="14"/>
  <c r="E20" i="14"/>
  <c r="F20" i="14"/>
  <c r="G20" i="14"/>
  <c r="H20" i="14"/>
  <c r="AR34" i="14" s="1"/>
  <c r="I20" i="14"/>
  <c r="AS34" i="14" s="1"/>
  <c r="J20" i="14"/>
  <c r="AT34" i="14" s="1"/>
  <c r="K20" i="14"/>
  <c r="AU34" i="14" s="1"/>
  <c r="L20" i="14"/>
  <c r="AV34" i="14" s="1"/>
  <c r="M20" i="14"/>
  <c r="I21" i="14" s="1"/>
  <c r="O20" i="14"/>
  <c r="P20" i="14"/>
  <c r="Q20" i="14"/>
  <c r="R20" i="14"/>
  <c r="S20" i="14"/>
  <c r="T20" i="14"/>
  <c r="U20" i="14"/>
  <c r="AR35" i="14" s="1"/>
  <c r="V20" i="14"/>
  <c r="AS35" i="14" s="1"/>
  <c r="W20" i="14"/>
  <c r="AT35" i="14" s="1"/>
  <c r="X20" i="14"/>
  <c r="AU35" i="14" s="1"/>
  <c r="Y20" i="14"/>
  <c r="AV35" i="14" s="1"/>
  <c r="Z20" i="14"/>
  <c r="V21" i="14" s="1"/>
  <c r="AB20" i="14"/>
  <c r="AC20" i="14"/>
  <c r="AD20" i="14"/>
  <c r="AE20" i="14"/>
  <c r="AF20" i="14"/>
  <c r="AG20" i="14"/>
  <c r="AH20" i="14"/>
  <c r="AR36" i="14" s="1"/>
  <c r="AI20" i="14"/>
  <c r="AS36" i="14" s="1"/>
  <c r="AJ20" i="14"/>
  <c r="AT36" i="14" s="1"/>
  <c r="AK20" i="14"/>
  <c r="AU36" i="14" s="1"/>
  <c r="AL20" i="14"/>
  <c r="AV36" i="14" s="1"/>
  <c r="AM20" i="14"/>
  <c r="AI21" i="14"/>
  <c r="AR24" i="14"/>
  <c r="AQ26" i="14"/>
  <c r="AV26" i="14"/>
  <c r="AX29" i="14"/>
  <c r="AO31" i="14"/>
  <c r="AP31" i="14"/>
  <c r="AW31" i="14"/>
  <c r="AP32" i="14"/>
  <c r="Z64" i="14"/>
  <c r="Z65" i="14"/>
  <c r="Z66" i="14"/>
  <c r="Z67" i="14"/>
  <c r="Z68" i="14"/>
  <c r="Z69" i="14"/>
  <c r="Z70" i="14"/>
  <c r="Z71" i="14"/>
  <c r="Z84" i="14"/>
  <c r="Z85" i="14"/>
  <c r="Z86" i="14"/>
  <c r="Z87" i="14"/>
  <c r="Z88" i="14"/>
  <c r="Z89" i="14"/>
  <c r="Z90" i="14"/>
  <c r="Z91" i="14"/>
  <c r="E2" i="13"/>
  <c r="J2" i="13"/>
  <c r="A33" i="13" s="1"/>
  <c r="E3" i="13"/>
  <c r="J3" i="13"/>
  <c r="A45" i="13" s="1"/>
  <c r="E4" i="13"/>
  <c r="J4" i="13"/>
  <c r="A35" i="13" s="1"/>
  <c r="J5" i="13"/>
  <c r="A26" i="13" s="1"/>
  <c r="J6" i="13"/>
  <c r="A17" i="13" s="1"/>
  <c r="J7" i="13"/>
  <c r="A49" i="13" s="1"/>
  <c r="J8" i="13"/>
  <c r="A29" i="13" s="1"/>
  <c r="E9" i="13"/>
  <c r="Z52" i="13" s="1"/>
  <c r="Y52" i="13" s="1"/>
  <c r="X52" i="13" s="1"/>
  <c r="W52" i="13" s="1"/>
  <c r="V52" i="13" s="1"/>
  <c r="U52" i="13" s="1"/>
  <c r="T52" i="13" s="1"/>
  <c r="S52" i="13" s="1"/>
  <c r="R52" i="13" s="1"/>
  <c r="Q52" i="13" s="1"/>
  <c r="P52" i="13" s="1"/>
  <c r="O52" i="13" s="1"/>
  <c r="C10" i="13"/>
  <c r="E10" i="13"/>
  <c r="Y53" i="13"/>
  <c r="B13" i="13"/>
  <c r="C13" i="13"/>
  <c r="D13" i="13"/>
  <c r="E13" i="13"/>
  <c r="AR13" i="13" s="1"/>
  <c r="F13" i="13"/>
  <c r="AS13" i="13" s="1"/>
  <c r="G13" i="13"/>
  <c r="H13" i="13"/>
  <c r="AU13" i="13" s="1"/>
  <c r="I13" i="13"/>
  <c r="AV13" i="13" s="1"/>
  <c r="J13" i="13"/>
  <c r="K13" i="13"/>
  <c r="AX13" i="13" s="1"/>
  <c r="L13" i="13"/>
  <c r="AY13" i="13" s="1"/>
  <c r="M13" i="13"/>
  <c r="AZ13" i="13" s="1"/>
  <c r="O13" i="13"/>
  <c r="AO14" i="13" s="1"/>
  <c r="P13" i="13"/>
  <c r="AP14" i="13" s="1"/>
  <c r="Q13" i="13"/>
  <c r="R13" i="13"/>
  <c r="AR14" i="13" s="1"/>
  <c r="S13" i="13"/>
  <c r="AS14" i="13" s="1"/>
  <c r="T13" i="13"/>
  <c r="AT14" i="13" s="1"/>
  <c r="U13" i="13"/>
  <c r="AU14" i="13" s="1"/>
  <c r="V13" i="13"/>
  <c r="AV14" i="13" s="1"/>
  <c r="W13" i="13"/>
  <c r="AW14" i="13" s="1"/>
  <c r="X13" i="13"/>
  <c r="Y13" i="13"/>
  <c r="AY14" i="13" s="1"/>
  <c r="Z13" i="13"/>
  <c r="AZ14" i="13" s="1"/>
  <c r="AB13" i="13"/>
  <c r="AO15" i="13" s="1"/>
  <c r="AC13" i="13"/>
  <c r="AP15" i="13" s="1"/>
  <c r="AD13" i="13"/>
  <c r="AE13" i="13"/>
  <c r="AR15" i="13" s="1"/>
  <c r="AF13" i="13"/>
  <c r="AS15" i="13" s="1"/>
  <c r="AG13" i="13"/>
  <c r="AT15" i="13" s="1"/>
  <c r="AH13" i="13"/>
  <c r="AI13" i="13"/>
  <c r="AV15" i="13" s="1"/>
  <c r="AJ13" i="13"/>
  <c r="AW15" i="13" s="1"/>
  <c r="AK13" i="13"/>
  <c r="AX15" i="13" s="1"/>
  <c r="AL13" i="13"/>
  <c r="AY15" i="13" s="1"/>
  <c r="AM13" i="13"/>
  <c r="AZ15" i="13" s="1"/>
  <c r="AO13" i="13"/>
  <c r="AP13" i="13"/>
  <c r="AQ13" i="13"/>
  <c r="B14" i="13"/>
  <c r="AO16" i="13" s="1"/>
  <c r="C14" i="13"/>
  <c r="AP16" i="13" s="1"/>
  <c r="D14" i="13"/>
  <c r="AQ16" i="13" s="1"/>
  <c r="E14" i="13"/>
  <c r="AR16" i="13" s="1"/>
  <c r="F14" i="13"/>
  <c r="AS16" i="13" s="1"/>
  <c r="G14" i="13"/>
  <c r="AT16" i="13" s="1"/>
  <c r="H14" i="13"/>
  <c r="AU16" i="13" s="1"/>
  <c r="I14" i="13"/>
  <c r="J14" i="13"/>
  <c r="AW16" i="13" s="1"/>
  <c r="K14" i="13"/>
  <c r="AX16" i="13" s="1"/>
  <c r="L14" i="13"/>
  <c r="AY16" i="13" s="1"/>
  <c r="M14" i="13"/>
  <c r="AZ16" i="13" s="1"/>
  <c r="O14" i="13"/>
  <c r="AO17" i="13" s="1"/>
  <c r="P14" i="13"/>
  <c r="Q14" i="13"/>
  <c r="AQ17" i="13" s="1"/>
  <c r="R14" i="13"/>
  <c r="S14" i="13"/>
  <c r="AS17" i="13" s="1"/>
  <c r="T14" i="13"/>
  <c r="AT17" i="13" s="1"/>
  <c r="U14" i="13"/>
  <c r="V14" i="13"/>
  <c r="W14" i="13"/>
  <c r="AW17" i="13" s="1"/>
  <c r="X14" i="13"/>
  <c r="Y14" i="13"/>
  <c r="Z14" i="13"/>
  <c r="AB14" i="13"/>
  <c r="AO18" i="13" s="1"/>
  <c r="AC14" i="13"/>
  <c r="AP18" i="13" s="1"/>
  <c r="AD14" i="13"/>
  <c r="AQ18" i="13" s="1"/>
  <c r="AE14" i="13"/>
  <c r="AR18" i="13" s="1"/>
  <c r="AF14" i="13"/>
  <c r="AS18" i="13" s="1"/>
  <c r="AG14" i="13"/>
  <c r="AT18" i="13" s="1"/>
  <c r="AH14" i="13"/>
  <c r="AU18" i="13" s="1"/>
  <c r="AI14" i="13"/>
  <c r="AJ14" i="13"/>
  <c r="AW18" i="13" s="1"/>
  <c r="AK14" i="13"/>
  <c r="AL14" i="13"/>
  <c r="AM14" i="13"/>
  <c r="AZ18" i="13" s="1"/>
  <c r="B15" i="13"/>
  <c r="C15" i="13"/>
  <c r="AP19" i="13" s="1"/>
  <c r="D15" i="13"/>
  <c r="AQ19" i="13" s="1"/>
  <c r="E15" i="13"/>
  <c r="AR19" i="13" s="1"/>
  <c r="F15" i="13"/>
  <c r="AS19" i="13" s="1"/>
  <c r="G15" i="13"/>
  <c r="H15" i="13"/>
  <c r="AU19" i="13" s="1"/>
  <c r="I15" i="13"/>
  <c r="AV19" i="13" s="1"/>
  <c r="J15" i="13"/>
  <c r="AW19" i="13" s="1"/>
  <c r="K15" i="13"/>
  <c r="L15" i="13"/>
  <c r="M15" i="13"/>
  <c r="AZ19" i="13" s="1"/>
  <c r="O15" i="13"/>
  <c r="AO20" i="13" s="1"/>
  <c r="P15" i="13"/>
  <c r="AP20" i="13" s="1"/>
  <c r="Q15" i="13"/>
  <c r="AQ20" i="13" s="1"/>
  <c r="R15" i="13"/>
  <c r="S15" i="13"/>
  <c r="AS20" i="13" s="1"/>
  <c r="T15" i="13"/>
  <c r="AT20" i="13" s="1"/>
  <c r="U15" i="13"/>
  <c r="V15" i="13"/>
  <c r="AV20" i="13" s="1"/>
  <c r="W15" i="13"/>
  <c r="AW20" i="13" s="1"/>
  <c r="X15" i="13"/>
  <c r="Y15" i="13"/>
  <c r="AY20" i="13" s="1"/>
  <c r="Z15" i="13"/>
  <c r="AZ20" i="13" s="1"/>
  <c r="AB15" i="13"/>
  <c r="AO21" i="13" s="1"/>
  <c r="AC15" i="13"/>
  <c r="AP21" i="13" s="1"/>
  <c r="AD15" i="13"/>
  <c r="AE15" i="13"/>
  <c r="AR21" i="13" s="1"/>
  <c r="AF15" i="13"/>
  <c r="AS21" i="13" s="1"/>
  <c r="AG15" i="13"/>
  <c r="AH15" i="13"/>
  <c r="AI15" i="13"/>
  <c r="AV21" i="13" s="1"/>
  <c r="AJ15" i="13"/>
  <c r="AW21" i="13" s="1"/>
  <c r="AK15" i="13"/>
  <c r="AX21" i="13" s="1"/>
  <c r="AL15" i="13"/>
  <c r="AM15" i="13"/>
  <c r="B16" i="13"/>
  <c r="AO22" i="13" s="1"/>
  <c r="C16" i="13"/>
  <c r="D16" i="13"/>
  <c r="AQ22" i="13" s="1"/>
  <c r="E16" i="13"/>
  <c r="AR22" i="13" s="1"/>
  <c r="F16" i="13"/>
  <c r="AS22" i="13" s="1"/>
  <c r="G16" i="13"/>
  <c r="AT22" i="13" s="1"/>
  <c r="H16" i="13"/>
  <c r="AU22" i="13" s="1"/>
  <c r="I16" i="13"/>
  <c r="AV22" i="13" s="1"/>
  <c r="J16" i="13"/>
  <c r="AW22" i="13" s="1"/>
  <c r="K16" i="13"/>
  <c r="AX22" i="13" s="1"/>
  <c r="L16" i="13"/>
  <c r="AY22" i="13" s="1"/>
  <c r="M16" i="13"/>
  <c r="AZ22" i="13" s="1"/>
  <c r="O16" i="13"/>
  <c r="AO23" i="13" s="1"/>
  <c r="P16" i="13"/>
  <c r="AP23" i="13" s="1"/>
  <c r="Q16" i="13"/>
  <c r="R16" i="13"/>
  <c r="S16" i="13"/>
  <c r="T16" i="13"/>
  <c r="AT23" i="13" s="1"/>
  <c r="U16" i="13"/>
  <c r="V16" i="13"/>
  <c r="AV23" i="13" s="1"/>
  <c r="W16" i="13"/>
  <c r="AW23" i="13" s="1"/>
  <c r="X16" i="13"/>
  <c r="Y16" i="13"/>
  <c r="AY23" i="13" s="1"/>
  <c r="Z16" i="13"/>
  <c r="AZ23" i="13" s="1"/>
  <c r="AB16" i="13"/>
  <c r="AO24" i="13" s="1"/>
  <c r="AC16" i="13"/>
  <c r="AP24" i="13" s="1"/>
  <c r="AD16" i="13"/>
  <c r="AE16" i="13"/>
  <c r="AR24" i="13" s="1"/>
  <c r="AF16" i="13"/>
  <c r="AS24" i="13" s="1"/>
  <c r="AG16" i="13"/>
  <c r="AH16" i="13"/>
  <c r="AI16" i="13"/>
  <c r="AV24" i="13" s="1"/>
  <c r="AJ16" i="13"/>
  <c r="AK16" i="13"/>
  <c r="AX24" i="13" s="1"/>
  <c r="AL16" i="13"/>
  <c r="AY24" i="13" s="1"/>
  <c r="AM16" i="13"/>
  <c r="AZ24" i="13" s="1"/>
  <c r="AV16" i="13"/>
  <c r="B17" i="13"/>
  <c r="AO25" i="13" s="1"/>
  <c r="C17" i="13"/>
  <c r="D17" i="13"/>
  <c r="AQ25" i="13" s="1"/>
  <c r="E17" i="13"/>
  <c r="AR25" i="13" s="1"/>
  <c r="F17" i="13"/>
  <c r="AS25" i="13" s="1"/>
  <c r="G17" i="13"/>
  <c r="AT25" i="13" s="1"/>
  <c r="H17" i="13"/>
  <c r="I17" i="13"/>
  <c r="AV25" i="13" s="1"/>
  <c r="J17" i="13"/>
  <c r="AW25" i="13" s="1"/>
  <c r="K17" i="13"/>
  <c r="AX25" i="13" s="1"/>
  <c r="L17" i="13"/>
  <c r="AY25" i="13" s="1"/>
  <c r="M17" i="13"/>
  <c r="AZ25" i="13" s="1"/>
  <c r="O17" i="13"/>
  <c r="AO26" i="13" s="1"/>
  <c r="P17" i="13"/>
  <c r="Q17" i="13"/>
  <c r="AQ26" i="13" s="1"/>
  <c r="R17" i="13"/>
  <c r="S17" i="13"/>
  <c r="AS26" i="13" s="1"/>
  <c r="T17" i="13"/>
  <c r="U17" i="13"/>
  <c r="AU26" i="13" s="1"/>
  <c r="V17" i="13"/>
  <c r="W17" i="13"/>
  <c r="AW26" i="13" s="1"/>
  <c r="X17" i="13"/>
  <c r="AX26" i="13" s="1"/>
  <c r="Y17" i="13"/>
  <c r="Z17" i="13"/>
  <c r="AZ26" i="13" s="1"/>
  <c r="AB17" i="13"/>
  <c r="AO27" i="13" s="1"/>
  <c r="AC17" i="13"/>
  <c r="AP27" i="13" s="1"/>
  <c r="AD17" i="13"/>
  <c r="AQ27" i="13" s="1"/>
  <c r="AE17" i="13"/>
  <c r="AR27" i="13" s="1"/>
  <c r="AF17" i="13"/>
  <c r="AG17" i="13"/>
  <c r="AT27" i="13" s="1"/>
  <c r="AH17" i="13"/>
  <c r="AI17" i="13"/>
  <c r="AJ17" i="13"/>
  <c r="AW27" i="13" s="1"/>
  <c r="AK17" i="13"/>
  <c r="AX27" i="13" s="1"/>
  <c r="AL17" i="13"/>
  <c r="AY27" i="13" s="1"/>
  <c r="AM17" i="13"/>
  <c r="AU17" i="13"/>
  <c r="AY17" i="13"/>
  <c r="B18" i="13"/>
  <c r="AO28" i="13" s="1"/>
  <c r="C18" i="13"/>
  <c r="AP28" i="13" s="1"/>
  <c r="D18" i="13"/>
  <c r="E18" i="13"/>
  <c r="AR28" i="13" s="1"/>
  <c r="F18" i="13"/>
  <c r="AS28" i="13" s="1"/>
  <c r="G18" i="13"/>
  <c r="H18" i="13"/>
  <c r="I18" i="13"/>
  <c r="J18" i="13"/>
  <c r="AW28" i="13" s="1"/>
  <c r="K18" i="13"/>
  <c r="AX28" i="13" s="1"/>
  <c r="L18" i="13"/>
  <c r="AY28" i="13" s="1"/>
  <c r="M18" i="13"/>
  <c r="AZ28" i="13" s="1"/>
  <c r="O18" i="13"/>
  <c r="P18" i="13"/>
  <c r="AP29" i="13" s="1"/>
  <c r="Q18" i="13"/>
  <c r="AQ29" i="13" s="1"/>
  <c r="R18" i="13"/>
  <c r="AR29" i="13" s="1"/>
  <c r="S18" i="13"/>
  <c r="T18" i="13"/>
  <c r="AT29" i="13" s="1"/>
  <c r="U18" i="13"/>
  <c r="AU29" i="13" s="1"/>
  <c r="V18" i="13"/>
  <c r="AV29" i="13" s="1"/>
  <c r="W18" i="13"/>
  <c r="AW29" i="13" s="1"/>
  <c r="X18" i="13"/>
  <c r="AX29" i="13" s="1"/>
  <c r="Y18" i="13"/>
  <c r="Z18" i="13"/>
  <c r="AZ29" i="13" s="1"/>
  <c r="AB18" i="13"/>
  <c r="AO30" i="13" s="1"/>
  <c r="AC18" i="13"/>
  <c r="AP30" i="13" s="1"/>
  <c r="AD18" i="13"/>
  <c r="AQ30" i="13" s="1"/>
  <c r="AE18" i="13"/>
  <c r="AR30" i="13" s="1"/>
  <c r="AF18" i="13"/>
  <c r="AG18" i="13"/>
  <c r="AT30" i="13" s="1"/>
  <c r="AH18" i="13"/>
  <c r="AU30" i="13" s="1"/>
  <c r="AI18" i="13"/>
  <c r="AV30" i="13" s="1"/>
  <c r="AJ18" i="13"/>
  <c r="AW30" i="13" s="1"/>
  <c r="AK18" i="13"/>
  <c r="AX30" i="13" s="1"/>
  <c r="AL18" i="13"/>
  <c r="AY30" i="13" s="1"/>
  <c r="AM18" i="13"/>
  <c r="AZ30" i="13" s="1"/>
  <c r="AV18" i="13"/>
  <c r="AY18" i="13"/>
  <c r="B19" i="13"/>
  <c r="AO31" i="13" s="1"/>
  <c r="C19" i="13"/>
  <c r="AP31" i="13" s="1"/>
  <c r="D19" i="13"/>
  <c r="AQ31" i="13" s="1"/>
  <c r="E19" i="13"/>
  <c r="F19" i="13"/>
  <c r="AS31" i="13" s="1"/>
  <c r="G19" i="13"/>
  <c r="AT31" i="13" s="1"/>
  <c r="H19" i="13"/>
  <c r="AU31" i="13" s="1"/>
  <c r="I19" i="13"/>
  <c r="AV31" i="13" s="1"/>
  <c r="J19" i="13"/>
  <c r="AW31" i="13" s="1"/>
  <c r="K19" i="13"/>
  <c r="AX31" i="13" s="1"/>
  <c r="L19" i="13"/>
  <c r="M19" i="13"/>
  <c r="AZ31" i="13" s="1"/>
  <c r="O19" i="13"/>
  <c r="P19" i="13"/>
  <c r="AP32" i="13" s="1"/>
  <c r="Q19" i="13"/>
  <c r="AQ32" i="13" s="1"/>
  <c r="R19" i="13"/>
  <c r="S19" i="13"/>
  <c r="AS32" i="13" s="1"/>
  <c r="T19" i="13"/>
  <c r="U19" i="13"/>
  <c r="AU32" i="13" s="1"/>
  <c r="V19" i="13"/>
  <c r="W19" i="13"/>
  <c r="X19" i="13"/>
  <c r="AX32" i="13" s="1"/>
  <c r="Y19" i="13"/>
  <c r="Z19" i="13"/>
  <c r="AZ32" i="13" s="1"/>
  <c r="AB19" i="13"/>
  <c r="AC19" i="13"/>
  <c r="AP33" i="13" s="1"/>
  <c r="AD19" i="13"/>
  <c r="AE19" i="13"/>
  <c r="AF19" i="13"/>
  <c r="AG19" i="13"/>
  <c r="AH19" i="13"/>
  <c r="AU33" i="13" s="1"/>
  <c r="AI19" i="13"/>
  <c r="AV33" i="13" s="1"/>
  <c r="AJ19" i="13"/>
  <c r="AW33" i="13" s="1"/>
  <c r="AK19" i="13"/>
  <c r="AX33" i="13" s="1"/>
  <c r="AL19" i="13"/>
  <c r="AY33" i="13" s="1"/>
  <c r="AM19" i="13"/>
  <c r="AZ33" i="13" s="1"/>
  <c r="AO19" i="13"/>
  <c r="AY19" i="13"/>
  <c r="B20" i="13"/>
  <c r="C20" i="13"/>
  <c r="D20" i="13"/>
  <c r="E20" i="13"/>
  <c r="F20" i="13"/>
  <c r="G21" i="13" s="1"/>
  <c r="G20" i="13"/>
  <c r="H20" i="13"/>
  <c r="AR34" i="13" s="1"/>
  <c r="I20" i="13"/>
  <c r="AS34" i="13" s="1"/>
  <c r="J20" i="13"/>
  <c r="AT34" i="13" s="1"/>
  <c r="K20" i="13"/>
  <c r="AU34" i="13" s="1"/>
  <c r="L20" i="13"/>
  <c r="AV34" i="13" s="1"/>
  <c r="M20" i="13"/>
  <c r="I21" i="13" s="1"/>
  <c r="O20" i="13"/>
  <c r="P20" i="13"/>
  <c r="Q20" i="13"/>
  <c r="R20" i="13"/>
  <c r="S20" i="13"/>
  <c r="T20" i="13"/>
  <c r="U20" i="13"/>
  <c r="V20" i="13"/>
  <c r="AS35" i="13" s="1"/>
  <c r="W20" i="13"/>
  <c r="AT35" i="13" s="1"/>
  <c r="X20" i="13"/>
  <c r="AU35" i="13" s="1"/>
  <c r="Y20" i="13"/>
  <c r="AV35" i="13" s="1"/>
  <c r="Z20" i="13"/>
  <c r="V21" i="13" s="1"/>
  <c r="AB20" i="13"/>
  <c r="AC20" i="13"/>
  <c r="AD20" i="13"/>
  <c r="AE20" i="13"/>
  <c r="AF20" i="13"/>
  <c r="AG20" i="13"/>
  <c r="AH20" i="13"/>
  <c r="AI20" i="13"/>
  <c r="AS36" i="13" s="1"/>
  <c r="AJ20" i="13"/>
  <c r="AK20" i="13"/>
  <c r="AU36" i="13" s="1"/>
  <c r="AL20" i="13"/>
  <c r="AV36" i="13" s="1"/>
  <c r="AM20" i="13"/>
  <c r="AI21" i="13" s="1"/>
  <c r="AU20" i="13"/>
  <c r="AY21" i="13"/>
  <c r="AZ21" i="13"/>
  <c r="AQ23" i="13"/>
  <c r="AS23" i="13"/>
  <c r="A24" i="13"/>
  <c r="AP25" i="13"/>
  <c r="AR26" i="13"/>
  <c r="AT26" i="13"/>
  <c r="AS27" i="13"/>
  <c r="AT28" i="13"/>
  <c r="AS30" i="13"/>
  <c r="AT32" i="13"/>
  <c r="AR33" i="13"/>
  <c r="AT33" i="13"/>
  <c r="Z64" i="13"/>
  <c r="Z65" i="13"/>
  <c r="Z66" i="13"/>
  <c r="Z67" i="13"/>
  <c r="Z68" i="13"/>
  <c r="Z69" i="13"/>
  <c r="Z70" i="13"/>
  <c r="Z71" i="13"/>
  <c r="Z84" i="13"/>
  <c r="Z85" i="13"/>
  <c r="Z86" i="13"/>
  <c r="Z87" i="13"/>
  <c r="Z88" i="13"/>
  <c r="Z89" i="13"/>
  <c r="Z90" i="13"/>
  <c r="Z91" i="13"/>
  <c r="J4" i="11"/>
  <c r="A35" i="11" s="1"/>
  <c r="A46" i="11" s="1"/>
  <c r="J5" i="11"/>
  <c r="A36" i="11" s="1"/>
  <c r="A47" i="11" s="1"/>
  <c r="J6" i="11"/>
  <c r="A37" i="11" s="1"/>
  <c r="A48" i="11" s="1"/>
  <c r="E7" i="11"/>
  <c r="J7" i="11"/>
  <c r="A38" i="11" s="1"/>
  <c r="A49" i="11" s="1"/>
  <c r="E8" i="11"/>
  <c r="J8" i="11"/>
  <c r="A39" i="11" s="1"/>
  <c r="A50" i="11" s="1"/>
  <c r="E9" i="11"/>
  <c r="J9" i="11"/>
  <c r="A40" i="11" s="1"/>
  <c r="A51" i="11" s="1"/>
  <c r="E10" i="11"/>
  <c r="J10" i="11"/>
  <c r="A41" i="11" s="1"/>
  <c r="A52" i="11" s="1"/>
  <c r="E11" i="11"/>
  <c r="AM34" i="11" s="1"/>
  <c r="AL34" i="11" s="1"/>
  <c r="AK34" i="11" s="1"/>
  <c r="AJ34" i="11" s="1"/>
  <c r="AI34" i="11" s="1"/>
  <c r="AH34" i="11" s="1"/>
  <c r="AG34" i="11" s="1"/>
  <c r="AF34" i="11" s="1"/>
  <c r="AE34" i="11" s="1"/>
  <c r="AD34" i="11" s="1"/>
  <c r="AC34" i="11" s="1"/>
  <c r="AB34" i="11" s="1"/>
  <c r="C12" i="11"/>
  <c r="E12" i="11"/>
  <c r="E23" i="11"/>
  <c r="G23" i="11"/>
  <c r="I23" i="11"/>
  <c r="R23" i="11"/>
  <c r="T23" i="11"/>
  <c r="V23" i="11"/>
  <c r="AE23" i="11"/>
  <c r="AM32" i="11"/>
  <c r="AG23" i="11"/>
  <c r="AI23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G27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J4" i="10"/>
  <c r="A35" i="10" s="1"/>
  <c r="A46" i="10" s="1"/>
  <c r="J5" i="10"/>
  <c r="A36" i="10" s="1"/>
  <c r="A47" i="10" s="1"/>
  <c r="J6" i="10"/>
  <c r="A37" i="10" s="1"/>
  <c r="A48" i="10" s="1"/>
  <c r="E7" i="10"/>
  <c r="J7" i="10"/>
  <c r="A38" i="10" s="1"/>
  <c r="A49" i="10" s="1"/>
  <c r="E8" i="10"/>
  <c r="J8" i="10"/>
  <c r="A39" i="10" s="1"/>
  <c r="A50" i="10" s="1"/>
  <c r="E9" i="10"/>
  <c r="J9" i="10"/>
  <c r="A40" i="10" s="1"/>
  <c r="A51" i="10" s="1"/>
  <c r="E10" i="10"/>
  <c r="J10" i="10"/>
  <c r="A41" i="10" s="1"/>
  <c r="A52" i="10" s="1"/>
  <c r="E11" i="10"/>
  <c r="M34" i="10" s="1"/>
  <c r="L34" i="10" s="1"/>
  <c r="K34" i="10" s="1"/>
  <c r="J34" i="10" s="1"/>
  <c r="I34" i="10" s="1"/>
  <c r="H34" i="10" s="1"/>
  <c r="G34" i="10" s="1"/>
  <c r="F34" i="10" s="1"/>
  <c r="E34" i="10" s="1"/>
  <c r="D34" i="10" s="1"/>
  <c r="C34" i="10" s="1"/>
  <c r="B34" i="10" s="1"/>
  <c r="C12" i="10"/>
  <c r="E12" i="10"/>
  <c r="R23" i="10"/>
  <c r="T23" i="10"/>
  <c r="V23" i="10"/>
  <c r="AE23" i="10"/>
  <c r="AG23" i="10"/>
  <c r="AI23" i="10"/>
  <c r="AB25" i="10"/>
  <c r="AC25" i="10"/>
  <c r="AD25" i="10"/>
  <c r="AE25" i="10"/>
  <c r="AF25" i="10"/>
  <c r="AG25" i="10"/>
  <c r="AH25" i="10"/>
  <c r="AI25" i="10"/>
  <c r="AJ25" i="10"/>
  <c r="AK25" i="10"/>
  <c r="AL25" i="10"/>
  <c r="AM25" i="10"/>
  <c r="AB26" i="10"/>
  <c r="AC26" i="10"/>
  <c r="AD26" i="10"/>
  <c r="AE26" i="10"/>
  <c r="AF26" i="10"/>
  <c r="AG26" i="10"/>
  <c r="AH26" i="10"/>
  <c r="AI26" i="10"/>
  <c r="AJ26" i="10"/>
  <c r="AK26" i="10"/>
  <c r="AL26" i="10"/>
  <c r="AM26" i="10"/>
  <c r="AB27" i="10"/>
  <c r="AC27" i="10"/>
  <c r="AD27" i="10"/>
  <c r="AE27" i="10"/>
  <c r="AF27" i="10"/>
  <c r="AG27" i="10"/>
  <c r="AH27" i="10"/>
  <c r="AI27" i="10"/>
  <c r="AJ27" i="10"/>
  <c r="AK27" i="10"/>
  <c r="AL27" i="10"/>
  <c r="AM27" i="10"/>
  <c r="AB28" i="10"/>
  <c r="AC28" i="10"/>
  <c r="AD28" i="10"/>
  <c r="AE28" i="10"/>
  <c r="AF28" i="10"/>
  <c r="AG28" i="10"/>
  <c r="AH28" i="10"/>
  <c r="AI28" i="10"/>
  <c r="AJ28" i="10"/>
  <c r="AK28" i="10"/>
  <c r="AL28" i="10"/>
  <c r="AM28" i="10"/>
  <c r="AB29" i="10"/>
  <c r="AC29" i="10"/>
  <c r="AD29" i="10"/>
  <c r="AE29" i="10"/>
  <c r="AF29" i="10"/>
  <c r="AG29" i="10"/>
  <c r="AH29" i="10"/>
  <c r="AI29" i="10"/>
  <c r="AJ29" i="10"/>
  <c r="AK29" i="10"/>
  <c r="AL29" i="10"/>
  <c r="AM29" i="10"/>
  <c r="AB30" i="10"/>
  <c r="AC30" i="10"/>
  <c r="AD30" i="10"/>
  <c r="AE30" i="10"/>
  <c r="AF30" i="10"/>
  <c r="AG30" i="10"/>
  <c r="AH30" i="10"/>
  <c r="AI30" i="10"/>
  <c r="AJ30" i="10"/>
  <c r="AK30" i="10"/>
  <c r="AL30" i="10"/>
  <c r="AM30" i="10"/>
  <c r="AB31" i="10"/>
  <c r="AC31" i="10"/>
  <c r="AD31" i="10"/>
  <c r="AE31" i="10"/>
  <c r="AF31" i="10"/>
  <c r="AG31" i="10"/>
  <c r="AH31" i="10"/>
  <c r="AI31" i="10"/>
  <c r="AJ31" i="10"/>
  <c r="AK31" i="10"/>
  <c r="AL31" i="10"/>
  <c r="AM31" i="10"/>
  <c r="AB32" i="10"/>
  <c r="AC32" i="10"/>
  <c r="AD32" i="10"/>
  <c r="AE32" i="10"/>
  <c r="AF32" i="10"/>
  <c r="AG32" i="10"/>
  <c r="AH32" i="10"/>
  <c r="AI32" i="10"/>
  <c r="AJ32" i="10"/>
  <c r="AK32" i="10"/>
  <c r="AL32" i="10"/>
  <c r="AM32" i="10"/>
  <c r="J4" i="9"/>
  <c r="A35" i="9" s="1"/>
  <c r="A46" i="9" s="1"/>
  <c r="J5" i="9"/>
  <c r="A36" i="9" s="1"/>
  <c r="A47" i="9" s="1"/>
  <c r="J6" i="9"/>
  <c r="A37" i="9" s="1"/>
  <c r="A48" i="9" s="1"/>
  <c r="E7" i="9"/>
  <c r="J7" i="9"/>
  <c r="A38" i="9" s="1"/>
  <c r="A49" i="9" s="1"/>
  <c r="E8" i="9"/>
  <c r="J8" i="9"/>
  <c r="A39" i="9" s="1"/>
  <c r="A50" i="9" s="1"/>
  <c r="E9" i="9"/>
  <c r="J9" i="9"/>
  <c r="A40" i="9" s="1"/>
  <c r="A51" i="9" s="1"/>
  <c r="E10" i="9"/>
  <c r="J10" i="9"/>
  <c r="A41" i="9" s="1"/>
  <c r="A52" i="9" s="1"/>
  <c r="E11" i="9"/>
  <c r="AM34" i="9" s="1"/>
  <c r="AL34" i="9" s="1"/>
  <c r="AK34" i="9" s="1"/>
  <c r="AJ34" i="9" s="1"/>
  <c r="AI34" i="9" s="1"/>
  <c r="AH34" i="9" s="1"/>
  <c r="AG34" i="9" s="1"/>
  <c r="AF34" i="9" s="1"/>
  <c r="AE34" i="9" s="1"/>
  <c r="AD34" i="9" s="1"/>
  <c r="AC34" i="9" s="1"/>
  <c r="AB34" i="9" s="1"/>
  <c r="C12" i="9"/>
  <c r="E12" i="9"/>
  <c r="E23" i="9"/>
  <c r="C31" i="9" s="1"/>
  <c r="C41" i="9" s="1"/>
  <c r="G23" i="9"/>
  <c r="I23" i="9"/>
  <c r="R23" i="9"/>
  <c r="T23" i="9"/>
  <c r="V23" i="9"/>
  <c r="P25" i="9"/>
  <c r="AE23" i="9"/>
  <c r="AG23" i="9"/>
  <c r="AI23" i="9"/>
  <c r="O25" i="9"/>
  <c r="S25" i="9"/>
  <c r="W25" i="9"/>
  <c r="AB25" i="9"/>
  <c r="AC25" i="9"/>
  <c r="AD25" i="9"/>
  <c r="AE25" i="9"/>
  <c r="AF25" i="9"/>
  <c r="AG25" i="9"/>
  <c r="AH25" i="9"/>
  <c r="AI25" i="9"/>
  <c r="AJ25" i="9"/>
  <c r="AK25" i="9"/>
  <c r="AL25" i="9"/>
  <c r="AM25" i="9"/>
  <c r="O26" i="9"/>
  <c r="S26" i="9"/>
  <c r="W26" i="9"/>
  <c r="AB26" i="9"/>
  <c r="AC26" i="9"/>
  <c r="AD26" i="9"/>
  <c r="AE26" i="9"/>
  <c r="AF26" i="9"/>
  <c r="AG26" i="9"/>
  <c r="AH26" i="9"/>
  <c r="AI26" i="9"/>
  <c r="AJ26" i="9"/>
  <c r="AK26" i="9"/>
  <c r="AL26" i="9"/>
  <c r="AM26" i="9"/>
  <c r="O27" i="9"/>
  <c r="S27" i="9"/>
  <c r="W27" i="9"/>
  <c r="AB27" i="9"/>
  <c r="AC27" i="9"/>
  <c r="AD27" i="9"/>
  <c r="AE27" i="9"/>
  <c r="AF27" i="9"/>
  <c r="AG27" i="9"/>
  <c r="AH27" i="9"/>
  <c r="AI27" i="9"/>
  <c r="AJ27" i="9"/>
  <c r="AK27" i="9"/>
  <c r="AL27" i="9"/>
  <c r="AM27" i="9"/>
  <c r="O28" i="9"/>
  <c r="S28" i="9"/>
  <c r="W28" i="9"/>
  <c r="AB28" i="9"/>
  <c r="AC28" i="9"/>
  <c r="AD28" i="9"/>
  <c r="AE28" i="9"/>
  <c r="AF28" i="9"/>
  <c r="AG28" i="9"/>
  <c r="AH28" i="9"/>
  <c r="AI28" i="9"/>
  <c r="AJ28" i="9"/>
  <c r="AK28" i="9"/>
  <c r="AL28" i="9"/>
  <c r="AM28" i="9"/>
  <c r="O29" i="9"/>
  <c r="S29" i="9"/>
  <c r="W29" i="9"/>
  <c r="AB29" i="9"/>
  <c r="AC29" i="9"/>
  <c r="AD29" i="9"/>
  <c r="AE29" i="9"/>
  <c r="AF29" i="9"/>
  <c r="AG29" i="9"/>
  <c r="AH29" i="9"/>
  <c r="AI29" i="9"/>
  <c r="AJ29" i="9"/>
  <c r="AK29" i="9"/>
  <c r="AL29" i="9"/>
  <c r="AM29" i="9"/>
  <c r="O30" i="9"/>
  <c r="S30" i="9"/>
  <c r="W30" i="9"/>
  <c r="AB30" i="9"/>
  <c r="AC30" i="9"/>
  <c r="AD30" i="9"/>
  <c r="AE30" i="9"/>
  <c r="AF30" i="9"/>
  <c r="AG30" i="9"/>
  <c r="AH30" i="9"/>
  <c r="AI30" i="9"/>
  <c r="AJ30" i="9"/>
  <c r="AK30" i="9"/>
  <c r="AL30" i="9"/>
  <c r="AM30" i="9"/>
  <c r="O31" i="9"/>
  <c r="S31" i="9"/>
  <c r="W31" i="9"/>
  <c r="AB31" i="9"/>
  <c r="AC31" i="9"/>
  <c r="AD31" i="9"/>
  <c r="AE31" i="9"/>
  <c r="AF31" i="9"/>
  <c r="AG31" i="9"/>
  <c r="AH31" i="9"/>
  <c r="AI31" i="9"/>
  <c r="AJ31" i="9"/>
  <c r="AK31" i="9"/>
  <c r="AL31" i="9"/>
  <c r="AM31" i="9"/>
  <c r="O32" i="9"/>
  <c r="S32" i="9"/>
  <c r="W32" i="9"/>
  <c r="AB32" i="9"/>
  <c r="AC32" i="9"/>
  <c r="AD32" i="9"/>
  <c r="AE32" i="9"/>
  <c r="AF32" i="9"/>
  <c r="AG32" i="9"/>
  <c r="AH32" i="9"/>
  <c r="AI32" i="9"/>
  <c r="AJ32" i="9"/>
  <c r="AK32" i="9"/>
  <c r="AL32" i="9"/>
  <c r="AM32" i="9"/>
  <c r="J4" i="8"/>
  <c r="A35" i="8" s="1"/>
  <c r="J5" i="8"/>
  <c r="A88" i="8" s="1"/>
  <c r="J6" i="8"/>
  <c r="A37" i="8" s="1"/>
  <c r="E7" i="8"/>
  <c r="J7" i="8"/>
  <c r="E8" i="8"/>
  <c r="J8" i="8"/>
  <c r="A39" i="8" s="1"/>
  <c r="E9" i="8"/>
  <c r="J9" i="8"/>
  <c r="A92" i="8" s="1"/>
  <c r="E10" i="8"/>
  <c r="J10" i="8"/>
  <c r="A93" i="8" s="1"/>
  <c r="E11" i="8"/>
  <c r="Z34" i="8" s="1"/>
  <c r="Y34" i="8" s="1"/>
  <c r="X34" i="8" s="1"/>
  <c r="W34" i="8" s="1"/>
  <c r="V34" i="8" s="1"/>
  <c r="U34" i="8" s="1"/>
  <c r="T34" i="8" s="1"/>
  <c r="S34" i="8" s="1"/>
  <c r="R34" i="8" s="1"/>
  <c r="Q34" i="8" s="1"/>
  <c r="P34" i="8" s="1"/>
  <c r="O34" i="8" s="1"/>
  <c r="C12" i="8"/>
  <c r="E12" i="8"/>
  <c r="A94" i="8"/>
  <c r="E2" i="7"/>
  <c r="J2" i="7"/>
  <c r="A44" i="7" s="1"/>
  <c r="E3" i="7"/>
  <c r="J3" i="7"/>
  <c r="A34" i="7" s="1"/>
  <c r="E4" i="7"/>
  <c r="J4" i="7"/>
  <c r="A25" i="7" s="1"/>
  <c r="J5" i="7"/>
  <c r="A47" i="7" s="1"/>
  <c r="J6" i="7"/>
  <c r="A27" i="7" s="1"/>
  <c r="J7" i="7"/>
  <c r="A49" i="7" s="1"/>
  <c r="E8" i="7"/>
  <c r="J8" i="7"/>
  <c r="A19" i="7" s="1"/>
  <c r="E9" i="7"/>
  <c r="Z52" i="7" s="1"/>
  <c r="Y52" i="7" s="1"/>
  <c r="X52" i="7" s="1"/>
  <c r="W52" i="7" s="1"/>
  <c r="V52" i="7" s="1"/>
  <c r="U52" i="7" s="1"/>
  <c r="T52" i="7" s="1"/>
  <c r="S52" i="7" s="1"/>
  <c r="R52" i="7" s="1"/>
  <c r="Q52" i="7" s="1"/>
  <c r="P52" i="7" s="1"/>
  <c r="O52" i="7" s="1"/>
  <c r="C10" i="7"/>
  <c r="E10" i="7"/>
  <c r="Y53" i="7" s="1"/>
  <c r="X53" i="7" s="1"/>
  <c r="W53" i="7" s="1"/>
  <c r="V53" i="7" s="1"/>
  <c r="U53" i="7" s="1"/>
  <c r="AO13" i="7"/>
  <c r="AP13" i="7"/>
  <c r="AQ13" i="7"/>
  <c r="AR13" i="7"/>
  <c r="AS13" i="7"/>
  <c r="AT13" i="7"/>
  <c r="AU13" i="7"/>
  <c r="AV13" i="7"/>
  <c r="AW13" i="7"/>
  <c r="AX13" i="7"/>
  <c r="AY13" i="7"/>
  <c r="AZ13" i="7"/>
  <c r="AO14" i="7"/>
  <c r="AP14" i="7"/>
  <c r="AQ14" i="7"/>
  <c r="AR14" i="7"/>
  <c r="AS14" i="7"/>
  <c r="AT14" i="7"/>
  <c r="AU14" i="7"/>
  <c r="AV14" i="7"/>
  <c r="AW14" i="7"/>
  <c r="AX14" i="7"/>
  <c r="AY14" i="7"/>
  <c r="AZ14" i="7"/>
  <c r="AO15" i="7"/>
  <c r="AP15" i="7"/>
  <c r="AQ15" i="7"/>
  <c r="AR15" i="7"/>
  <c r="AS15" i="7"/>
  <c r="AT15" i="7"/>
  <c r="AU15" i="7"/>
  <c r="AV15" i="7"/>
  <c r="AW15" i="7"/>
  <c r="AX15" i="7"/>
  <c r="AY15" i="7"/>
  <c r="AZ15" i="7"/>
  <c r="AO16" i="7"/>
  <c r="AP16" i="7"/>
  <c r="AQ16" i="7"/>
  <c r="AR16" i="7"/>
  <c r="AS16" i="7"/>
  <c r="AT16" i="7"/>
  <c r="AU16" i="7"/>
  <c r="AV16" i="7"/>
  <c r="AW16" i="7"/>
  <c r="AX16" i="7"/>
  <c r="AY16" i="7"/>
  <c r="AZ16" i="7"/>
  <c r="AO17" i="7"/>
  <c r="AP17" i="7"/>
  <c r="AQ17" i="7"/>
  <c r="AR17" i="7"/>
  <c r="AS17" i="7"/>
  <c r="AT17" i="7"/>
  <c r="AU17" i="7"/>
  <c r="AV17" i="7"/>
  <c r="AW17" i="7"/>
  <c r="AX17" i="7"/>
  <c r="AY17" i="7"/>
  <c r="AZ17" i="7"/>
  <c r="AO18" i="7"/>
  <c r="AP18" i="7"/>
  <c r="AQ18" i="7"/>
  <c r="AR18" i="7"/>
  <c r="AS18" i="7"/>
  <c r="AT18" i="7"/>
  <c r="AU18" i="7"/>
  <c r="AV18" i="7"/>
  <c r="AW18" i="7"/>
  <c r="AX18" i="7"/>
  <c r="AY18" i="7"/>
  <c r="AZ18" i="7"/>
  <c r="AO19" i="7"/>
  <c r="AP19" i="7"/>
  <c r="AQ19" i="7"/>
  <c r="AR19" i="7"/>
  <c r="AS19" i="7"/>
  <c r="AT19" i="7"/>
  <c r="AU19" i="7"/>
  <c r="AV19" i="7"/>
  <c r="AW19" i="7"/>
  <c r="AX19" i="7"/>
  <c r="AY19" i="7"/>
  <c r="AZ19" i="7"/>
  <c r="AO20" i="7"/>
  <c r="AP20" i="7"/>
  <c r="AQ20" i="7"/>
  <c r="AR20" i="7"/>
  <c r="AS20" i="7"/>
  <c r="AT20" i="7"/>
  <c r="AU20" i="7"/>
  <c r="AV20" i="7"/>
  <c r="AW20" i="7"/>
  <c r="AX20" i="7"/>
  <c r="AY20" i="7"/>
  <c r="AZ20" i="7"/>
  <c r="E21" i="7"/>
  <c r="D29" i="7" s="1"/>
  <c r="D39" i="7" s="1"/>
  <c r="G21" i="7"/>
  <c r="I21" i="7"/>
  <c r="R21" i="7"/>
  <c r="T21" i="7"/>
  <c r="V21" i="7"/>
  <c r="AE21" i="7"/>
  <c r="AG21" i="7"/>
  <c r="AI21" i="7"/>
  <c r="AM25" i="7" s="1"/>
  <c r="AO21" i="7"/>
  <c r="AP21" i="7"/>
  <c r="AQ21" i="7"/>
  <c r="AR21" i="7"/>
  <c r="AS21" i="7"/>
  <c r="AT21" i="7"/>
  <c r="AU21" i="7"/>
  <c r="AV21" i="7"/>
  <c r="AW21" i="7"/>
  <c r="AX21" i="7"/>
  <c r="AY21" i="7"/>
  <c r="AZ21" i="7"/>
  <c r="AO22" i="7"/>
  <c r="AP22" i="7"/>
  <c r="AQ22" i="7"/>
  <c r="AR22" i="7"/>
  <c r="AS22" i="7"/>
  <c r="AT22" i="7"/>
  <c r="AU22" i="7"/>
  <c r="AV22" i="7"/>
  <c r="AW22" i="7"/>
  <c r="AX22" i="7"/>
  <c r="AY22" i="7"/>
  <c r="AZ22" i="7"/>
  <c r="C23" i="7"/>
  <c r="C33" i="7" s="1"/>
  <c r="AO23" i="7"/>
  <c r="AP23" i="7"/>
  <c r="AQ23" i="7"/>
  <c r="AR23" i="7"/>
  <c r="AS23" i="7"/>
  <c r="AT23" i="7"/>
  <c r="AU23" i="7"/>
  <c r="AV23" i="7"/>
  <c r="AW23" i="7"/>
  <c r="AX23" i="7"/>
  <c r="AY23" i="7"/>
  <c r="AZ23" i="7"/>
  <c r="J24" i="7"/>
  <c r="Q24" i="7"/>
  <c r="H34" i="3"/>
  <c r="AO24" i="7"/>
  <c r="AP24" i="7"/>
  <c r="AQ24" i="7"/>
  <c r="AR24" i="7"/>
  <c r="AS24" i="7"/>
  <c r="AT24" i="7"/>
  <c r="AU24" i="7"/>
  <c r="AV24" i="7"/>
  <c r="AW24" i="7"/>
  <c r="AX24" i="7"/>
  <c r="AY24" i="7"/>
  <c r="AZ24" i="7"/>
  <c r="AO25" i="7"/>
  <c r="AP25" i="7"/>
  <c r="AQ25" i="7"/>
  <c r="AR25" i="7"/>
  <c r="AS25" i="7"/>
  <c r="AT25" i="7"/>
  <c r="AU25" i="7"/>
  <c r="AV25" i="7"/>
  <c r="AW25" i="7"/>
  <c r="AX25" i="7"/>
  <c r="AY25" i="7"/>
  <c r="AZ25" i="7"/>
  <c r="R26" i="7"/>
  <c r="Z26" i="7"/>
  <c r="AO26" i="7"/>
  <c r="AP26" i="7"/>
  <c r="AQ26" i="7"/>
  <c r="AR26" i="7"/>
  <c r="AS26" i="7"/>
  <c r="AT26" i="7"/>
  <c r="AU26" i="7"/>
  <c r="AV26" i="7"/>
  <c r="AW26" i="7"/>
  <c r="AX26" i="7"/>
  <c r="AY26" i="7"/>
  <c r="AZ26" i="7"/>
  <c r="AO27" i="7"/>
  <c r="AP27" i="7"/>
  <c r="AQ27" i="7"/>
  <c r="AR27" i="7"/>
  <c r="AS27" i="7"/>
  <c r="AT27" i="7"/>
  <c r="AU27" i="7"/>
  <c r="AV27" i="7"/>
  <c r="AW27" i="7"/>
  <c r="AX27" i="7"/>
  <c r="AY27" i="7"/>
  <c r="AZ27" i="7"/>
  <c r="AB28" i="7"/>
  <c r="AO28" i="7"/>
  <c r="AP28" i="7"/>
  <c r="AQ28" i="7"/>
  <c r="AR28" i="7"/>
  <c r="AS28" i="7"/>
  <c r="AT28" i="7"/>
  <c r="AU28" i="7"/>
  <c r="AV28" i="7"/>
  <c r="AW28" i="7"/>
  <c r="AX28" i="7"/>
  <c r="AY28" i="7"/>
  <c r="AZ28" i="7"/>
  <c r="S29" i="7"/>
  <c r="AH29" i="7"/>
  <c r="AO29" i="7"/>
  <c r="AP29" i="7"/>
  <c r="AQ29" i="7"/>
  <c r="AR29" i="7"/>
  <c r="AS29" i="7"/>
  <c r="AT29" i="7"/>
  <c r="AU29" i="7"/>
  <c r="AV29" i="7"/>
  <c r="AW29" i="7"/>
  <c r="AX29" i="7"/>
  <c r="AY29" i="7"/>
  <c r="AZ29" i="7"/>
  <c r="AO30" i="7"/>
  <c r="AP30" i="7"/>
  <c r="AQ30" i="7"/>
  <c r="AR30" i="7"/>
  <c r="AS30" i="7"/>
  <c r="AT30" i="7"/>
  <c r="AU30" i="7"/>
  <c r="AV30" i="7"/>
  <c r="AW30" i="7"/>
  <c r="AX30" i="7"/>
  <c r="AY30" i="7"/>
  <c r="AZ30" i="7"/>
  <c r="AO31" i="7"/>
  <c r="AP31" i="7"/>
  <c r="AQ31" i="7"/>
  <c r="AR31" i="7"/>
  <c r="AS31" i="7"/>
  <c r="AT31" i="7"/>
  <c r="AU31" i="7"/>
  <c r="AV31" i="7"/>
  <c r="AW31" i="7"/>
  <c r="AX31" i="7"/>
  <c r="AY31" i="7"/>
  <c r="AZ31" i="7"/>
  <c r="AO32" i="7"/>
  <c r="AP32" i="7"/>
  <c r="AQ32" i="7"/>
  <c r="AR32" i="7"/>
  <c r="AS32" i="7"/>
  <c r="AT32" i="7"/>
  <c r="AU32" i="7"/>
  <c r="AV32" i="7"/>
  <c r="AW32" i="7"/>
  <c r="AX32" i="7"/>
  <c r="AY32" i="7"/>
  <c r="AZ32" i="7"/>
  <c r="AO33" i="7"/>
  <c r="AP33" i="7"/>
  <c r="AQ33" i="7"/>
  <c r="AR33" i="7"/>
  <c r="AS33" i="7"/>
  <c r="AT33" i="7"/>
  <c r="AU33" i="7"/>
  <c r="AV33" i="7"/>
  <c r="AW33" i="7"/>
  <c r="AX33" i="7"/>
  <c r="AY33" i="7"/>
  <c r="AZ33" i="7"/>
  <c r="AR34" i="7"/>
  <c r="AS34" i="7"/>
  <c r="AT34" i="7"/>
  <c r="AU34" i="7"/>
  <c r="AV34" i="7"/>
  <c r="AR35" i="7"/>
  <c r="AS35" i="7"/>
  <c r="AT35" i="7"/>
  <c r="AU35" i="7"/>
  <c r="AV35" i="7"/>
  <c r="AR36" i="7"/>
  <c r="AS36" i="7"/>
  <c r="AT36" i="7"/>
  <c r="AU36" i="7"/>
  <c r="AV36" i="7"/>
  <c r="Z64" i="7"/>
  <c r="Z65" i="7"/>
  <c r="Z66" i="7"/>
  <c r="Z67" i="7"/>
  <c r="Z68" i="7"/>
  <c r="Z69" i="7"/>
  <c r="Z70" i="7"/>
  <c r="Z71" i="7"/>
  <c r="Z84" i="7"/>
  <c r="Z85" i="7"/>
  <c r="Z86" i="7"/>
  <c r="Z87" i="7"/>
  <c r="Z88" i="7"/>
  <c r="Z89" i="7"/>
  <c r="Z90" i="7"/>
  <c r="Z91" i="7"/>
  <c r="E2" i="6"/>
  <c r="J2" i="6"/>
  <c r="A33" i="6" s="1"/>
  <c r="E3" i="6"/>
  <c r="J3" i="6"/>
  <c r="A45" i="6" s="1"/>
  <c r="E4" i="6"/>
  <c r="J4" i="6"/>
  <c r="A25" i="6" s="1"/>
  <c r="J5" i="6"/>
  <c r="A26" i="6" s="1"/>
  <c r="J6" i="6"/>
  <c r="A17" i="6" s="1"/>
  <c r="J7" i="6"/>
  <c r="A28" i="6" s="1"/>
  <c r="E8" i="6"/>
  <c r="J8" i="6"/>
  <c r="A50" i="6" s="1"/>
  <c r="E9" i="6"/>
  <c r="M32" i="6" s="1"/>
  <c r="L32" i="6" s="1"/>
  <c r="K32" i="6" s="1"/>
  <c r="J32" i="6" s="1"/>
  <c r="I32" i="6" s="1"/>
  <c r="H32" i="6" s="1"/>
  <c r="G32" i="6" s="1"/>
  <c r="F32" i="6" s="1"/>
  <c r="E32" i="6" s="1"/>
  <c r="D32" i="6" s="1"/>
  <c r="C32" i="6" s="1"/>
  <c r="B32" i="6" s="1"/>
  <c r="C10" i="6"/>
  <c r="E10" i="6"/>
  <c r="AO13" i="6"/>
  <c r="AP13" i="6"/>
  <c r="AQ13" i="6"/>
  <c r="AR13" i="6"/>
  <c r="AS13" i="6"/>
  <c r="AT13" i="6"/>
  <c r="AU13" i="6"/>
  <c r="AV13" i="6"/>
  <c r="AW13" i="6"/>
  <c r="AX13" i="6"/>
  <c r="AY13" i="6"/>
  <c r="AZ13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AO15" i="6"/>
  <c r="AP15" i="6"/>
  <c r="AQ15" i="6"/>
  <c r="AR15" i="6"/>
  <c r="AS15" i="6"/>
  <c r="AT15" i="6"/>
  <c r="AU15" i="6"/>
  <c r="AV15" i="6"/>
  <c r="AW15" i="6"/>
  <c r="AX15" i="6"/>
  <c r="AY15" i="6"/>
  <c r="AZ15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AO17" i="6"/>
  <c r="AP17" i="6"/>
  <c r="AQ17" i="6"/>
  <c r="AR17" i="6"/>
  <c r="AS17" i="6"/>
  <c r="AT17" i="6"/>
  <c r="AU17" i="6"/>
  <c r="AV17" i="6"/>
  <c r="AW17" i="6"/>
  <c r="AX17" i="6"/>
  <c r="AY17" i="6"/>
  <c r="AZ17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AO19" i="6"/>
  <c r="AP19" i="6"/>
  <c r="AQ19" i="6"/>
  <c r="AR19" i="6"/>
  <c r="AS19" i="6"/>
  <c r="AT19" i="6"/>
  <c r="AU19" i="6"/>
  <c r="AV19" i="6"/>
  <c r="AW19" i="6"/>
  <c r="AX19" i="6"/>
  <c r="AY19" i="6"/>
  <c r="AZ19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E21" i="6"/>
  <c r="M24" i="6" s="1"/>
  <c r="G21" i="6"/>
  <c r="I21" i="6"/>
  <c r="R21" i="6"/>
  <c r="T21" i="6"/>
  <c r="V21" i="6"/>
  <c r="AE21" i="6"/>
  <c r="AB26" i="6" s="1"/>
  <c r="AG21" i="6"/>
  <c r="AI21" i="6"/>
  <c r="AO21" i="6"/>
  <c r="AP21" i="6"/>
  <c r="AQ21" i="6"/>
  <c r="AR21" i="6"/>
  <c r="AS21" i="6"/>
  <c r="AT21" i="6"/>
  <c r="AU21" i="6"/>
  <c r="AV21" i="6"/>
  <c r="AW21" i="6"/>
  <c r="AX21" i="6"/>
  <c r="AY21" i="6"/>
  <c r="AZ21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AO23" i="6"/>
  <c r="AP23" i="6"/>
  <c r="AQ23" i="6"/>
  <c r="AR23" i="6"/>
  <c r="AS23" i="6"/>
  <c r="AT23" i="6"/>
  <c r="AU23" i="6"/>
  <c r="AV23" i="6"/>
  <c r="AW23" i="6"/>
  <c r="AX23" i="6"/>
  <c r="AY23" i="6"/>
  <c r="AZ23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AO25" i="6"/>
  <c r="AP25" i="6"/>
  <c r="AQ25" i="6"/>
  <c r="AR25" i="6"/>
  <c r="AS25" i="6"/>
  <c r="AT25" i="6"/>
  <c r="AU25" i="6"/>
  <c r="AV25" i="6"/>
  <c r="AW25" i="6"/>
  <c r="AX25" i="6"/>
  <c r="AY25" i="6"/>
  <c r="AZ25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K27" i="6"/>
  <c r="AO27" i="6"/>
  <c r="AP27" i="6"/>
  <c r="AQ27" i="6"/>
  <c r="AR27" i="6"/>
  <c r="AS27" i="6"/>
  <c r="AT27" i="6"/>
  <c r="AU27" i="6"/>
  <c r="AV27" i="6"/>
  <c r="AW27" i="6"/>
  <c r="AX27" i="6"/>
  <c r="AY27" i="6"/>
  <c r="AZ27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AO29" i="6"/>
  <c r="AP29" i="6"/>
  <c r="AQ29" i="6"/>
  <c r="AR29" i="6"/>
  <c r="AS29" i="6"/>
  <c r="AT29" i="6"/>
  <c r="AU29" i="6"/>
  <c r="AV29" i="6"/>
  <c r="AW29" i="6"/>
  <c r="AX29" i="6"/>
  <c r="AY29" i="6"/>
  <c r="AZ29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AO31" i="6"/>
  <c r="AP31" i="6"/>
  <c r="AQ31" i="6"/>
  <c r="AR31" i="6"/>
  <c r="AS31" i="6"/>
  <c r="AT31" i="6"/>
  <c r="AU31" i="6"/>
  <c r="AV31" i="6"/>
  <c r="AW31" i="6"/>
  <c r="AX31" i="6"/>
  <c r="AY31" i="6"/>
  <c r="AZ31" i="6"/>
  <c r="AO32" i="6"/>
  <c r="AP32" i="6"/>
  <c r="AQ32" i="6"/>
  <c r="AR32" i="6"/>
  <c r="AS32" i="6"/>
  <c r="AT32" i="6"/>
  <c r="AU32" i="6"/>
  <c r="AV32" i="6"/>
  <c r="AW32" i="6"/>
  <c r="AX32" i="6"/>
  <c r="AY32" i="6"/>
  <c r="AZ32" i="6"/>
  <c r="AO33" i="6"/>
  <c r="AP33" i="6"/>
  <c r="AQ33" i="6"/>
  <c r="AR33" i="6"/>
  <c r="AS33" i="6"/>
  <c r="AT33" i="6"/>
  <c r="AU33" i="6"/>
  <c r="AV33" i="6"/>
  <c r="AW33" i="6"/>
  <c r="AX33" i="6"/>
  <c r="AY33" i="6"/>
  <c r="AZ33" i="6"/>
  <c r="AR34" i="6"/>
  <c r="AS34" i="6"/>
  <c r="AT34" i="6"/>
  <c r="AU34" i="6"/>
  <c r="AV34" i="6"/>
  <c r="AR35" i="6"/>
  <c r="AS35" i="6"/>
  <c r="AT35" i="6"/>
  <c r="AU35" i="6"/>
  <c r="AV35" i="6"/>
  <c r="AR36" i="6"/>
  <c r="AS36" i="6"/>
  <c r="AT36" i="6"/>
  <c r="AU36" i="6"/>
  <c r="AV36" i="6"/>
  <c r="Y53" i="6"/>
  <c r="Z64" i="6"/>
  <c r="Z65" i="6"/>
  <c r="Z66" i="6"/>
  <c r="Z67" i="6"/>
  <c r="Z68" i="6"/>
  <c r="Z69" i="6"/>
  <c r="Z70" i="6"/>
  <c r="Z71" i="6"/>
  <c r="Z84" i="6"/>
  <c r="Z85" i="6"/>
  <c r="Z86" i="6"/>
  <c r="Z87" i="6"/>
  <c r="Z88" i="6"/>
  <c r="Z89" i="6"/>
  <c r="Z90" i="6"/>
  <c r="Z91" i="6"/>
  <c r="E2" i="2"/>
  <c r="J2" i="2"/>
  <c r="A13" i="2" s="1"/>
  <c r="E3" i="2"/>
  <c r="J3" i="2"/>
  <c r="A34" i="2" s="1"/>
  <c r="E4" i="2"/>
  <c r="J4" i="2"/>
  <c r="A46" i="2" s="1"/>
  <c r="J5" i="2"/>
  <c r="J6" i="2"/>
  <c r="A27" i="2" s="1"/>
  <c r="J7" i="2"/>
  <c r="A38" i="2" s="1"/>
  <c r="E8" i="2"/>
  <c r="J8" i="2"/>
  <c r="A50" i="2" s="1"/>
  <c r="E9" i="2"/>
  <c r="C10" i="2"/>
  <c r="E10" i="2"/>
  <c r="Y53" i="2" s="1"/>
  <c r="X53" i="2" s="1"/>
  <c r="W53" i="2" s="1"/>
  <c r="V53" i="2" s="1"/>
  <c r="U53" i="2" s="1"/>
  <c r="AO13" i="2"/>
  <c r="AP13" i="2"/>
  <c r="AQ13" i="2"/>
  <c r="AR13" i="2"/>
  <c r="AS13" i="2"/>
  <c r="AT13" i="2"/>
  <c r="AU13" i="2"/>
  <c r="AV13" i="2"/>
  <c r="AW13" i="2"/>
  <c r="AX13" i="2"/>
  <c r="AY13" i="2"/>
  <c r="AZ13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E21" i="2"/>
  <c r="G21" i="2"/>
  <c r="I21" i="2"/>
  <c r="R21" i="2"/>
  <c r="T21" i="2"/>
  <c r="V21" i="2"/>
  <c r="AE21" i="2"/>
  <c r="AG21" i="2"/>
  <c r="AI21" i="2"/>
  <c r="AF27" i="2" s="1"/>
  <c r="AO21" i="2"/>
  <c r="AP21" i="2"/>
  <c r="AQ21" i="2"/>
  <c r="AR21" i="2"/>
  <c r="AS21" i="2"/>
  <c r="AT21" i="2"/>
  <c r="AU21" i="2"/>
  <c r="AV21" i="2"/>
  <c r="AW21" i="2"/>
  <c r="AX21" i="2"/>
  <c r="AY21" i="2"/>
  <c r="AZ21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AR34" i="2"/>
  <c r="AS34" i="2"/>
  <c r="AT34" i="2"/>
  <c r="AU34" i="2"/>
  <c r="AV34" i="2"/>
  <c r="AR35" i="2"/>
  <c r="AS35" i="2"/>
  <c r="AT35" i="2"/>
  <c r="AU35" i="2"/>
  <c r="AV35" i="2"/>
  <c r="AR36" i="2"/>
  <c r="AS36" i="2"/>
  <c r="AT36" i="2"/>
  <c r="AU36" i="2"/>
  <c r="AV36" i="2"/>
  <c r="Z64" i="2"/>
  <c r="Z65" i="2"/>
  <c r="Z66" i="2"/>
  <c r="Z67" i="2"/>
  <c r="Z68" i="2"/>
  <c r="Z69" i="2"/>
  <c r="Z70" i="2"/>
  <c r="Z71" i="2"/>
  <c r="Z84" i="2"/>
  <c r="Z85" i="2"/>
  <c r="Z86" i="2"/>
  <c r="Z87" i="2"/>
  <c r="Z88" i="2"/>
  <c r="Z89" i="2"/>
  <c r="Z90" i="2"/>
  <c r="Z91" i="2"/>
  <c r="L3" i="3"/>
  <c r="L4" i="3"/>
  <c r="L5" i="3"/>
  <c r="O5" i="3"/>
  <c r="T5" i="3"/>
  <c r="S5" i="3" s="1"/>
  <c r="R5" i="3" s="1"/>
  <c r="Q5" i="3" s="1"/>
  <c r="P5" i="3" s="1"/>
  <c r="L6" i="3"/>
  <c r="Y6" i="3"/>
  <c r="Z6" i="3" s="1"/>
  <c r="L7" i="3"/>
  <c r="Y7" i="3"/>
  <c r="Z7" i="3" s="1"/>
  <c r="L8" i="3"/>
  <c r="Y8" i="3"/>
  <c r="Z8" i="3" s="1"/>
  <c r="L9" i="3"/>
  <c r="A15" i="3"/>
  <c r="A14" i="16" s="1"/>
  <c r="A16" i="3"/>
  <c r="A15" i="16" s="1"/>
  <c r="A17" i="3"/>
  <c r="A26" i="16" s="1"/>
  <c r="A18" i="3"/>
  <c r="A27" i="16" s="1"/>
  <c r="A19" i="3"/>
  <c r="A18" i="16" s="1"/>
  <c r="A20" i="3"/>
  <c r="A19" i="16" s="1"/>
  <c r="A21" i="3"/>
  <c r="A20" i="16" s="1"/>
  <c r="A22" i="3"/>
  <c r="A25" i="3"/>
  <c r="O25" i="3" s="1"/>
  <c r="M25" i="3"/>
  <c r="L25" i="3" s="1"/>
  <c r="K25" i="3" s="1"/>
  <c r="J25" i="3" s="1"/>
  <c r="I25" i="3" s="1"/>
  <c r="H25" i="3" s="1"/>
  <c r="G25" i="3" s="1"/>
  <c r="F25" i="3" s="1"/>
  <c r="E25" i="3" s="1"/>
  <c r="D25" i="3" s="1"/>
  <c r="C25" i="3" s="1"/>
  <c r="B25" i="3" s="1"/>
  <c r="AA25" i="3"/>
  <c r="Z25" i="3" s="1"/>
  <c r="Y25" i="3" s="1"/>
  <c r="X25" i="3" s="1"/>
  <c r="W25" i="3" s="1"/>
  <c r="V25" i="3" s="1"/>
  <c r="U25" i="3" s="1"/>
  <c r="T25" i="3" s="1"/>
  <c r="S25" i="3" s="1"/>
  <c r="R25" i="3" s="1"/>
  <c r="Q25" i="3" s="1"/>
  <c r="P25" i="3" s="1"/>
  <c r="O26" i="3"/>
  <c r="O27" i="3"/>
  <c r="O28" i="3"/>
  <c r="A31" i="3"/>
  <c r="O31" i="3" s="1"/>
  <c r="M31" i="3"/>
  <c r="L31" i="3" s="1"/>
  <c r="K31" i="3" s="1"/>
  <c r="J31" i="3" s="1"/>
  <c r="I31" i="3" s="1"/>
  <c r="H31" i="3" s="1"/>
  <c r="G31" i="3" s="1"/>
  <c r="F31" i="3" s="1"/>
  <c r="E31" i="3" s="1"/>
  <c r="D31" i="3" s="1"/>
  <c r="C31" i="3" s="1"/>
  <c r="B31" i="3" s="1"/>
  <c r="AA31" i="3"/>
  <c r="Z31" i="3" s="1"/>
  <c r="Y31" i="3" s="1"/>
  <c r="X31" i="3" s="1"/>
  <c r="W31" i="3" s="1"/>
  <c r="V31" i="3" s="1"/>
  <c r="U31" i="3" s="1"/>
  <c r="T31" i="3" s="1"/>
  <c r="S31" i="3" s="1"/>
  <c r="R31" i="3" s="1"/>
  <c r="Q31" i="3" s="1"/>
  <c r="P31" i="3" s="1"/>
  <c r="O32" i="3"/>
  <c r="O33" i="3"/>
  <c r="O34" i="3"/>
  <c r="A37" i="3"/>
  <c r="O37" i="3" s="1"/>
  <c r="M37" i="3"/>
  <c r="L37" i="3" s="1"/>
  <c r="K37" i="3" s="1"/>
  <c r="J37" i="3" s="1"/>
  <c r="I37" i="3" s="1"/>
  <c r="H37" i="3" s="1"/>
  <c r="G37" i="3" s="1"/>
  <c r="F37" i="3" s="1"/>
  <c r="E37" i="3" s="1"/>
  <c r="D37" i="3" s="1"/>
  <c r="C37" i="3" s="1"/>
  <c r="B37" i="3" s="1"/>
  <c r="AA37" i="3"/>
  <c r="Z37" i="3" s="1"/>
  <c r="Y37" i="3" s="1"/>
  <c r="X37" i="3" s="1"/>
  <c r="W37" i="3" s="1"/>
  <c r="V37" i="3" s="1"/>
  <c r="U37" i="3" s="1"/>
  <c r="T37" i="3" s="1"/>
  <c r="S37" i="3" s="1"/>
  <c r="R37" i="3" s="1"/>
  <c r="Q37" i="3" s="1"/>
  <c r="P37" i="3" s="1"/>
  <c r="O38" i="3"/>
  <c r="O39" i="3"/>
  <c r="O40" i="3"/>
  <c r="A43" i="3"/>
  <c r="O43" i="3" s="1"/>
  <c r="M43" i="3"/>
  <c r="L43" i="3" s="1"/>
  <c r="K43" i="3" s="1"/>
  <c r="J43" i="3" s="1"/>
  <c r="I43" i="3" s="1"/>
  <c r="H43" i="3" s="1"/>
  <c r="G43" i="3" s="1"/>
  <c r="F43" i="3" s="1"/>
  <c r="E43" i="3" s="1"/>
  <c r="D43" i="3" s="1"/>
  <c r="C43" i="3" s="1"/>
  <c r="B43" i="3" s="1"/>
  <c r="AA43" i="3"/>
  <c r="Z43" i="3" s="1"/>
  <c r="Y43" i="3" s="1"/>
  <c r="X43" i="3" s="1"/>
  <c r="W43" i="3" s="1"/>
  <c r="V43" i="3" s="1"/>
  <c r="U43" i="3" s="1"/>
  <c r="T43" i="3" s="1"/>
  <c r="S43" i="3" s="1"/>
  <c r="R43" i="3" s="1"/>
  <c r="Q43" i="3" s="1"/>
  <c r="P43" i="3" s="1"/>
  <c r="O44" i="3"/>
  <c r="O45" i="3"/>
  <c r="O46" i="3"/>
  <c r="A49" i="3"/>
  <c r="O49" i="3" s="1"/>
  <c r="M49" i="3"/>
  <c r="L49" i="3" s="1"/>
  <c r="K49" i="3" s="1"/>
  <c r="J49" i="3" s="1"/>
  <c r="I49" i="3" s="1"/>
  <c r="H49" i="3" s="1"/>
  <c r="G49" i="3" s="1"/>
  <c r="F49" i="3" s="1"/>
  <c r="E49" i="3" s="1"/>
  <c r="D49" i="3" s="1"/>
  <c r="C49" i="3" s="1"/>
  <c r="B49" i="3" s="1"/>
  <c r="AA49" i="3"/>
  <c r="Z49" i="3" s="1"/>
  <c r="Y49" i="3" s="1"/>
  <c r="X49" i="3" s="1"/>
  <c r="W49" i="3" s="1"/>
  <c r="V49" i="3" s="1"/>
  <c r="U49" i="3" s="1"/>
  <c r="T49" i="3" s="1"/>
  <c r="S49" i="3" s="1"/>
  <c r="R49" i="3" s="1"/>
  <c r="Q49" i="3" s="1"/>
  <c r="P49" i="3" s="1"/>
  <c r="O50" i="3"/>
  <c r="O51" i="3"/>
  <c r="O52" i="3"/>
  <c r="A55" i="3"/>
  <c r="O55" i="3" s="1"/>
  <c r="M55" i="3"/>
  <c r="L55" i="3" s="1"/>
  <c r="K55" i="3" s="1"/>
  <c r="J55" i="3" s="1"/>
  <c r="I55" i="3" s="1"/>
  <c r="H55" i="3" s="1"/>
  <c r="G55" i="3" s="1"/>
  <c r="F55" i="3" s="1"/>
  <c r="E55" i="3" s="1"/>
  <c r="D55" i="3" s="1"/>
  <c r="C55" i="3" s="1"/>
  <c r="B55" i="3" s="1"/>
  <c r="AA55" i="3"/>
  <c r="Z55" i="3" s="1"/>
  <c r="Y55" i="3" s="1"/>
  <c r="X55" i="3" s="1"/>
  <c r="W55" i="3" s="1"/>
  <c r="V55" i="3" s="1"/>
  <c r="U55" i="3" s="1"/>
  <c r="T55" i="3" s="1"/>
  <c r="S55" i="3" s="1"/>
  <c r="R55" i="3" s="1"/>
  <c r="Q55" i="3" s="1"/>
  <c r="P55" i="3" s="1"/>
  <c r="O56" i="3"/>
  <c r="O57" i="3"/>
  <c r="O58" i="3"/>
  <c r="A61" i="3"/>
  <c r="A65" i="3" s="1"/>
  <c r="M61" i="3"/>
  <c r="L61" i="3" s="1"/>
  <c r="K61" i="3" s="1"/>
  <c r="J61" i="3" s="1"/>
  <c r="I61" i="3" s="1"/>
  <c r="H61" i="3" s="1"/>
  <c r="G61" i="3" s="1"/>
  <c r="F61" i="3" s="1"/>
  <c r="E61" i="3" s="1"/>
  <c r="D61" i="3" s="1"/>
  <c r="C61" i="3" s="1"/>
  <c r="B61" i="3" s="1"/>
  <c r="AA61" i="3"/>
  <c r="Z61" i="3" s="1"/>
  <c r="Y61" i="3" s="1"/>
  <c r="X61" i="3" s="1"/>
  <c r="W61" i="3" s="1"/>
  <c r="V61" i="3" s="1"/>
  <c r="U61" i="3" s="1"/>
  <c r="T61" i="3" s="1"/>
  <c r="S61" i="3" s="1"/>
  <c r="R61" i="3" s="1"/>
  <c r="Q61" i="3" s="1"/>
  <c r="P61" i="3" s="1"/>
  <c r="O62" i="3"/>
  <c r="O63" i="3"/>
  <c r="O64" i="3"/>
  <c r="AA70" i="3"/>
  <c r="Z70" i="3" s="1"/>
  <c r="Y70" i="3" s="1"/>
  <c r="X70" i="3" s="1"/>
  <c r="W70" i="3" s="1"/>
  <c r="V70" i="3" s="1"/>
  <c r="U70" i="3" s="1"/>
  <c r="T70" i="3" s="1"/>
  <c r="S70" i="3" s="1"/>
  <c r="R70" i="3" s="1"/>
  <c r="Q70" i="3" s="1"/>
  <c r="P70" i="3" s="1"/>
  <c r="O71" i="3"/>
  <c r="O72" i="3"/>
  <c r="O73" i="3"/>
  <c r="O74" i="3"/>
  <c r="O75" i="3"/>
  <c r="O76" i="3"/>
  <c r="O77" i="3"/>
  <c r="O78" i="3"/>
  <c r="AA82" i="3"/>
  <c r="Z82" i="3" s="1"/>
  <c r="Y82" i="3" s="1"/>
  <c r="X82" i="3" s="1"/>
  <c r="W82" i="3" s="1"/>
  <c r="V82" i="3" s="1"/>
  <c r="U82" i="3" s="1"/>
  <c r="T82" i="3" s="1"/>
  <c r="S82" i="3" s="1"/>
  <c r="R82" i="3" s="1"/>
  <c r="Q82" i="3" s="1"/>
  <c r="P82" i="3" s="1"/>
  <c r="O83" i="3"/>
  <c r="O84" i="3"/>
  <c r="O85" i="3"/>
  <c r="O86" i="3"/>
  <c r="O87" i="3"/>
  <c r="O88" i="3"/>
  <c r="O89" i="3"/>
  <c r="O90" i="3"/>
  <c r="AA94" i="3"/>
  <c r="Z94" i="3" s="1"/>
  <c r="Y94" i="3" s="1"/>
  <c r="X94" i="3" s="1"/>
  <c r="W94" i="3" s="1"/>
  <c r="V94" i="3" s="1"/>
  <c r="U94" i="3" s="1"/>
  <c r="T94" i="3" s="1"/>
  <c r="S94" i="3" s="1"/>
  <c r="R94" i="3" s="1"/>
  <c r="Q94" i="3" s="1"/>
  <c r="P94" i="3" s="1"/>
  <c r="O95" i="3"/>
  <c r="O96" i="3"/>
  <c r="O97" i="3"/>
  <c r="O98" i="3"/>
  <c r="O99" i="3"/>
  <c r="O100" i="3"/>
  <c r="O101" i="3"/>
  <c r="K5" i="1"/>
  <c r="J5" i="1" s="1"/>
  <c r="L5" i="1"/>
  <c r="L11" i="1"/>
  <c r="M11" i="1"/>
  <c r="L18" i="1"/>
  <c r="M18" i="1"/>
  <c r="A46" i="13"/>
  <c r="A15" i="13"/>
  <c r="A25" i="13"/>
  <c r="X53" i="6"/>
  <c r="W53" i="6" s="1"/>
  <c r="V53" i="6" s="1"/>
  <c r="U53" i="6" s="1"/>
  <c r="A14" i="13"/>
  <c r="X53" i="13"/>
  <c r="W53" i="13" s="1"/>
  <c r="V53" i="13" s="1"/>
  <c r="U53" i="13" s="1"/>
  <c r="A24" i="15"/>
  <c r="A27" i="13"/>
  <c r="A16" i="13"/>
  <c r="A36" i="13"/>
  <c r="A50" i="13"/>
  <c r="A24" i="14"/>
  <c r="A34" i="15"/>
  <c r="A13" i="7"/>
  <c r="A45" i="15"/>
  <c r="A34" i="16"/>
  <c r="A3" i="16"/>
  <c r="AE23" i="7"/>
  <c r="AD25" i="6"/>
  <c r="D23" i="6"/>
  <c r="AQ23" i="14"/>
  <c r="AQ22" i="14"/>
  <c r="AZ19" i="14"/>
  <c r="AH24" i="2"/>
  <c r="AU24" i="13"/>
  <c r="AU27" i="13"/>
  <c r="AJ29" i="2"/>
  <c r="AL25" i="2"/>
  <c r="AR36" i="13"/>
  <c r="AY32" i="13"/>
  <c r="C28" i="2"/>
  <c r="I24" i="2"/>
  <c r="I27" i="2"/>
  <c r="M27" i="2"/>
  <c r="D28" i="2"/>
  <c r="B23" i="2"/>
  <c r="F26" i="2"/>
  <c r="M29" i="2"/>
  <c r="G24" i="2"/>
  <c r="AR31" i="13"/>
  <c r="AV28" i="13"/>
  <c r="AY31" i="13"/>
  <c r="AF26" i="11"/>
  <c r="AC25" i="11"/>
  <c r="AG25" i="11"/>
  <c r="AK25" i="11"/>
  <c r="AC26" i="11"/>
  <c r="AG26" i="11"/>
  <c r="AK26" i="11"/>
  <c r="AD27" i="11"/>
  <c r="AH27" i="11"/>
  <c r="AL27" i="11"/>
  <c r="AD28" i="11"/>
  <c r="AH28" i="11"/>
  <c r="AL28" i="11"/>
  <c r="AD29" i="11"/>
  <c r="AH29" i="11"/>
  <c r="AL29" i="11"/>
  <c r="AC30" i="11"/>
  <c r="AG30" i="11"/>
  <c r="AK30" i="11"/>
  <c r="AE31" i="11"/>
  <c r="AI31" i="11"/>
  <c r="AM31" i="11"/>
  <c r="AB32" i="11"/>
  <c r="AF32" i="11"/>
  <c r="AJ32" i="11"/>
  <c r="AD25" i="11"/>
  <c r="AH25" i="11"/>
  <c r="AL25" i="11"/>
  <c r="AD26" i="11"/>
  <c r="AH26" i="11"/>
  <c r="AL26" i="11"/>
  <c r="AE27" i="11"/>
  <c r="AI27" i="11"/>
  <c r="AM27" i="11"/>
  <c r="AE28" i="11"/>
  <c r="AI28" i="11"/>
  <c r="AM28" i="11"/>
  <c r="AE29" i="11"/>
  <c r="AI29" i="11"/>
  <c r="AM29" i="11"/>
  <c r="AD30" i="11"/>
  <c r="AH30" i="11"/>
  <c r="AL30" i="11"/>
  <c r="AB31" i="11"/>
  <c r="AF31" i="11"/>
  <c r="AJ31" i="11"/>
  <c r="AC32" i="11"/>
  <c r="AG32" i="11"/>
  <c r="AK32" i="11"/>
  <c r="AE25" i="11"/>
  <c r="AI25" i="11"/>
  <c r="AM25" i="11"/>
  <c r="AE26" i="11"/>
  <c r="AI26" i="11"/>
  <c r="AM26" i="11"/>
  <c r="AB27" i="11"/>
  <c r="AF27" i="11"/>
  <c r="AJ27" i="11"/>
  <c r="AB28" i="11"/>
  <c r="AF28" i="11"/>
  <c r="AJ28" i="11"/>
  <c r="AB29" i="11"/>
  <c r="AF29" i="11"/>
  <c r="AJ29" i="11"/>
  <c r="AE30" i="11"/>
  <c r="AI30" i="11"/>
  <c r="AM30" i="11"/>
  <c r="AC31" i="11"/>
  <c r="AG31" i="11"/>
  <c r="AK31" i="11"/>
  <c r="AD32" i="11"/>
  <c r="AH32" i="11"/>
  <c r="AL32" i="11"/>
  <c r="AF25" i="11"/>
  <c r="AJ26" i="11"/>
  <c r="AK27" i="11"/>
  <c r="AC28" i="11"/>
  <c r="AC29" i="11"/>
  <c r="AB30" i="11"/>
  <c r="AD31" i="11"/>
  <c r="AJ25" i="11"/>
  <c r="AG28" i="11"/>
  <c r="AG29" i="11"/>
  <c r="AF30" i="11"/>
  <c r="AH31" i="11"/>
  <c r="AE32" i="11"/>
  <c r="AB26" i="11"/>
  <c r="AC27" i="11"/>
  <c r="AK28" i="11"/>
  <c r="AK29" i="11"/>
  <c r="AJ30" i="11"/>
  <c r="AL31" i="11"/>
  <c r="AI32" i="11"/>
  <c r="AB25" i="11"/>
  <c r="C30" i="10"/>
  <c r="C40" i="10" s="1"/>
  <c r="AC40" i="10" s="1"/>
  <c r="J31" i="10"/>
  <c r="J41" i="10" s="1"/>
  <c r="W41" i="10" s="1"/>
  <c r="I29" i="10"/>
  <c r="I39" i="10" s="1"/>
  <c r="R25" i="10"/>
  <c r="V25" i="10"/>
  <c r="Z25" i="10"/>
  <c r="R26" i="10"/>
  <c r="V26" i="10"/>
  <c r="Z26" i="10"/>
  <c r="R27" i="10"/>
  <c r="V27" i="10"/>
  <c r="Z27" i="10"/>
  <c r="R28" i="10"/>
  <c r="V28" i="10"/>
  <c r="Z28" i="10"/>
  <c r="R29" i="10"/>
  <c r="V29" i="10"/>
  <c r="Z29" i="10"/>
  <c r="R30" i="10"/>
  <c r="V30" i="10"/>
  <c r="Z30" i="10"/>
  <c r="R31" i="10"/>
  <c r="V31" i="10"/>
  <c r="Z31" i="10"/>
  <c r="R32" i="10"/>
  <c r="V32" i="10"/>
  <c r="Z32" i="10"/>
  <c r="O25" i="10"/>
  <c r="S25" i="10"/>
  <c r="W25" i="10"/>
  <c r="O26" i="10"/>
  <c r="S26" i="10"/>
  <c r="W26" i="10"/>
  <c r="O27" i="10"/>
  <c r="S27" i="10"/>
  <c r="W27" i="10"/>
  <c r="O28" i="10"/>
  <c r="S28" i="10"/>
  <c r="W28" i="10"/>
  <c r="O29" i="10"/>
  <c r="S29" i="10"/>
  <c r="W29" i="10"/>
  <c r="O30" i="10"/>
  <c r="S30" i="10"/>
  <c r="W30" i="10"/>
  <c r="O31" i="10"/>
  <c r="S31" i="10"/>
  <c r="W31" i="10"/>
  <c r="O32" i="10"/>
  <c r="S32" i="10"/>
  <c r="W32" i="10"/>
  <c r="P25" i="10"/>
  <c r="T25" i="10"/>
  <c r="X25" i="10"/>
  <c r="P26" i="10"/>
  <c r="T26" i="10"/>
  <c r="X26" i="10"/>
  <c r="P27" i="10"/>
  <c r="T27" i="10"/>
  <c r="X27" i="10"/>
  <c r="P28" i="10"/>
  <c r="T28" i="10"/>
  <c r="X28" i="10"/>
  <c r="P29" i="10"/>
  <c r="T29" i="10"/>
  <c r="X29" i="10"/>
  <c r="P30" i="10"/>
  <c r="T30" i="10"/>
  <c r="X30" i="10"/>
  <c r="P31" i="10"/>
  <c r="T31" i="10"/>
  <c r="X31" i="10"/>
  <c r="P32" i="10"/>
  <c r="T32" i="10"/>
  <c r="X32" i="10"/>
  <c r="Q25" i="10"/>
  <c r="U26" i="10"/>
  <c r="Y27" i="10"/>
  <c r="Q29" i="10"/>
  <c r="U30" i="10"/>
  <c r="Y31" i="10"/>
  <c r="U25" i="10"/>
  <c r="Y26" i="10"/>
  <c r="Q28" i="10"/>
  <c r="U29" i="10"/>
  <c r="Y30" i="10"/>
  <c r="Q32" i="10"/>
  <c r="Y25" i="10"/>
  <c r="U28" i="10"/>
  <c r="Q31" i="10"/>
  <c r="Q26" i="10"/>
  <c r="Y28" i="10"/>
  <c r="U31" i="10"/>
  <c r="Q27" i="10"/>
  <c r="U32" i="10"/>
  <c r="U27" i="10"/>
  <c r="Y32" i="10"/>
  <c r="Q30" i="10"/>
  <c r="Y29" i="10"/>
  <c r="Z32" i="9"/>
  <c r="V32" i="9"/>
  <c r="R32" i="9"/>
  <c r="Z31" i="9"/>
  <c r="V31" i="9"/>
  <c r="R31" i="9"/>
  <c r="Z30" i="9"/>
  <c r="V30" i="9"/>
  <c r="R30" i="9"/>
  <c r="Z29" i="9"/>
  <c r="V29" i="9"/>
  <c r="R29" i="9"/>
  <c r="Z28" i="9"/>
  <c r="V28" i="9"/>
  <c r="R28" i="9"/>
  <c r="Z27" i="9"/>
  <c r="V27" i="9"/>
  <c r="R27" i="9"/>
  <c r="Z26" i="9"/>
  <c r="V26" i="9"/>
  <c r="R26" i="9"/>
  <c r="Z25" i="9"/>
  <c r="V25" i="9"/>
  <c r="R25" i="9"/>
  <c r="Y32" i="9"/>
  <c r="U32" i="9"/>
  <c r="Q32" i="9"/>
  <c r="Y31" i="9"/>
  <c r="U31" i="9"/>
  <c r="Q31" i="9"/>
  <c r="Y30" i="9"/>
  <c r="U30" i="9"/>
  <c r="Q30" i="9"/>
  <c r="Y29" i="9"/>
  <c r="U29" i="9"/>
  <c r="Q29" i="9"/>
  <c r="Y28" i="9"/>
  <c r="U28" i="9"/>
  <c r="Q28" i="9"/>
  <c r="Y27" i="9"/>
  <c r="U27" i="9"/>
  <c r="Q27" i="9"/>
  <c r="Y26" i="9"/>
  <c r="U26" i="9"/>
  <c r="Q26" i="9"/>
  <c r="Y25" i="9"/>
  <c r="U25" i="9"/>
  <c r="Q25" i="9"/>
  <c r="X32" i="9"/>
  <c r="T32" i="9"/>
  <c r="P32" i="9"/>
  <c r="X31" i="9"/>
  <c r="T31" i="9"/>
  <c r="P31" i="9"/>
  <c r="X30" i="9"/>
  <c r="T30" i="9"/>
  <c r="P30" i="9"/>
  <c r="X29" i="9"/>
  <c r="T29" i="9"/>
  <c r="P29" i="9"/>
  <c r="X28" i="9"/>
  <c r="T28" i="9"/>
  <c r="P28" i="9"/>
  <c r="X27" i="9"/>
  <c r="T27" i="9"/>
  <c r="P27" i="9"/>
  <c r="X26" i="9"/>
  <c r="T26" i="9"/>
  <c r="P26" i="9"/>
  <c r="X25" i="9"/>
  <c r="T25" i="9"/>
  <c r="AS36" i="15"/>
  <c r="V21" i="15"/>
  <c r="T21" i="15"/>
  <c r="I21" i="15"/>
  <c r="AS33" i="15"/>
  <c r="AS32" i="15"/>
  <c r="AX29" i="15"/>
  <c r="AP29" i="15"/>
  <c r="AP28" i="15"/>
  <c r="AU26" i="15"/>
  <c r="AQ24" i="15"/>
  <c r="AQ23" i="15"/>
  <c r="AU22" i="15"/>
  <c r="AQ20" i="15"/>
  <c r="AU19" i="15"/>
  <c r="AV36" i="15"/>
  <c r="AW33" i="15"/>
  <c r="AO33" i="15"/>
  <c r="AW32" i="15"/>
  <c r="AO32" i="15"/>
  <c r="AW31" i="15"/>
  <c r="AO31" i="15"/>
  <c r="AT29" i="15"/>
  <c r="AX28" i="15"/>
  <c r="AT28" i="15"/>
  <c r="AU27" i="15"/>
  <c r="AY23" i="15"/>
  <c r="AU23" i="15"/>
  <c r="AQ22" i="15"/>
  <c r="AY21" i="15"/>
  <c r="AU21" i="15"/>
  <c r="AU20" i="15"/>
  <c r="AY19" i="15"/>
  <c r="AQ19" i="15"/>
  <c r="AQ18" i="15"/>
  <c r="AB24" i="7"/>
  <c r="AF25" i="7"/>
  <c r="AM26" i="7"/>
  <c r="AC28" i="7"/>
  <c r="AI29" i="7"/>
  <c r="AM30" i="7"/>
  <c r="AK24" i="7"/>
  <c r="AB26" i="7"/>
  <c r="AG27" i="7"/>
  <c r="AL28" i="7"/>
  <c r="AB30" i="7"/>
  <c r="AD24" i="7"/>
  <c r="AH25" i="7"/>
  <c r="AK26" i="7"/>
  <c r="AE28" i="7"/>
  <c r="AG29" i="7"/>
  <c r="AK30" i="7"/>
  <c r="F23" i="7"/>
  <c r="F33" i="7" s="1"/>
  <c r="B28" i="7"/>
  <c r="B38" i="7" s="1"/>
  <c r="I29" i="7"/>
  <c r="I39" i="7" s="1"/>
  <c r="F26" i="7"/>
  <c r="B30" i="7"/>
  <c r="B40" i="7" s="1"/>
  <c r="S8" i="3"/>
  <c r="L27" i="7"/>
  <c r="L37" i="7" s="1"/>
  <c r="AQ20" i="14"/>
  <c r="AV18" i="14"/>
  <c r="AS16" i="14"/>
  <c r="AW15" i="14"/>
  <c r="AO15" i="14"/>
  <c r="AS14" i="14"/>
  <c r="AP34" i="6"/>
  <c r="S25" i="6"/>
  <c r="Z29" i="6"/>
  <c r="AS33" i="13"/>
  <c r="AW32" i="13"/>
  <c r="AO32" i="13"/>
  <c r="AT21" i="13"/>
  <c r="AX20" i="13"/>
  <c r="AX17" i="13"/>
  <c r="AU28" i="13"/>
  <c r="AP26" i="13"/>
  <c r="AO33" i="13"/>
  <c r="AX19" i="13"/>
  <c r="AT19" i="13"/>
  <c r="AP17" i="13"/>
  <c r="K27" i="2"/>
  <c r="K24" i="2"/>
  <c r="C25" i="2"/>
  <c r="A33" i="7"/>
  <c r="A18" i="7"/>
  <c r="J64" i="3"/>
  <c r="E46" i="3"/>
  <c r="P8" i="3"/>
  <c r="L34" i="3"/>
  <c r="G52" i="3"/>
  <c r="L46" i="3"/>
  <c r="F28" i="3"/>
  <c r="M40" i="3"/>
  <c r="G64" i="3"/>
  <c r="C28" i="3"/>
  <c r="K52" i="3"/>
  <c r="C64" i="3"/>
  <c r="G58" i="3"/>
  <c r="B52" i="3"/>
  <c r="K28" i="3"/>
  <c r="B64" i="3"/>
  <c r="H40" i="3"/>
  <c r="L40" i="3"/>
  <c r="K64" i="3"/>
  <c r="AI23" i="8"/>
  <c r="AG23" i="8"/>
  <c r="AE23" i="8"/>
  <c r="AE32" i="8"/>
  <c r="AE132" i="8" s="1"/>
  <c r="AI27" i="8"/>
  <c r="AE26" i="8"/>
  <c r="J27" i="11"/>
  <c r="J37" i="11" s="1"/>
  <c r="K31" i="11"/>
  <c r="K41" i="11" s="1"/>
  <c r="C29" i="11"/>
  <c r="C39" i="11" s="1"/>
  <c r="V23" i="8"/>
  <c r="E30" i="10"/>
  <c r="E40" i="10" s="1"/>
  <c r="I32" i="10"/>
  <c r="I42" i="10" s="1"/>
  <c r="F26" i="10"/>
  <c r="F36" i="10" s="1"/>
  <c r="AF36" i="10" s="1"/>
  <c r="AU30" i="15"/>
  <c r="AQ30" i="15"/>
  <c r="AU29" i="15"/>
  <c r="AY28" i="15"/>
  <c r="AU28" i="15"/>
  <c r="AQ28" i="15"/>
  <c r="AZ24" i="15"/>
  <c r="AW24" i="15"/>
  <c r="AS24" i="15"/>
  <c r="AO24" i="15"/>
  <c r="AS23" i="15"/>
  <c r="AO23" i="15"/>
  <c r="AW22" i="15"/>
  <c r="AS22" i="15"/>
  <c r="AO22" i="15"/>
  <c r="AW21" i="15"/>
  <c r="AO21" i="15"/>
  <c r="AS18" i="15"/>
  <c r="AO18" i="15"/>
  <c r="AW17" i="15"/>
  <c r="AS17" i="15"/>
  <c r="AO17" i="15"/>
  <c r="AS16" i="15"/>
  <c r="AS14" i="15"/>
  <c r="AO14" i="15"/>
  <c r="I46" i="3"/>
  <c r="M46" i="3"/>
  <c r="C52" i="3"/>
  <c r="F52" i="3"/>
  <c r="AS34" i="15"/>
  <c r="AZ33" i="15"/>
  <c r="AZ32" i="15"/>
  <c r="AV24" i="15"/>
  <c r="AZ23" i="15"/>
  <c r="AR22" i="15"/>
  <c r="AZ21" i="15"/>
  <c r="AV21" i="15"/>
  <c r="AR21" i="15"/>
  <c r="AV17" i="15"/>
  <c r="AR14" i="15"/>
  <c r="AY27" i="15"/>
  <c r="B58" i="3"/>
  <c r="T23" i="7"/>
  <c r="J34" i="7"/>
  <c r="O26" i="7"/>
  <c r="F36" i="7"/>
  <c r="Q27" i="7"/>
  <c r="U28" i="7"/>
  <c r="U29" i="7"/>
  <c r="Z30" i="7"/>
  <c r="P24" i="7"/>
  <c r="T25" i="7"/>
  <c r="X26" i="7"/>
  <c r="R28" i="7"/>
  <c r="V29" i="7"/>
  <c r="W30" i="7"/>
  <c r="AD26" i="7"/>
  <c r="AH23" i="7"/>
  <c r="AH26" i="7"/>
  <c r="J23" i="7"/>
  <c r="J33" i="7" s="1"/>
  <c r="D26" i="7"/>
  <c r="D36" i="7" s="1"/>
  <c r="L23" i="7"/>
  <c r="L33" i="7" s="1"/>
  <c r="E24" i="7"/>
  <c r="E34" i="7" s="1"/>
  <c r="G26" i="7"/>
  <c r="G36" i="7"/>
  <c r="K28" i="7"/>
  <c r="K38" i="7" s="1"/>
  <c r="AO34" i="7"/>
  <c r="D23" i="7"/>
  <c r="D33" i="7" s="1"/>
  <c r="AW25" i="14"/>
  <c r="AU16" i="14"/>
  <c r="S23" i="6"/>
  <c r="S27" i="6"/>
  <c r="U23" i="6"/>
  <c r="AG30" i="6"/>
  <c r="AB25" i="6"/>
  <c r="AD30" i="6"/>
  <c r="AC24" i="6"/>
  <c r="AK25" i="6"/>
  <c r="AJ28" i="6"/>
  <c r="G23" i="6"/>
  <c r="K29" i="6"/>
  <c r="G28" i="6"/>
  <c r="J25" i="6"/>
  <c r="F24" i="6"/>
  <c r="C23" i="6"/>
  <c r="G24" i="6"/>
  <c r="C25" i="6"/>
  <c r="K25" i="6"/>
  <c r="B26" i="6"/>
  <c r="J26" i="6"/>
  <c r="D27" i="6"/>
  <c r="D28" i="6"/>
  <c r="H28" i="6"/>
  <c r="L28" i="6"/>
  <c r="D29" i="6"/>
  <c r="H29" i="6"/>
  <c r="L29" i="6"/>
  <c r="B30" i="6"/>
  <c r="F30" i="6"/>
  <c r="J30" i="6"/>
  <c r="AO34" i="6"/>
  <c r="C26" i="6"/>
  <c r="K26" i="6"/>
  <c r="M23" i="6"/>
  <c r="I24" i="6"/>
  <c r="I25" i="6"/>
  <c r="F23" i="6"/>
  <c r="F25" i="6"/>
  <c r="E26" i="6"/>
  <c r="E27" i="6"/>
  <c r="I27" i="6"/>
  <c r="M27" i="6"/>
  <c r="E28" i="6"/>
  <c r="I28" i="6"/>
  <c r="E29" i="6"/>
  <c r="I29" i="6"/>
  <c r="M29" i="6"/>
  <c r="C30" i="6"/>
  <c r="G30" i="6"/>
  <c r="K30" i="6"/>
  <c r="H23" i="6"/>
  <c r="H25" i="6"/>
  <c r="J23" i="6"/>
  <c r="C24" i="6"/>
  <c r="K24" i="6"/>
  <c r="G25" i="6"/>
  <c r="F26" i="6"/>
  <c r="F27" i="6"/>
  <c r="J27" i="6"/>
  <c r="B28" i="6"/>
  <c r="F28" i="6"/>
  <c r="J28" i="6"/>
  <c r="B29" i="6"/>
  <c r="F29" i="6"/>
  <c r="D30" i="6"/>
  <c r="H30" i="6"/>
  <c r="L30" i="6"/>
  <c r="L23" i="6"/>
  <c r="L25" i="6"/>
  <c r="G26" i="6"/>
  <c r="E25" i="6"/>
  <c r="M25" i="6"/>
  <c r="R132" i="8"/>
  <c r="R126" i="8"/>
  <c r="AE126" i="8"/>
  <c r="AE30" i="8"/>
  <c r="AM27" i="8"/>
  <c r="AM31" i="8"/>
  <c r="AE25" i="8"/>
  <c r="AM26" i="8"/>
  <c r="AM126" i="8" s="1"/>
  <c r="AI28" i="8"/>
  <c r="AI128" i="8" s="1"/>
  <c r="AJ138" i="8" s="1"/>
  <c r="AJ148" i="8" s="1"/>
  <c r="AE31" i="8"/>
  <c r="AM32" i="8"/>
  <c r="AM29" i="8"/>
  <c r="AM129" i="8" s="1"/>
  <c r="AI32" i="8"/>
  <c r="AI31" i="8"/>
  <c r="AI26" i="8"/>
  <c r="AI25" i="8"/>
  <c r="AM30" i="8"/>
  <c r="AM28" i="8"/>
  <c r="AM25" i="8"/>
  <c r="AE27" i="8"/>
  <c r="AE29" i="8"/>
  <c r="AF32" i="8"/>
  <c r="AF31" i="8"/>
  <c r="AF27" i="8"/>
  <c r="AJ28" i="8"/>
  <c r="AF25" i="8"/>
  <c r="AK28" i="8"/>
  <c r="AL26" i="8"/>
  <c r="AC26" i="8"/>
  <c r="AD32" i="8"/>
  <c r="AC31" i="8"/>
  <c r="AL31" i="8"/>
  <c r="AL131" i="8" s="1"/>
  <c r="AM141" i="8" s="1"/>
  <c r="AM151" i="8" s="1"/>
  <c r="AK27" i="8"/>
  <c r="X127" i="8" s="1"/>
  <c r="AC29" i="8"/>
  <c r="AC28" i="8"/>
  <c r="AJ30" i="8"/>
  <c r="AF26" i="8"/>
  <c r="AJ31" i="8"/>
  <c r="AB28" i="8"/>
  <c r="AB128" i="8" s="1"/>
  <c r="AB138" i="8" s="1"/>
  <c r="AD28" i="8"/>
  <c r="AK29" i="8"/>
  <c r="AH29" i="8"/>
  <c r="AC32" i="8"/>
  <c r="AL30" i="8"/>
  <c r="AL130" i="8" s="1"/>
  <c r="AM140" i="8" s="1"/>
  <c r="AM150" i="8" s="1"/>
  <c r="AC25" i="8"/>
  <c r="P125" i="8" s="1"/>
  <c r="AL29" i="8"/>
  <c r="AG29" i="8"/>
  <c r="AD31" i="8"/>
  <c r="AL27" i="8"/>
  <c r="AG25" i="8"/>
  <c r="AG30" i="8"/>
  <c r="AB29" i="8"/>
  <c r="AL28" i="8"/>
  <c r="AJ29" i="8"/>
  <c r="AF28" i="8"/>
  <c r="AB25" i="8"/>
  <c r="AB31" i="8"/>
  <c r="AB27" i="8"/>
  <c r="AD25" i="8"/>
  <c r="AK30" i="8"/>
  <c r="AH26" i="8"/>
  <c r="AK25" i="8"/>
  <c r="AL32" i="8"/>
  <c r="AH27" i="8"/>
  <c r="AC30" i="8"/>
  <c r="AH31" i="8"/>
  <c r="AD29" i="8"/>
  <c r="AG27" i="8"/>
  <c r="AL25" i="8"/>
  <c r="Y125" i="8" s="1"/>
  <c r="AG31" i="8"/>
  <c r="AB30" i="8"/>
  <c r="AJ26" i="8"/>
  <c r="AJ27" i="8"/>
  <c r="AB26" i="8"/>
  <c r="AD26" i="8"/>
  <c r="Q126" i="8" s="1"/>
  <c r="Q136" i="8" s="1"/>
  <c r="Q146" i="8" s="1"/>
  <c r="AC27" i="8"/>
  <c r="AG28" i="8"/>
  <c r="AF30" i="8"/>
  <c r="AH28" i="8"/>
  <c r="AD27" i="8"/>
  <c r="AD127" i="8" s="1"/>
  <c r="AE137" i="8" s="1"/>
  <c r="AE147" i="8" s="1"/>
  <c r="AK26" i="8"/>
  <c r="AK126" i="8" s="1"/>
  <c r="AK136" i="8" s="1"/>
  <c r="AK146" i="8" s="1"/>
  <c r="AD30" i="8"/>
  <c r="AH25" i="8"/>
  <c r="AH32" i="8"/>
  <c r="AJ32" i="8"/>
  <c r="AG32" i="8"/>
  <c r="AG26" i="8"/>
  <c r="AF29" i="8"/>
  <c r="AK32" i="8"/>
  <c r="AB32" i="8"/>
  <c r="AH30" i="8"/>
  <c r="AJ25" i="8"/>
  <c r="AK31" i="8"/>
  <c r="X131" i="8" s="1"/>
  <c r="W141" i="8" s="1"/>
  <c r="W151" i="8" s="1"/>
  <c r="AI29" i="8"/>
  <c r="AI30" i="8"/>
  <c r="AE28" i="8"/>
  <c r="H46" i="3"/>
  <c r="H28" i="3"/>
  <c r="D22" i="3"/>
  <c r="I52" i="3"/>
  <c r="H52" i="3"/>
  <c r="J34" i="3"/>
  <c r="E28" i="3"/>
  <c r="J58" i="3"/>
  <c r="I64" i="3"/>
  <c r="G40" i="3"/>
  <c r="G34" i="3"/>
  <c r="M28" i="3"/>
  <c r="M52" i="3"/>
  <c r="B28" i="3"/>
  <c r="Z36" i="7"/>
  <c r="S34" i="7"/>
  <c r="Q39" i="7"/>
  <c r="R38" i="7"/>
  <c r="O33" i="7"/>
  <c r="U34" i="3"/>
  <c r="O38" i="7"/>
  <c r="R39" i="7"/>
  <c r="X34" i="7"/>
  <c r="W64" i="3"/>
  <c r="W33" i="7"/>
  <c r="W54" i="7" s="1"/>
  <c r="U40" i="7"/>
  <c r="O34" i="7"/>
  <c r="P34" i="7"/>
  <c r="S33" i="7"/>
  <c r="S44" i="7" s="1"/>
  <c r="W40" i="7"/>
  <c r="U37" i="7"/>
  <c r="W36" i="7"/>
  <c r="T38" i="7"/>
  <c r="R34" i="7"/>
  <c r="R45" i="7" s="1"/>
  <c r="P38" i="7"/>
  <c r="U34" i="7"/>
  <c r="D40" i="3"/>
  <c r="R40" i="3"/>
  <c r="B40" i="3"/>
  <c r="D17" i="3"/>
  <c r="B36" i="16" s="1"/>
  <c r="P40" i="3"/>
  <c r="Y46" i="3"/>
  <c r="K46" i="3"/>
  <c r="I28" i="3"/>
  <c r="W28" i="3"/>
  <c r="Y34" i="3"/>
  <c r="K34" i="3"/>
  <c r="B46" i="3"/>
  <c r="P46" i="3"/>
  <c r="D18" i="3"/>
  <c r="B37" i="16" s="1"/>
  <c r="S40" i="3"/>
  <c r="E40" i="3"/>
  <c r="G46" i="3"/>
  <c r="D46" i="3"/>
  <c r="R46" i="3"/>
  <c r="M64" i="3"/>
  <c r="AA64" i="3"/>
  <c r="S52" i="3"/>
  <c r="E52" i="3"/>
  <c r="H58" i="3"/>
  <c r="V58" i="3"/>
  <c r="X40" i="3"/>
  <c r="J40" i="3"/>
  <c r="S37" i="7"/>
  <c r="V64" i="3"/>
  <c r="H64" i="3"/>
  <c r="C34" i="3"/>
  <c r="Q34" i="3"/>
  <c r="D15" i="3"/>
  <c r="B34" i="16" s="1"/>
  <c r="I40" i="3"/>
  <c r="W40" i="3"/>
  <c r="Y39" i="7"/>
  <c r="R8" i="3"/>
  <c r="E58" i="3"/>
  <c r="S58" i="3"/>
  <c r="X46" i="3"/>
  <c r="J46" i="3"/>
  <c r="F40" i="3"/>
  <c r="T40" i="3"/>
  <c r="D16" i="3"/>
  <c r="B35" i="16" s="1"/>
  <c r="B34" i="3"/>
  <c r="P34" i="3"/>
  <c r="T36" i="7"/>
  <c r="T57" i="7" s="1"/>
  <c r="Z37" i="7"/>
  <c r="T64" i="3"/>
  <c r="F64" i="3"/>
  <c r="X52" i="3"/>
  <c r="J52" i="3"/>
  <c r="AA58" i="3"/>
  <c r="M58" i="3"/>
  <c r="W34" i="3"/>
  <c r="I34" i="3"/>
  <c r="Z28" i="3"/>
  <c r="L28" i="3"/>
  <c r="W58" i="3"/>
  <c r="I58" i="3"/>
  <c r="D19" i="3"/>
  <c r="B38" i="16" s="1"/>
  <c r="D52" i="3"/>
  <c r="F34" i="3"/>
  <c r="T34" i="3"/>
  <c r="T8" i="3"/>
  <c r="W8" i="3" s="1"/>
  <c r="D34" i="3"/>
  <c r="R34" i="3"/>
  <c r="K58" i="3"/>
  <c r="E34" i="3"/>
  <c r="S34" i="3"/>
  <c r="R58" i="3"/>
  <c r="D58" i="3"/>
  <c r="X33" i="7"/>
  <c r="S64" i="3"/>
  <c r="E64" i="3"/>
  <c r="C40" i="3"/>
  <c r="Q40" i="3"/>
  <c r="Q8" i="3"/>
  <c r="D64" i="3"/>
  <c r="R64" i="3"/>
  <c r="D21" i="3"/>
  <c r="B40" i="16" s="1"/>
  <c r="L52" i="3"/>
  <c r="Z52" i="3"/>
  <c r="F46" i="3"/>
  <c r="T46" i="3"/>
  <c r="U28" i="3"/>
  <c r="G28" i="3"/>
  <c r="M34" i="3"/>
  <c r="AA34" i="3"/>
  <c r="R52" i="3"/>
  <c r="R36" i="7"/>
  <c r="C58" i="3"/>
  <c r="D20" i="3"/>
  <c r="B39" i="16" s="1"/>
  <c r="Q58" i="3"/>
  <c r="R28" i="3"/>
  <c r="D28" i="3"/>
  <c r="Q46" i="3"/>
  <c r="C46" i="3"/>
  <c r="L58" i="3"/>
  <c r="Z58" i="3"/>
  <c r="F58" i="3"/>
  <c r="T58" i="3"/>
  <c r="K40" i="3"/>
  <c r="Y40" i="3"/>
  <c r="Y58" i="3"/>
  <c r="AK132" i="8"/>
  <c r="X132" i="8"/>
  <c r="W142" i="8" s="1"/>
  <c r="W152" i="8" s="1"/>
  <c r="X126" i="8"/>
  <c r="AJ127" i="8"/>
  <c r="W127" i="8"/>
  <c r="P130" i="8"/>
  <c r="AC130" i="8"/>
  <c r="O131" i="8"/>
  <c r="O141" i="8" s="1"/>
  <c r="O151" i="8" s="1"/>
  <c r="AB131" i="8"/>
  <c r="AC125" i="8"/>
  <c r="AD135" i="8"/>
  <c r="AD145" i="8" s="1"/>
  <c r="AF126" i="8"/>
  <c r="S126" i="8"/>
  <c r="R136" i="8" s="1"/>
  <c r="R146" i="8" s="1"/>
  <c r="AC126" i="8"/>
  <c r="P126" i="8"/>
  <c r="P136" i="8" s="1"/>
  <c r="P146" i="8" s="1"/>
  <c r="R129" i="8"/>
  <c r="AE129" i="8"/>
  <c r="AF139" i="8"/>
  <c r="AE125" i="8"/>
  <c r="R125" i="8"/>
  <c r="AE128" i="8"/>
  <c r="R128" i="8"/>
  <c r="R138" i="8" s="1"/>
  <c r="R148" i="8" s="1"/>
  <c r="S129" i="8"/>
  <c r="AF129" i="8"/>
  <c r="AJ126" i="8"/>
  <c r="W126" i="8"/>
  <c r="V136" i="8" s="1"/>
  <c r="V146" i="8" s="1"/>
  <c r="AH127" i="8"/>
  <c r="U127" i="8"/>
  <c r="O125" i="8"/>
  <c r="AB125" i="8"/>
  <c r="AD131" i="8"/>
  <c r="Q131" i="8"/>
  <c r="Q128" i="8"/>
  <c r="AD128" i="8"/>
  <c r="Y131" i="8"/>
  <c r="S127" i="8"/>
  <c r="AF127" i="8"/>
  <c r="AI125" i="8"/>
  <c r="V125" i="8"/>
  <c r="R131" i="8"/>
  <c r="AE131" i="8"/>
  <c r="AF141" i="8" s="1"/>
  <c r="AF151" i="8" s="1"/>
  <c r="AM131" i="8"/>
  <c r="Z131" i="8"/>
  <c r="Z141" i="8" s="1"/>
  <c r="V130" i="8"/>
  <c r="AI130" i="8"/>
  <c r="U130" i="8"/>
  <c r="AH130" i="8"/>
  <c r="AI140" i="8" s="1"/>
  <c r="T126" i="8"/>
  <c r="T136" i="8" s="1"/>
  <c r="T146" i="8" s="1"/>
  <c r="AG126" i="8"/>
  <c r="AG136" i="8" s="1"/>
  <c r="AG146" i="8" s="1"/>
  <c r="U125" i="8"/>
  <c r="AH125" i="8"/>
  <c r="AH128" i="8"/>
  <c r="U128" i="8"/>
  <c r="AD126" i="8"/>
  <c r="AE136" i="8" s="1"/>
  <c r="AE146" i="8" s="1"/>
  <c r="AB130" i="8"/>
  <c r="AC140" i="8" s="1"/>
  <c r="AC150" i="8" s="1"/>
  <c r="O130" i="8"/>
  <c r="O140" i="8"/>
  <c r="O150" i="8" s="1"/>
  <c r="Q129" i="8"/>
  <c r="Q139" i="8" s="1"/>
  <c r="Q149" i="8" s="1"/>
  <c r="AD129" i="8"/>
  <c r="AL132" i="8"/>
  <c r="Y132" i="8"/>
  <c r="Y142" i="8" s="1"/>
  <c r="Y152" i="8" s="1"/>
  <c r="AD125" i="8"/>
  <c r="Q125" i="8"/>
  <c r="Q135" i="8" s="1"/>
  <c r="Q145" i="8" s="1"/>
  <c r="S128" i="8"/>
  <c r="S138" i="8" s="1"/>
  <c r="S148" i="8" s="1"/>
  <c r="AF128" i="8"/>
  <c r="AG130" i="8"/>
  <c r="T130" i="8"/>
  <c r="AG129" i="8"/>
  <c r="AH139" i="8" s="1"/>
  <c r="AH149" i="8" s="1"/>
  <c r="T129" i="8"/>
  <c r="P132" i="8"/>
  <c r="AC132" i="8"/>
  <c r="AD142" i="8" s="1"/>
  <c r="AD152" i="8" s="1"/>
  <c r="O128" i="8"/>
  <c r="O138" i="8"/>
  <c r="O148" i="8" s="1"/>
  <c r="P128" i="8"/>
  <c r="AC128" i="8"/>
  <c r="AD138" i="8"/>
  <c r="AD148" i="8" s="1"/>
  <c r="P131" i="8"/>
  <c r="P141" i="8"/>
  <c r="P151" i="8" s="1"/>
  <c r="AC131" i="8"/>
  <c r="AD141" i="8" s="1"/>
  <c r="AD151" i="8" s="1"/>
  <c r="AK128" i="8"/>
  <c r="AK138" i="8" s="1"/>
  <c r="AK148" i="8" s="1"/>
  <c r="X128" i="8"/>
  <c r="AF131" i="8"/>
  <c r="AG141" i="8" s="1"/>
  <c r="AG151" i="8" s="1"/>
  <c r="S131" i="8"/>
  <c r="AM125" i="8"/>
  <c r="Z125" i="8"/>
  <c r="Z135" i="8" s="1"/>
  <c r="V126" i="8"/>
  <c r="AI126" i="8"/>
  <c r="AJ136" i="8" s="1"/>
  <c r="AJ146" i="8" s="1"/>
  <c r="V132" i="8"/>
  <c r="AI132" i="8"/>
  <c r="V128" i="8"/>
  <c r="AM127" i="8"/>
  <c r="Z127" i="8"/>
  <c r="Z137" i="8" s="1"/>
  <c r="W132" i="8"/>
  <c r="AJ132" i="8"/>
  <c r="AK142" i="8" s="1"/>
  <c r="AK152" i="8" s="1"/>
  <c r="AG128" i="8"/>
  <c r="AG138" i="8" s="1"/>
  <c r="AG148" i="8" s="1"/>
  <c r="T128" i="8"/>
  <c r="AL125" i="8"/>
  <c r="AM135" i="8" s="1"/>
  <c r="AM145" i="8" s="1"/>
  <c r="AH126" i="8"/>
  <c r="U126" i="8"/>
  <c r="AL128" i="8"/>
  <c r="Y128" i="8"/>
  <c r="X138" i="8" s="1"/>
  <c r="X148" i="8" s="1"/>
  <c r="AL127" i="8"/>
  <c r="AM137" i="8" s="1"/>
  <c r="AM147" i="8" s="1"/>
  <c r="Y127" i="8"/>
  <c r="Y137" i="8" s="1"/>
  <c r="Y147" i="8" s="1"/>
  <c r="AK129" i="8"/>
  <c r="X129" i="8"/>
  <c r="AK127" i="8"/>
  <c r="AL137" i="8" s="1"/>
  <c r="AL147" i="8" s="1"/>
  <c r="W128" i="8"/>
  <c r="AJ128" i="8"/>
  <c r="Z130" i="8"/>
  <c r="Z140" i="8" s="1"/>
  <c r="AM130" i="8"/>
  <c r="AM132" i="8"/>
  <c r="Z132" i="8"/>
  <c r="Z142" i="8" s="1"/>
  <c r="AF136" i="8"/>
  <c r="AF146" i="8" s="1"/>
  <c r="AJ125" i="8"/>
  <c r="W125" i="8"/>
  <c r="U132" i="8"/>
  <c r="AH132" i="8"/>
  <c r="AI142" i="8" s="1"/>
  <c r="AI152" i="8" s="1"/>
  <c r="P127" i="8"/>
  <c r="AC127" i="8"/>
  <c r="T127" i="8"/>
  <c r="AG127" i="8"/>
  <c r="AH137" i="8" s="1"/>
  <c r="AH147" i="8"/>
  <c r="AK130" i="8"/>
  <c r="X130" i="8"/>
  <c r="AB129" i="8"/>
  <c r="AC139" i="8" s="1"/>
  <c r="AC149" i="8" s="1"/>
  <c r="O129" i="8"/>
  <c r="Y130" i="8"/>
  <c r="Y140" i="8" s="1"/>
  <c r="Y150" i="8" s="1"/>
  <c r="W130" i="8"/>
  <c r="AJ130" i="8"/>
  <c r="Y126" i="8"/>
  <c r="X136" i="8" s="1"/>
  <c r="X146" i="8" s="1"/>
  <c r="AL126" i="8"/>
  <c r="AE127" i="8"/>
  <c r="AF137" i="8" s="1"/>
  <c r="AF147" i="8" s="1"/>
  <c r="R127" i="8"/>
  <c r="AI129" i="8"/>
  <c r="AJ139" i="8" s="1"/>
  <c r="AJ149" i="8" s="1"/>
  <c r="V129" i="8"/>
  <c r="AB132" i="8"/>
  <c r="O132" i="8"/>
  <c r="T132" i="8"/>
  <c r="T142" i="8"/>
  <c r="T152" i="8" s="1"/>
  <c r="AG132" i="8"/>
  <c r="AH142" i="8" s="1"/>
  <c r="Q130" i="8"/>
  <c r="P140" i="8" s="1"/>
  <c r="P150" i="8" s="1"/>
  <c r="AD130" i="8"/>
  <c r="S130" i="8"/>
  <c r="AF130" i="8"/>
  <c r="AG140" i="8" s="1"/>
  <c r="AG150" i="8" s="1"/>
  <c r="O126" i="8"/>
  <c r="AB126" i="8"/>
  <c r="AG131" i="8"/>
  <c r="AH141" i="8" s="1"/>
  <c r="AH151" i="8" s="1"/>
  <c r="T131" i="8"/>
  <c r="U131" i="8"/>
  <c r="AH131" i="8"/>
  <c r="AI141" i="8" s="1"/>
  <c r="AI151" i="8" s="1"/>
  <c r="X125" i="8"/>
  <c r="AK125" i="8"/>
  <c r="AB127" i="8"/>
  <c r="AB137" i="8" s="1"/>
  <c r="AB147" i="8" s="1"/>
  <c r="O127" i="8"/>
  <c r="AJ129" i="8"/>
  <c r="AK139" i="8" s="1"/>
  <c r="AK149" i="8" s="1"/>
  <c r="W129" i="8"/>
  <c r="W139" i="8" s="1"/>
  <c r="W149" i="8" s="1"/>
  <c r="T125" i="8"/>
  <c r="T135" i="8"/>
  <c r="T145" i="8"/>
  <c r="AG125" i="8"/>
  <c r="AL129" i="8"/>
  <c r="Y129" i="8"/>
  <c r="U129" i="8"/>
  <c r="AH129" i="8"/>
  <c r="AI139" i="8" s="1"/>
  <c r="AI149" i="8" s="1"/>
  <c r="AJ131" i="8"/>
  <c r="W131" i="8"/>
  <c r="AC129" i="8"/>
  <c r="P129" i="8"/>
  <c r="Q132" i="8"/>
  <c r="Q142" i="8"/>
  <c r="Q152" i="8" s="1"/>
  <c r="AD132" i="8"/>
  <c r="AF125" i="8"/>
  <c r="S125" i="8"/>
  <c r="AF132" i="8"/>
  <c r="AG142" i="8" s="1"/>
  <c r="AG152" i="8" s="1"/>
  <c r="S132" i="8"/>
  <c r="R142" i="8" s="1"/>
  <c r="R152" i="8" s="1"/>
  <c r="AM128" i="8"/>
  <c r="Z128" i="8"/>
  <c r="Z138" i="8" s="1"/>
  <c r="V131" i="8"/>
  <c r="V141" i="8" s="1"/>
  <c r="V151" i="8" s="1"/>
  <c r="AI131" i="8"/>
  <c r="AJ141" i="8" s="1"/>
  <c r="AF149" i="8"/>
  <c r="Z46" i="3"/>
  <c r="S46" i="3"/>
  <c r="Z64" i="3"/>
  <c r="L64" i="3"/>
  <c r="T52" i="3"/>
  <c r="Z34" i="3"/>
  <c r="P64" i="3"/>
  <c r="U40" i="3"/>
  <c r="X58" i="3"/>
  <c r="X34" i="3"/>
  <c r="V52" i="3"/>
  <c r="V28" i="3"/>
  <c r="Y28" i="3"/>
  <c r="U46" i="3"/>
  <c r="V34" i="3"/>
  <c r="V40" i="3"/>
  <c r="X64" i="3"/>
  <c r="Z40" i="3"/>
  <c r="Y64" i="3"/>
  <c r="Q64" i="3"/>
  <c r="U64" i="3"/>
  <c r="P28" i="3"/>
  <c r="AA52" i="3"/>
  <c r="AA28" i="3"/>
  <c r="S28" i="3"/>
  <c r="W52" i="3"/>
  <c r="V46" i="3"/>
  <c r="U58" i="3"/>
  <c r="Q52" i="3"/>
  <c r="U52" i="3"/>
  <c r="P58" i="3"/>
  <c r="AA40" i="3"/>
  <c r="Y52" i="3"/>
  <c r="W46" i="3"/>
  <c r="X28" i="3"/>
  <c r="J28" i="3"/>
  <c r="Q28" i="3"/>
  <c r="P52" i="3"/>
  <c r="S54" i="7"/>
  <c r="T28" i="3"/>
  <c r="AA46" i="3"/>
  <c r="R141" i="8"/>
  <c r="R151" i="8"/>
  <c r="AB139" i="8"/>
  <c r="AB149" i="8" s="1"/>
  <c r="T137" i="8"/>
  <c r="T147" i="8"/>
  <c r="AL139" i="8"/>
  <c r="AL149" i="8" s="1"/>
  <c r="AM138" i="8"/>
  <c r="AM148" i="8" s="1"/>
  <c r="AI150" i="8"/>
  <c r="AJ135" i="8"/>
  <c r="AJ145" i="8" s="1"/>
  <c r="AB141" i="8"/>
  <c r="AB151" i="8" s="1"/>
  <c r="AC141" i="8"/>
  <c r="AC151" i="8"/>
  <c r="O137" i="8"/>
  <c r="O147" i="8" s="1"/>
  <c r="AB136" i="8"/>
  <c r="AB146" i="8" s="1"/>
  <c r="R137" i="8"/>
  <c r="R147" i="8" s="1"/>
  <c r="O139" i="8"/>
  <c r="O149" i="8" s="1"/>
  <c r="Y138" i="8"/>
  <c r="Y148" i="8" s="1"/>
  <c r="AJ142" i="8"/>
  <c r="AJ152" i="8"/>
  <c r="AM142" i="8"/>
  <c r="AM152" i="8" s="1"/>
  <c r="AB140" i="8"/>
  <c r="AB150" i="8" s="1"/>
  <c r="V140" i="8"/>
  <c r="V150" i="8" s="1"/>
  <c r="Q141" i="8"/>
  <c r="Q151" i="8"/>
  <c r="T139" i="8"/>
  <c r="T149" i="8" s="1"/>
  <c r="U141" i="8"/>
  <c r="O136" i="8"/>
  <c r="O146" i="8" s="1"/>
  <c r="AB142" i="8"/>
  <c r="AB152" i="8" s="1"/>
  <c r="AJ151" i="8"/>
  <c r="S142" i="8"/>
  <c r="S152" i="8" s="1"/>
  <c r="T141" i="8"/>
  <c r="T151" i="8" s="1"/>
  <c r="AH152" i="8"/>
  <c r="X140" i="8"/>
  <c r="X150" i="8" s="1"/>
  <c r="T138" i="8"/>
  <c r="T148" i="8" s="1"/>
  <c r="V142" i="8"/>
  <c r="V152" i="8" s="1"/>
  <c r="AL138" i="8"/>
  <c r="AL148" i="8" s="1"/>
  <c r="P138" i="8"/>
  <c r="P148" i="8"/>
  <c r="AH140" i="8"/>
  <c r="AH150" i="8" s="1"/>
  <c r="AE135" i="8"/>
  <c r="AE145" i="8" s="1"/>
  <c r="U135" i="8"/>
  <c r="U145" i="8" s="1"/>
  <c r="AG137" i="8"/>
  <c r="AG147" i="8" s="1"/>
  <c r="AB135" i="8"/>
  <c r="AB145" i="8" s="1"/>
  <c r="AC135" i="8"/>
  <c r="AC145" i="8"/>
  <c r="R135" i="8"/>
  <c r="R145" i="8" s="1"/>
  <c r="R139" i="8"/>
  <c r="R149" i="8" s="1"/>
  <c r="L47" i="8"/>
  <c r="L49" i="8"/>
  <c r="L48" i="8"/>
  <c r="L46" i="8"/>
  <c r="L52" i="8"/>
  <c r="L50" i="8"/>
  <c r="L51" i="8"/>
  <c r="I16" i="3"/>
  <c r="I22" i="3"/>
  <c r="U8" i="3" s="1"/>
  <c r="V8" i="3" s="1"/>
  <c r="I19" i="3"/>
  <c r="I18" i="3"/>
  <c r="I21" i="3"/>
  <c r="I20" i="3"/>
  <c r="I17" i="3"/>
  <c r="A38" i="6"/>
  <c r="A29" i="2"/>
  <c r="A36" i="7"/>
  <c r="A35" i="14"/>
  <c r="A89" i="8"/>
  <c r="A47" i="13"/>
  <c r="A17" i="15"/>
  <c r="A45" i="14"/>
  <c r="A15" i="2"/>
  <c r="A34" i="13"/>
  <c r="A87" i="8" l="1"/>
  <c r="B27" i="10"/>
  <c r="B37" i="10" s="1"/>
  <c r="H29" i="10"/>
  <c r="H39" i="10" s="1"/>
  <c r="U39" i="10" s="1"/>
  <c r="U49" i="10" s="1"/>
  <c r="U59" i="10" s="1"/>
  <c r="C31" i="10"/>
  <c r="C41" i="10" s="1"/>
  <c r="AC41" i="10" s="1"/>
  <c r="W27" i="8"/>
  <c r="AJ97" i="8" s="1"/>
  <c r="T26" i="8"/>
  <c r="B25" i="10"/>
  <c r="B35" i="10" s="1"/>
  <c r="AB35" i="10" s="1"/>
  <c r="AB45" i="10" s="1"/>
  <c r="AB55" i="10" s="1"/>
  <c r="M30" i="10"/>
  <c r="M40" i="10" s="1"/>
  <c r="AM40" i="10" s="1"/>
  <c r="J32" i="10"/>
  <c r="J42" i="10" s="1"/>
  <c r="G25" i="10"/>
  <c r="G35" i="10" s="1"/>
  <c r="T35" i="10" s="1"/>
  <c r="W26" i="8"/>
  <c r="AJ96" i="8" s="1"/>
  <c r="H27" i="10"/>
  <c r="H37" i="10" s="1"/>
  <c r="U37" i="10" s="1"/>
  <c r="H28" i="10"/>
  <c r="H38" i="10" s="1"/>
  <c r="U38" i="10" s="1"/>
  <c r="K30" i="10"/>
  <c r="K40" i="10" s="1"/>
  <c r="E26" i="10"/>
  <c r="E36" i="10" s="1"/>
  <c r="M27" i="10"/>
  <c r="M37" i="10" s="1"/>
  <c r="L29" i="10"/>
  <c r="L39" i="10" s="1"/>
  <c r="B32" i="10"/>
  <c r="B42" i="10" s="1"/>
  <c r="AB42" i="10" s="1"/>
  <c r="AB52" i="10" s="1"/>
  <c r="AB62" i="10" s="1"/>
  <c r="B26" i="10"/>
  <c r="B36" i="10" s="1"/>
  <c r="AB36" i="10" s="1"/>
  <c r="AB46" i="10" s="1"/>
  <c r="K29" i="10"/>
  <c r="K39" i="10" s="1"/>
  <c r="AK39" i="10" s="1"/>
  <c r="J25" i="10"/>
  <c r="J35" i="10" s="1"/>
  <c r="AJ35" i="10" s="1"/>
  <c r="G26" i="10"/>
  <c r="G36" i="10" s="1"/>
  <c r="AG36" i="10" s="1"/>
  <c r="B31" i="10"/>
  <c r="B41" i="10" s="1"/>
  <c r="AB41" i="10" s="1"/>
  <c r="V31" i="8"/>
  <c r="V101" i="8" s="1"/>
  <c r="R32" i="8"/>
  <c r="R102" i="8" s="1"/>
  <c r="L32" i="10"/>
  <c r="L42" i="10" s="1"/>
  <c r="Y42" i="10" s="1"/>
  <c r="F30" i="10"/>
  <c r="F40" i="10" s="1"/>
  <c r="AF40" i="10" s="1"/>
  <c r="F31" i="10"/>
  <c r="F41" i="10" s="1"/>
  <c r="U32" i="8"/>
  <c r="U102" i="8" s="1"/>
  <c r="U25" i="8"/>
  <c r="Y28" i="8"/>
  <c r="H31" i="10"/>
  <c r="H41" i="10" s="1"/>
  <c r="U41" i="10" s="1"/>
  <c r="I27" i="10"/>
  <c r="I37" i="10" s="1"/>
  <c r="AI37" i="10" s="1"/>
  <c r="K31" i="10"/>
  <c r="K41" i="10" s="1"/>
  <c r="X41" i="10" s="1"/>
  <c r="L26" i="10"/>
  <c r="L36" i="10" s="1"/>
  <c r="I31" i="10"/>
  <c r="I41" i="10" s="1"/>
  <c r="C26" i="10"/>
  <c r="C36" i="10" s="1"/>
  <c r="H32" i="10"/>
  <c r="H42" i="10" s="1"/>
  <c r="U42" i="10" s="1"/>
  <c r="E23" i="8"/>
  <c r="B28" i="8"/>
  <c r="O68" i="8" s="1"/>
  <c r="V23" i="6"/>
  <c r="AK24" i="2"/>
  <c r="AM28" i="2"/>
  <c r="U23" i="2"/>
  <c r="AF28" i="2"/>
  <c r="AG23" i="2"/>
  <c r="G26" i="2"/>
  <c r="M32" i="7"/>
  <c r="L32" i="7" s="1"/>
  <c r="K32" i="7" s="1"/>
  <c r="J32" i="7" s="1"/>
  <c r="I32" i="7" s="1"/>
  <c r="H32" i="7" s="1"/>
  <c r="G32" i="7" s="1"/>
  <c r="F32" i="7" s="1"/>
  <c r="E32" i="7" s="1"/>
  <c r="D32" i="7" s="1"/>
  <c r="C32" i="7" s="1"/>
  <c r="B32" i="7" s="1"/>
  <c r="A16" i="7"/>
  <c r="A34" i="6"/>
  <c r="A26" i="7"/>
  <c r="A19" i="6"/>
  <c r="A41" i="8"/>
  <c r="A62" i="8" s="1"/>
  <c r="A50" i="7"/>
  <c r="A18" i="2"/>
  <c r="A14" i="6"/>
  <c r="A23" i="7"/>
  <c r="A35" i="16"/>
  <c r="A49" i="15"/>
  <c r="A29" i="6"/>
  <c r="A39" i="7"/>
  <c r="A29" i="7"/>
  <c r="A24" i="16"/>
  <c r="A48" i="7"/>
  <c r="A39" i="16"/>
  <c r="A39" i="2"/>
  <c r="A37" i="6"/>
  <c r="A91" i="8"/>
  <c r="A8" i="16"/>
  <c r="A38" i="16"/>
  <c r="A29" i="14"/>
  <c r="A7" i="16"/>
  <c r="A39" i="6"/>
  <c r="A48" i="13"/>
  <c r="A14" i="7"/>
  <c r="A17" i="16"/>
  <c r="A35" i="3"/>
  <c r="A27" i="14"/>
  <c r="A14" i="2"/>
  <c r="A49" i="2"/>
  <c r="A19" i="2"/>
  <c r="A37" i="13"/>
  <c r="A6" i="16"/>
  <c r="M32" i="15"/>
  <c r="L32" i="15" s="1"/>
  <c r="K32" i="15" s="1"/>
  <c r="J32" i="15" s="1"/>
  <c r="I32" i="15" s="1"/>
  <c r="H32" i="15" s="1"/>
  <c r="G32" i="15" s="1"/>
  <c r="F32" i="15" s="1"/>
  <c r="E32" i="15" s="1"/>
  <c r="D32" i="15" s="1"/>
  <c r="C32" i="15" s="1"/>
  <c r="B32" i="15" s="1"/>
  <c r="A48" i="14"/>
  <c r="A24" i="2"/>
  <c r="A37" i="15"/>
  <c r="A45" i="2"/>
  <c r="A40" i="8"/>
  <c r="A61" i="8" s="1"/>
  <c r="A37" i="16"/>
  <c r="X39" i="10"/>
  <c r="AI39" i="10"/>
  <c r="V39" i="10"/>
  <c r="O36" i="10"/>
  <c r="D29" i="10"/>
  <c r="D39" i="10" s="1"/>
  <c r="Q39" i="10" s="1"/>
  <c r="F27" i="10"/>
  <c r="F37" i="10" s="1"/>
  <c r="S37" i="10" s="1"/>
  <c r="S47" i="10" s="1"/>
  <c r="S57" i="10" s="1"/>
  <c r="G27" i="10"/>
  <c r="G37" i="10" s="1"/>
  <c r="T37" i="10" s="1"/>
  <c r="D27" i="10"/>
  <c r="D37" i="10" s="1"/>
  <c r="L25" i="10"/>
  <c r="L35" i="10" s="1"/>
  <c r="I26" i="10"/>
  <c r="I36" i="10" s="1"/>
  <c r="J30" i="10"/>
  <c r="J40" i="10" s="1"/>
  <c r="AJ40" i="10" s="1"/>
  <c r="C28" i="10"/>
  <c r="C38" i="10" s="1"/>
  <c r="F28" i="10"/>
  <c r="F38" i="10" s="1"/>
  <c r="AG35" i="10"/>
  <c r="L30" i="10"/>
  <c r="L40" i="10" s="1"/>
  <c r="AL40" i="10" s="1"/>
  <c r="J27" i="10"/>
  <c r="J37" i="10" s="1"/>
  <c r="W37" i="10" s="1"/>
  <c r="C29" i="10"/>
  <c r="C39" i="10" s="1"/>
  <c r="P39" i="10" s="1"/>
  <c r="P40" i="10"/>
  <c r="E32" i="10"/>
  <c r="E42" i="10" s="1"/>
  <c r="R42" i="10" s="1"/>
  <c r="C32" i="10"/>
  <c r="C42" i="10" s="1"/>
  <c r="P42" i="10" s="1"/>
  <c r="G28" i="10"/>
  <c r="G38" i="10" s="1"/>
  <c r="D30" i="10"/>
  <c r="D40" i="10" s="1"/>
  <c r="K28" i="10"/>
  <c r="K38" i="10" s="1"/>
  <c r="E29" i="10"/>
  <c r="E39" i="10" s="1"/>
  <c r="H25" i="10"/>
  <c r="H35" i="10" s="1"/>
  <c r="U35" i="10" s="1"/>
  <c r="M28" i="10"/>
  <c r="M38" i="10" s="1"/>
  <c r="Z38" i="10" s="1"/>
  <c r="Z48" i="10" s="1"/>
  <c r="Z58" i="10" s="1"/>
  <c r="E31" i="10"/>
  <c r="E41" i="10" s="1"/>
  <c r="G31" i="10"/>
  <c r="G41" i="10" s="1"/>
  <c r="AG41" i="10" s="1"/>
  <c r="J28" i="10"/>
  <c r="J38" i="10" s="1"/>
  <c r="D25" i="10"/>
  <c r="D35" i="10" s="1"/>
  <c r="Q35" i="10" s="1"/>
  <c r="F29" i="10"/>
  <c r="F39" i="10" s="1"/>
  <c r="J26" i="10"/>
  <c r="J36" i="10" s="1"/>
  <c r="M31" i="10"/>
  <c r="M41" i="10" s="1"/>
  <c r="E28" i="10"/>
  <c r="E38" i="10" s="1"/>
  <c r="R23" i="8"/>
  <c r="S32" i="8" s="1"/>
  <c r="I28" i="10"/>
  <c r="I38" i="10" s="1"/>
  <c r="G30" i="10"/>
  <c r="G40" i="10" s="1"/>
  <c r="T40" i="10" s="1"/>
  <c r="H30" i="10"/>
  <c r="H40" i="10" s="1"/>
  <c r="K26" i="10"/>
  <c r="K36" i="10" s="1"/>
  <c r="L28" i="10"/>
  <c r="L38" i="10" s="1"/>
  <c r="AL38" i="10" s="1"/>
  <c r="I25" i="10"/>
  <c r="I35" i="10" s="1"/>
  <c r="K32" i="10"/>
  <c r="K42" i="10" s="1"/>
  <c r="AK42" i="10" s="1"/>
  <c r="AK52" i="10" s="1"/>
  <c r="AK62" i="10" s="1"/>
  <c r="D28" i="10"/>
  <c r="D38" i="10" s="1"/>
  <c r="D26" i="10"/>
  <c r="D36" i="10" s="1"/>
  <c r="G29" i="10"/>
  <c r="G39" i="10" s="1"/>
  <c r="L31" i="10"/>
  <c r="L41" i="10" s="1"/>
  <c r="Y41" i="10" s="1"/>
  <c r="E25" i="10"/>
  <c r="E35" i="10" s="1"/>
  <c r="AE35" i="10" s="1"/>
  <c r="L27" i="10"/>
  <c r="L37" i="10" s="1"/>
  <c r="AL37" i="10" s="1"/>
  <c r="M26" i="10"/>
  <c r="M36" i="10" s="1"/>
  <c r="AM36" i="10" s="1"/>
  <c r="M29" i="10"/>
  <c r="M39" i="10" s="1"/>
  <c r="G32" i="10"/>
  <c r="G42" i="10" s="1"/>
  <c r="I30" i="10"/>
  <c r="I40" i="10" s="1"/>
  <c r="M32" i="10"/>
  <c r="M42" i="10" s="1"/>
  <c r="AM42" i="10" s="1"/>
  <c r="K27" i="10"/>
  <c r="K37" i="10" s="1"/>
  <c r="C25" i="10"/>
  <c r="C35" i="10" s="1"/>
  <c r="F32" i="10"/>
  <c r="F42" i="10" s="1"/>
  <c r="S42" i="10" s="1"/>
  <c r="O35" i="10"/>
  <c r="C27" i="10"/>
  <c r="C37" i="10" s="1"/>
  <c r="AC37" i="10" s="1"/>
  <c r="E27" i="10"/>
  <c r="E37" i="10" s="1"/>
  <c r="AE37" i="10" s="1"/>
  <c r="H26" i="10"/>
  <c r="H36" i="10" s="1"/>
  <c r="B28" i="10"/>
  <c r="B38" i="10" s="1"/>
  <c r="J25" i="8"/>
  <c r="F32" i="8"/>
  <c r="S72" i="8" s="1"/>
  <c r="AC29" i="6"/>
  <c r="AF26" i="6"/>
  <c r="AI23" i="6"/>
  <c r="AF29" i="6"/>
  <c r="AE26" i="6"/>
  <c r="AG24" i="6"/>
  <c r="AL29" i="6"/>
  <c r="U26" i="6"/>
  <c r="U27" i="6"/>
  <c r="W30" i="6"/>
  <c r="J40" i="6" s="1"/>
  <c r="R7" i="3" s="1"/>
  <c r="Z23" i="6"/>
  <c r="Z30" i="6"/>
  <c r="W27" i="6"/>
  <c r="O23" i="6"/>
  <c r="U28" i="6"/>
  <c r="S26" i="6"/>
  <c r="T27" i="6"/>
  <c r="R23" i="6"/>
  <c r="W25" i="6"/>
  <c r="J35" i="6" s="1"/>
  <c r="J39" i="3" s="1"/>
  <c r="T24" i="6"/>
  <c r="X30" i="6"/>
  <c r="X23" i="6"/>
  <c r="O28" i="6"/>
  <c r="E23" i="6"/>
  <c r="AD23" i="2"/>
  <c r="AE26" i="2"/>
  <c r="AD30" i="2"/>
  <c r="AE25" i="2"/>
  <c r="AC29" i="2"/>
  <c r="AL24" i="2"/>
  <c r="AJ28" i="2"/>
  <c r="AG30" i="2"/>
  <c r="AI26" i="2"/>
  <c r="AH30" i="2"/>
  <c r="AI25" i="2"/>
  <c r="AG29" i="2"/>
  <c r="AB25" i="2"/>
  <c r="AD29" i="2"/>
  <c r="AC30" i="2"/>
  <c r="AM29" i="2"/>
  <c r="AM26" i="2"/>
  <c r="AL30" i="2"/>
  <c r="AM25" i="2"/>
  <c r="AK29" i="2"/>
  <c r="AF25" i="2"/>
  <c r="AH29" i="2"/>
  <c r="AC28" i="2"/>
  <c r="AC27" i="2"/>
  <c r="AB26" i="2"/>
  <c r="AE30" i="2"/>
  <c r="AJ25" i="2"/>
  <c r="AL29" i="2"/>
  <c r="AH26" i="2"/>
  <c r="AH23" i="2"/>
  <c r="AG27" i="2"/>
  <c r="AF26" i="2"/>
  <c r="F36" i="2" s="1"/>
  <c r="F44" i="3" s="1"/>
  <c r="AI30" i="2"/>
  <c r="AC26" i="2"/>
  <c r="AB30" i="2"/>
  <c r="AK25" i="2"/>
  <c r="AL23" i="2"/>
  <c r="AK27" i="2"/>
  <c r="AJ26" i="2"/>
  <c r="AM30" i="2"/>
  <c r="AG26" i="2"/>
  <c r="AF30" i="2"/>
  <c r="AK30" i="2"/>
  <c r="AE24" i="2"/>
  <c r="AB24" i="2"/>
  <c r="AD28" i="2"/>
  <c r="AE23" i="2"/>
  <c r="AJ30" i="2"/>
  <c r="AG28" i="2"/>
  <c r="AC23" i="2"/>
  <c r="AF24" i="2"/>
  <c r="AH28" i="2"/>
  <c r="AI23" i="2"/>
  <c r="AH27" i="2"/>
  <c r="AB23" i="2"/>
  <c r="AE27" i="2"/>
  <c r="AD27" i="2"/>
  <c r="AB27" i="2"/>
  <c r="AJ24" i="2"/>
  <c r="AL28" i="2"/>
  <c r="AM23" i="2"/>
  <c r="AL27" i="2"/>
  <c r="AF23" i="2"/>
  <c r="AI27" i="2"/>
  <c r="AL26" i="2"/>
  <c r="AD25" i="2"/>
  <c r="AB29" i="2"/>
  <c r="AC24" i="2"/>
  <c r="AE28" i="2"/>
  <c r="AJ23" i="2"/>
  <c r="AM27" i="2"/>
  <c r="AQ34" i="2"/>
  <c r="AK26" i="2"/>
  <c r="AI24" i="2"/>
  <c r="AH25" i="2"/>
  <c r="AF29" i="2"/>
  <c r="AG24" i="2"/>
  <c r="AI28" i="2"/>
  <c r="AD24" i="2"/>
  <c r="AB28" i="2"/>
  <c r="AD26" i="2"/>
  <c r="T23" i="2"/>
  <c r="E27" i="2"/>
  <c r="M26" i="2"/>
  <c r="I29" i="2"/>
  <c r="L27" i="2"/>
  <c r="B27" i="2"/>
  <c r="D25" i="2"/>
  <c r="AO34" i="2"/>
  <c r="W36" i="2" s="1"/>
  <c r="J26" i="2"/>
  <c r="L24" i="2"/>
  <c r="AM34" i="8"/>
  <c r="AL34" i="8" s="1"/>
  <c r="AK34" i="8" s="1"/>
  <c r="AJ34" i="8" s="1"/>
  <c r="AI34" i="8" s="1"/>
  <c r="AH34" i="8" s="1"/>
  <c r="AG34" i="8" s="1"/>
  <c r="AF34" i="8" s="1"/>
  <c r="AE34" i="8" s="1"/>
  <c r="AD34" i="8" s="1"/>
  <c r="AC34" i="8" s="1"/>
  <c r="AB34" i="8" s="1"/>
  <c r="A9" i="16"/>
  <c r="A72" i="8"/>
  <c r="A19" i="14"/>
  <c r="A25" i="14"/>
  <c r="A38" i="7"/>
  <c r="A44" i="13"/>
  <c r="A50" i="14"/>
  <c r="A16" i="6"/>
  <c r="A47" i="6"/>
  <c r="A48" i="2"/>
  <c r="A35" i="15"/>
  <c r="A38" i="14"/>
  <c r="A36" i="8"/>
  <c r="A57" i="8" s="1"/>
  <c r="A27" i="6"/>
  <c r="A39" i="15"/>
  <c r="A50" i="15"/>
  <c r="A17" i="2"/>
  <c r="A48" i="6"/>
  <c r="A28" i="14"/>
  <c r="A46" i="6"/>
  <c r="A49" i="6"/>
  <c r="A36" i="6"/>
  <c r="A18" i="14"/>
  <c r="A15" i="6"/>
  <c r="A19" i="13"/>
  <c r="A29" i="16"/>
  <c r="A53" i="3"/>
  <c r="A16" i="15"/>
  <c r="A18" i="15"/>
  <c r="A30" i="16"/>
  <c r="A26" i="14"/>
  <c r="A37" i="2"/>
  <c r="A35" i="2"/>
  <c r="A37" i="7"/>
  <c r="A36" i="15"/>
  <c r="A15" i="15"/>
  <c r="A18" i="6"/>
  <c r="A52" i="8"/>
  <c r="H52" i="8" s="1"/>
  <c r="A36" i="14"/>
  <c r="A28" i="7"/>
  <c r="A17" i="7"/>
  <c r="A26" i="15"/>
  <c r="A19" i="15"/>
  <c r="A35" i="6"/>
  <c r="A13" i="13"/>
  <c r="A46" i="15"/>
  <c r="A41" i="3"/>
  <c r="A28" i="15"/>
  <c r="A46" i="14"/>
  <c r="A48" i="15"/>
  <c r="AF39" i="10"/>
  <c r="S39" i="10"/>
  <c r="Y26" i="8"/>
  <c r="R35" i="10"/>
  <c r="P41" i="10"/>
  <c r="W30" i="8"/>
  <c r="AE102" i="8"/>
  <c r="V40" i="10"/>
  <c r="AI40" i="10"/>
  <c r="AJ50" i="10" s="1"/>
  <c r="T32" i="8"/>
  <c r="T29" i="8"/>
  <c r="P37" i="10"/>
  <c r="W32" i="8"/>
  <c r="Q27" i="8"/>
  <c r="O28" i="8"/>
  <c r="W25" i="8"/>
  <c r="J87" i="8" s="1"/>
  <c r="X95" i="3" s="1"/>
  <c r="Q32" i="8"/>
  <c r="W31" i="8"/>
  <c r="O31" i="8"/>
  <c r="W28" i="8"/>
  <c r="O29" i="8"/>
  <c r="T25" i="8"/>
  <c r="P30" i="8"/>
  <c r="P29" i="8"/>
  <c r="P32" i="8"/>
  <c r="P27" i="8"/>
  <c r="X26" i="8"/>
  <c r="O30" i="8"/>
  <c r="R25" i="8"/>
  <c r="R95" i="8" s="1"/>
  <c r="T31" i="8"/>
  <c r="X31" i="8"/>
  <c r="Q25" i="8"/>
  <c r="X28" i="8"/>
  <c r="W29" i="8"/>
  <c r="S31" i="8"/>
  <c r="S28" i="8"/>
  <c r="S25" i="8"/>
  <c r="U95" i="8"/>
  <c r="AH95" i="8"/>
  <c r="AB56" i="10"/>
  <c r="AJ42" i="10"/>
  <c r="W42" i="10"/>
  <c r="P38" i="10"/>
  <c r="AC38" i="10"/>
  <c r="P31" i="8"/>
  <c r="T38" i="10"/>
  <c r="AG38" i="10"/>
  <c r="Z26" i="8"/>
  <c r="Z96" i="8" s="1"/>
  <c r="Z106" i="8" s="1"/>
  <c r="Z116" i="8" s="1"/>
  <c r="Z28" i="8"/>
  <c r="Z32" i="8"/>
  <c r="M94" i="8" s="1"/>
  <c r="M25" i="10"/>
  <c r="M35" i="10" s="1"/>
  <c r="Z35" i="10" s="1"/>
  <c r="K25" i="10"/>
  <c r="K35" i="10" s="1"/>
  <c r="B29" i="10"/>
  <c r="B39" i="10" s="1"/>
  <c r="J29" i="10"/>
  <c r="J39" i="10" s="1"/>
  <c r="W39" i="10" s="1"/>
  <c r="W49" i="10" s="1"/>
  <c r="W59" i="10" s="1"/>
  <c r="W40" i="10"/>
  <c r="R31" i="8"/>
  <c r="AE101" i="8" s="1"/>
  <c r="B30" i="10"/>
  <c r="B40" i="10" s="1"/>
  <c r="D31" i="10"/>
  <c r="D41" i="10" s="1"/>
  <c r="F25" i="10"/>
  <c r="F35" i="10" s="1"/>
  <c r="T23" i="8"/>
  <c r="Z31" i="8"/>
  <c r="AM101" i="8" s="1"/>
  <c r="O42" i="10"/>
  <c r="Z27" i="8"/>
  <c r="AM97" i="8" s="1"/>
  <c r="AJ41" i="10"/>
  <c r="R28" i="8"/>
  <c r="K30" i="8"/>
  <c r="W65" i="8"/>
  <c r="G29" i="8"/>
  <c r="T69" i="8" s="1"/>
  <c r="D28" i="8"/>
  <c r="D32" i="8"/>
  <c r="H30" i="8"/>
  <c r="M32" i="8"/>
  <c r="C32" i="8"/>
  <c r="P72" i="8" s="1"/>
  <c r="C26" i="8"/>
  <c r="AC66" i="8" s="1"/>
  <c r="F37" i="6"/>
  <c r="F51" i="3" s="1"/>
  <c r="AC27" i="6"/>
  <c r="AK26" i="6"/>
  <c r="AQ34" i="6"/>
  <c r="V40" i="6" s="1"/>
  <c r="AE27" i="6"/>
  <c r="AH27" i="6"/>
  <c r="AI30" i="6"/>
  <c r="AG26" i="6"/>
  <c r="AL30" i="6"/>
  <c r="AM26" i="6"/>
  <c r="AD24" i="6"/>
  <c r="AD27" i="6"/>
  <c r="AM24" i="6"/>
  <c r="AE29" i="6"/>
  <c r="AM30" i="6"/>
  <c r="AH25" i="6"/>
  <c r="AG28" i="6"/>
  <c r="AE30" i="6"/>
  <c r="AD26" i="6"/>
  <c r="AH30" i="6"/>
  <c r="AJ26" i="6"/>
  <c r="AK30" i="6"/>
  <c r="K40" i="6" s="1"/>
  <c r="S7" i="3" s="1"/>
  <c r="AI26" i="6"/>
  <c r="AM29" i="6"/>
  <c r="M39" i="6" s="1"/>
  <c r="M63" i="3" s="1"/>
  <c r="AH29" i="6"/>
  <c r="AC25" i="6"/>
  <c r="AK29" i="6"/>
  <c r="AC26" i="6"/>
  <c r="AC30" i="6"/>
  <c r="AF25" i="6"/>
  <c r="F35" i="6" s="1"/>
  <c r="AB30" i="6"/>
  <c r="AD29" i="6"/>
  <c r="AK24" i="6"/>
  <c r="AG29" i="6"/>
  <c r="AJ25" i="6"/>
  <c r="AJ29" i="6"/>
  <c r="AG25" i="6"/>
  <c r="W40" i="6"/>
  <c r="Y36" i="6"/>
  <c r="AI24" i="6"/>
  <c r="AB28" i="6"/>
  <c r="AE24" i="6"/>
  <c r="AI28" i="6"/>
  <c r="AB24" i="6"/>
  <c r="AL28" i="6"/>
  <c r="AC23" i="6"/>
  <c r="C33" i="6" s="1"/>
  <c r="C27" i="3" s="1"/>
  <c r="AM25" i="6"/>
  <c r="AF28" i="6"/>
  <c r="AI25" i="6"/>
  <c r="AM28" i="6"/>
  <c r="AJ24" i="6"/>
  <c r="AB29" i="6"/>
  <c r="AK23" i="6"/>
  <c r="AJ23" i="6"/>
  <c r="AE23" i="6"/>
  <c r="AJ27" i="6"/>
  <c r="AL25" i="6"/>
  <c r="AE28" i="6"/>
  <c r="AF23" i="6"/>
  <c r="F33" i="6" s="1"/>
  <c r="F27" i="3" s="1"/>
  <c r="AH28" i="6"/>
  <c r="H38" i="6" s="1"/>
  <c r="H57" i="3" s="1"/>
  <c r="AG23" i="6"/>
  <c r="B38" i="6"/>
  <c r="AL24" i="6"/>
  <c r="AF27" i="6"/>
  <c r="AH24" i="6"/>
  <c r="AM27" i="6"/>
  <c r="AE25" i="6"/>
  <c r="AD28" i="6"/>
  <c r="AH23" i="6"/>
  <c r="H33" i="6" s="1"/>
  <c r="H27" i="3" s="1"/>
  <c r="AB27" i="6"/>
  <c r="AD23" i="6"/>
  <c r="AI27" i="6"/>
  <c r="AM23" i="6"/>
  <c r="M33" i="6" s="1"/>
  <c r="M27" i="3" s="1"/>
  <c r="AL27" i="6"/>
  <c r="E35" i="6"/>
  <c r="E39" i="3" s="1"/>
  <c r="L33" i="6"/>
  <c r="L27" i="3" s="1"/>
  <c r="F36" i="6"/>
  <c r="F45" i="3" s="1"/>
  <c r="B40" i="6"/>
  <c r="O81" i="6" s="1"/>
  <c r="G34" i="6"/>
  <c r="G33" i="3" s="1"/>
  <c r="U25" i="6"/>
  <c r="T29" i="6"/>
  <c r="E24" i="6"/>
  <c r="J29" i="6"/>
  <c r="B27" i="6"/>
  <c r="M28" i="6"/>
  <c r="J24" i="6"/>
  <c r="L27" i="6"/>
  <c r="L37" i="6" s="1"/>
  <c r="L51" i="3" s="1"/>
  <c r="C27" i="6"/>
  <c r="I23" i="6"/>
  <c r="I33" i="6" s="1"/>
  <c r="I27" i="3" s="1"/>
  <c r="M26" i="6"/>
  <c r="M36" i="6" s="1"/>
  <c r="M45" i="3" s="1"/>
  <c r="L24" i="6"/>
  <c r="B24" i="6"/>
  <c r="H24" i="6"/>
  <c r="H27" i="6"/>
  <c r="AI29" i="2"/>
  <c r="AJ27" i="2"/>
  <c r="AG21" i="13"/>
  <c r="AM24" i="2"/>
  <c r="Q26" i="2"/>
  <c r="J36" i="2"/>
  <c r="V25" i="2"/>
  <c r="C35" i="2"/>
  <c r="C38" i="3" s="1"/>
  <c r="T24" i="2"/>
  <c r="T30" i="2"/>
  <c r="Y29" i="2"/>
  <c r="V27" i="2"/>
  <c r="I37" i="2" s="1"/>
  <c r="Z23" i="2"/>
  <c r="Y25" i="2"/>
  <c r="Y30" i="2"/>
  <c r="Q25" i="2"/>
  <c r="D35" i="2" s="1"/>
  <c r="D38" i="3" s="1"/>
  <c r="Z29" i="2"/>
  <c r="M39" i="2" s="1"/>
  <c r="S23" i="2"/>
  <c r="W27" i="2"/>
  <c r="O27" i="2"/>
  <c r="W26" i="2"/>
  <c r="H25" i="2"/>
  <c r="C29" i="2"/>
  <c r="M24" i="2"/>
  <c r="J23" i="2"/>
  <c r="J33" i="2" s="1"/>
  <c r="J26" i="3" s="1"/>
  <c r="F27" i="2"/>
  <c r="L25" i="2"/>
  <c r="G29" i="2"/>
  <c r="E25" i="2"/>
  <c r="H28" i="2"/>
  <c r="B24" i="2"/>
  <c r="J27" i="2"/>
  <c r="J30" i="2"/>
  <c r="C26" i="2"/>
  <c r="D26" i="2"/>
  <c r="K29" i="2"/>
  <c r="I25" i="2"/>
  <c r="I35" i="2" s="1"/>
  <c r="I38" i="3" s="1"/>
  <c r="L28" i="2"/>
  <c r="F24" i="2"/>
  <c r="F34" i="2" s="1"/>
  <c r="E28" i="2"/>
  <c r="F29" i="2"/>
  <c r="K26" i="2"/>
  <c r="H26" i="2"/>
  <c r="C30" i="2"/>
  <c r="M25" i="2"/>
  <c r="J24" i="2"/>
  <c r="I28" i="2"/>
  <c r="I38" i="2" s="1"/>
  <c r="I56" i="3" s="1"/>
  <c r="F28" i="2"/>
  <c r="D23" i="2"/>
  <c r="D33" i="2" s="1"/>
  <c r="L26" i="2"/>
  <c r="L36" i="2" s="1"/>
  <c r="L44" i="3" s="1"/>
  <c r="G30" i="2"/>
  <c r="E26" i="2"/>
  <c r="D29" i="2"/>
  <c r="B25" i="2"/>
  <c r="B28" i="2"/>
  <c r="J29" i="2"/>
  <c r="H23" i="2"/>
  <c r="D27" i="2"/>
  <c r="K30" i="2"/>
  <c r="H29" i="2"/>
  <c r="F25" i="2"/>
  <c r="F35" i="2" s="1"/>
  <c r="F38" i="3" s="1"/>
  <c r="M28" i="2"/>
  <c r="C27" i="2"/>
  <c r="C37" i="2" s="1"/>
  <c r="C50" i="3" s="1"/>
  <c r="F30" i="2"/>
  <c r="L23" i="2"/>
  <c r="H27" i="2"/>
  <c r="E23" i="2"/>
  <c r="I26" i="2"/>
  <c r="L29" i="2"/>
  <c r="L39" i="2" s="1"/>
  <c r="J25" i="2"/>
  <c r="E29" i="2"/>
  <c r="K25" i="2"/>
  <c r="AP22" i="13"/>
  <c r="B26" i="2"/>
  <c r="E24" i="2"/>
  <c r="H24" i="2"/>
  <c r="C23" i="2"/>
  <c r="F23" i="2"/>
  <c r="M23" i="2"/>
  <c r="D24" i="2"/>
  <c r="AQ28" i="13"/>
  <c r="AU25" i="13"/>
  <c r="AT13" i="13"/>
  <c r="M30" i="2"/>
  <c r="L30" i="2"/>
  <c r="I23" i="2"/>
  <c r="AW13" i="13"/>
  <c r="I30" i="2"/>
  <c r="H30" i="2"/>
  <c r="K28" i="2"/>
  <c r="G23" i="2"/>
  <c r="E30" i="2"/>
  <c r="D30" i="2"/>
  <c r="G28" i="2"/>
  <c r="G38" i="2" s="1"/>
  <c r="E21" i="13"/>
  <c r="H28" i="13" s="1"/>
  <c r="Z34" i="11"/>
  <c r="Y34" i="11" s="1"/>
  <c r="X34" i="11" s="1"/>
  <c r="W34" i="11" s="1"/>
  <c r="V34" i="11" s="1"/>
  <c r="U34" i="11" s="1"/>
  <c r="T34" i="11" s="1"/>
  <c r="S34" i="11" s="1"/>
  <c r="R34" i="11" s="1"/>
  <c r="Q34" i="11" s="1"/>
  <c r="P34" i="11" s="1"/>
  <c r="O34" i="11" s="1"/>
  <c r="M34" i="11"/>
  <c r="L34" i="11" s="1"/>
  <c r="K34" i="11" s="1"/>
  <c r="J34" i="11" s="1"/>
  <c r="I34" i="11" s="1"/>
  <c r="H34" i="11" s="1"/>
  <c r="G34" i="11" s="1"/>
  <c r="F34" i="11" s="1"/>
  <c r="E34" i="11" s="1"/>
  <c r="D34" i="11" s="1"/>
  <c r="C34" i="11" s="1"/>
  <c r="B34" i="11" s="1"/>
  <c r="A36" i="16"/>
  <c r="A44" i="15"/>
  <c r="A33" i="2"/>
  <c r="A39" i="13"/>
  <c r="A16" i="16"/>
  <c r="A46" i="7"/>
  <c r="A33" i="14"/>
  <c r="A13" i="14"/>
  <c r="A81" i="8"/>
  <c r="A35" i="7"/>
  <c r="A23" i="15"/>
  <c r="A25" i="2"/>
  <c r="A28" i="2"/>
  <c r="A15" i="7"/>
  <c r="A25" i="16"/>
  <c r="A71" i="8"/>
  <c r="A51" i="8"/>
  <c r="H51" i="8" s="1"/>
  <c r="A18" i="13"/>
  <c r="A4" i="16"/>
  <c r="A5" i="16"/>
  <c r="A47" i="8"/>
  <c r="H47" i="8" s="1"/>
  <c r="A28" i="16"/>
  <c r="A28" i="13"/>
  <c r="A44" i="2"/>
  <c r="A23" i="2"/>
  <c r="A38" i="13"/>
  <c r="A23" i="6"/>
  <c r="Z148" i="8"/>
  <c r="Z147" i="8"/>
  <c r="Z151" i="8"/>
  <c r="Z152" i="8"/>
  <c r="Z150" i="8"/>
  <c r="Z145" i="8"/>
  <c r="M34" i="9"/>
  <c r="L34" i="9" s="1"/>
  <c r="K34" i="9" s="1"/>
  <c r="J34" i="9" s="1"/>
  <c r="I34" i="9" s="1"/>
  <c r="H34" i="9" s="1"/>
  <c r="G34" i="9" s="1"/>
  <c r="F34" i="9" s="1"/>
  <c r="E34" i="9" s="1"/>
  <c r="D34" i="9" s="1"/>
  <c r="C34" i="9" s="1"/>
  <c r="B34" i="9" s="1"/>
  <c r="Z34" i="9"/>
  <c r="Y34" i="9" s="1"/>
  <c r="X34" i="9" s="1"/>
  <c r="W34" i="9" s="1"/>
  <c r="V34" i="9" s="1"/>
  <c r="U34" i="9" s="1"/>
  <c r="T34" i="9" s="1"/>
  <c r="S34" i="9" s="1"/>
  <c r="R34" i="9" s="1"/>
  <c r="Q34" i="9" s="1"/>
  <c r="P34" i="9" s="1"/>
  <c r="O34" i="9" s="1"/>
  <c r="Z52" i="14"/>
  <c r="Y52" i="14" s="1"/>
  <c r="X52" i="14" s="1"/>
  <c r="W52" i="14" s="1"/>
  <c r="V52" i="14" s="1"/>
  <c r="U52" i="14" s="1"/>
  <c r="T52" i="14" s="1"/>
  <c r="S52" i="14" s="1"/>
  <c r="R52" i="14" s="1"/>
  <c r="Q52" i="14" s="1"/>
  <c r="P52" i="14" s="1"/>
  <c r="O52" i="14" s="1"/>
  <c r="M34" i="8"/>
  <c r="L34" i="8" s="1"/>
  <c r="K34" i="8" s="1"/>
  <c r="Z52" i="6"/>
  <c r="Y52" i="6" s="1"/>
  <c r="X52" i="6" s="1"/>
  <c r="W52" i="6" s="1"/>
  <c r="V52" i="6" s="1"/>
  <c r="U52" i="6" s="1"/>
  <c r="T52" i="6" s="1"/>
  <c r="S52" i="6" s="1"/>
  <c r="R52" i="6" s="1"/>
  <c r="Q52" i="6" s="1"/>
  <c r="P52" i="6" s="1"/>
  <c r="O52" i="6" s="1"/>
  <c r="M32" i="13"/>
  <c r="L32" i="13" s="1"/>
  <c r="K32" i="13" s="1"/>
  <c r="J32" i="13" s="1"/>
  <c r="I32" i="13" s="1"/>
  <c r="H32" i="13" s="1"/>
  <c r="G32" i="13" s="1"/>
  <c r="F32" i="13" s="1"/>
  <c r="E32" i="13" s="1"/>
  <c r="D32" i="13" s="1"/>
  <c r="C32" i="13" s="1"/>
  <c r="B32" i="13" s="1"/>
  <c r="W137" i="8"/>
  <c r="W147" i="8" s="1"/>
  <c r="X137" i="8"/>
  <c r="X147" i="8" s="1"/>
  <c r="X135" i="8"/>
  <c r="X145" i="8" s="1"/>
  <c r="V138" i="8"/>
  <c r="V148" i="8" s="1"/>
  <c r="R36" i="10"/>
  <c r="AE36" i="10"/>
  <c r="AF46" i="10" s="1"/>
  <c r="AF56" i="10" s="1"/>
  <c r="AF42" i="10"/>
  <c r="AE42" i="10"/>
  <c r="AF52" i="10" s="1"/>
  <c r="AF62" i="10" s="1"/>
  <c r="U138" i="8"/>
  <c r="U148" i="8" s="1"/>
  <c r="AE141" i="8"/>
  <c r="AE151" i="8" s="1"/>
  <c r="R55" i="7"/>
  <c r="AI138" i="8"/>
  <c r="AI148" i="8" s="1"/>
  <c r="AG139" i="8"/>
  <c r="AG149" i="8" s="1"/>
  <c r="S136" i="8"/>
  <c r="S135" i="8"/>
  <c r="S145" i="8" s="1"/>
  <c r="AL135" i="8"/>
  <c r="AL145" i="8" s="1"/>
  <c r="AK135" i="8"/>
  <c r="AK145" i="8" s="1"/>
  <c r="P142" i="8"/>
  <c r="P152" i="8" s="1"/>
  <c r="AI135" i="8"/>
  <c r="AI145" i="8" s="1"/>
  <c r="O135" i="8"/>
  <c r="O145" i="8" s="1"/>
  <c r="AF138" i="8"/>
  <c r="AF148" i="8" s="1"/>
  <c r="AL142" i="8"/>
  <c r="AL152" i="8" s="1"/>
  <c r="T47" i="7"/>
  <c r="W136" i="8"/>
  <c r="W146" i="8" s="1"/>
  <c r="AC142" i="8"/>
  <c r="AC152" i="8" s="1"/>
  <c r="AD140" i="8"/>
  <c r="AD150" i="8" s="1"/>
  <c r="S139" i="8"/>
  <c r="S149" i="8" s="1"/>
  <c r="AE139" i="8"/>
  <c r="AE149" i="8" s="1"/>
  <c r="AH138" i="8"/>
  <c r="AH148" i="8" s="1"/>
  <c r="AL136" i="8"/>
  <c r="AL146" i="8" s="1"/>
  <c r="P35" i="10"/>
  <c r="O45" i="10" s="1"/>
  <c r="AC35" i="10"/>
  <c r="AC45" i="10" s="1"/>
  <c r="AM136" i="8"/>
  <c r="AM146" i="8" s="1"/>
  <c r="AE38" i="10"/>
  <c r="R38" i="10"/>
  <c r="P139" i="8"/>
  <c r="P149" i="8" s="1"/>
  <c r="AC138" i="8"/>
  <c r="AC148" i="8" s="1"/>
  <c r="Y141" i="8"/>
  <c r="Y151" i="8" s="1"/>
  <c r="Z101" i="8"/>
  <c r="Z111" i="8" s="1"/>
  <c r="Z121" i="8" s="1"/>
  <c r="W140" i="8"/>
  <c r="W150" i="8" s="1"/>
  <c r="U136" i="8"/>
  <c r="U146" i="8" s="1"/>
  <c r="AK131" i="8"/>
  <c r="T34" i="7"/>
  <c r="U38" i="7"/>
  <c r="W37" i="7"/>
  <c r="V38" i="7"/>
  <c r="X35" i="7"/>
  <c r="U35" i="7"/>
  <c r="X38" i="7"/>
  <c r="W138" i="8"/>
  <c r="W148" i="8" s="1"/>
  <c r="AH102" i="8"/>
  <c r="U140" i="8"/>
  <c r="U150" i="8" s="1"/>
  <c r="Q127" i="8"/>
  <c r="Q137" i="8" s="1"/>
  <c r="Q147" i="8" s="1"/>
  <c r="AF142" i="8"/>
  <c r="AF152" i="8" s="1"/>
  <c r="AK137" i="8"/>
  <c r="AK147" i="8" s="1"/>
  <c r="U139" i="8"/>
  <c r="U149" i="8" s="1"/>
  <c r="S141" i="8"/>
  <c r="S151" i="8" s="1"/>
  <c r="Q138" i="8"/>
  <c r="B23" i="6"/>
  <c r="B33" i="6" s="1"/>
  <c r="C29" i="6"/>
  <c r="K23" i="6"/>
  <c r="K33" i="6" s="1"/>
  <c r="K27" i="3" s="1"/>
  <c r="I30" i="6"/>
  <c r="M30" i="6"/>
  <c r="C28" i="6"/>
  <c r="B25" i="6"/>
  <c r="K28" i="6"/>
  <c r="A24" i="7"/>
  <c r="A45" i="7"/>
  <c r="Q38" i="6"/>
  <c r="G27" i="6"/>
  <c r="D25" i="6"/>
  <c r="D35" i="6" s="1"/>
  <c r="D39" i="3" s="1"/>
  <c r="Y24" i="2"/>
  <c r="C24" i="2"/>
  <c r="G27" i="2"/>
  <c r="B29" i="2"/>
  <c r="M32" i="2"/>
  <c r="L32" i="2" s="1"/>
  <c r="K32" i="2" s="1"/>
  <c r="J32" i="2" s="1"/>
  <c r="I32" i="2" s="1"/>
  <c r="H32" i="2" s="1"/>
  <c r="G32" i="2" s="1"/>
  <c r="F32" i="2" s="1"/>
  <c r="E32" i="2" s="1"/>
  <c r="D32" i="2" s="1"/>
  <c r="C32" i="2" s="1"/>
  <c r="B32" i="2" s="1"/>
  <c r="Z52" i="2"/>
  <c r="Y52" i="2" s="1"/>
  <c r="X52" i="2" s="1"/>
  <c r="W52" i="2" s="1"/>
  <c r="V52" i="2" s="1"/>
  <c r="U52" i="2" s="1"/>
  <c r="T52" i="2" s="1"/>
  <c r="S52" i="2" s="1"/>
  <c r="R52" i="2" s="1"/>
  <c r="Q52" i="2" s="1"/>
  <c r="P52" i="2" s="1"/>
  <c r="O52" i="2" s="1"/>
  <c r="AL26" i="6"/>
  <c r="S36" i="10"/>
  <c r="D24" i="6"/>
  <c r="A44" i="6"/>
  <c r="AK23" i="2"/>
  <c r="I26" i="6"/>
  <c r="AM24" i="7"/>
  <c r="AQ34" i="7"/>
  <c r="E30" i="6"/>
  <c r="S28" i="7"/>
  <c r="V24" i="7"/>
  <c r="T30" i="7"/>
  <c r="Q25" i="7"/>
  <c r="Y25" i="7"/>
  <c r="S27" i="7"/>
  <c r="A38" i="8"/>
  <c r="A49" i="8" s="1"/>
  <c r="H49" i="8" s="1"/>
  <c r="A90" i="8"/>
  <c r="B30" i="2"/>
  <c r="K23" i="2"/>
  <c r="AI29" i="6"/>
  <c r="I39" i="6" s="1"/>
  <c r="I63" i="3" s="1"/>
  <c r="P37" i="7"/>
  <c r="AH26" i="6"/>
  <c r="AK27" i="6"/>
  <c r="AB23" i="6"/>
  <c r="AF24" i="6"/>
  <c r="AF30" i="6"/>
  <c r="AJ30" i="6"/>
  <c r="I5" i="1"/>
  <c r="J11" i="1"/>
  <c r="J18" i="1" s="1"/>
  <c r="J28" i="2"/>
  <c r="G29" i="6"/>
  <c r="AM139" i="8"/>
  <c r="AM149" i="8" s="1"/>
  <c r="L26" i="6"/>
  <c r="AL23" i="6"/>
  <c r="AK28" i="6"/>
  <c r="D31" i="8"/>
  <c r="H26" i="6"/>
  <c r="M86" i="8"/>
  <c r="V23" i="2"/>
  <c r="V28" i="2"/>
  <c r="P25" i="2"/>
  <c r="A26" i="2"/>
  <c r="A47" i="2"/>
  <c r="AC28" i="6"/>
  <c r="Y23" i="6"/>
  <c r="T48" i="10"/>
  <c r="T58" i="10" s="1"/>
  <c r="D26" i="6"/>
  <c r="X27" i="2"/>
  <c r="K37" i="2" s="1"/>
  <c r="X28" i="6"/>
  <c r="Y36" i="7"/>
  <c r="Z34" i="10"/>
  <c r="Y34" i="10" s="1"/>
  <c r="X34" i="10" s="1"/>
  <c r="W34" i="10" s="1"/>
  <c r="V34" i="10" s="1"/>
  <c r="U34" i="10" s="1"/>
  <c r="T34" i="10" s="1"/>
  <c r="S34" i="10" s="1"/>
  <c r="R34" i="10" s="1"/>
  <c r="Q34" i="10" s="1"/>
  <c r="P34" i="10" s="1"/>
  <c r="O34" i="10" s="1"/>
  <c r="AM34" i="10"/>
  <c r="AL34" i="10" s="1"/>
  <c r="AK34" i="10" s="1"/>
  <c r="AJ34" i="10" s="1"/>
  <c r="AI34" i="10" s="1"/>
  <c r="AH34" i="10" s="1"/>
  <c r="AG34" i="10" s="1"/>
  <c r="AF34" i="10" s="1"/>
  <c r="AE34" i="10" s="1"/>
  <c r="AD34" i="10" s="1"/>
  <c r="AC34" i="10" s="1"/>
  <c r="AB34" i="10" s="1"/>
  <c r="AG27" i="6"/>
  <c r="Y34" i="7"/>
  <c r="X36" i="7"/>
  <c r="V35" i="7"/>
  <c r="AC24" i="15"/>
  <c r="J31" i="8"/>
  <c r="W71" i="8" s="1"/>
  <c r="AE29" i="2"/>
  <c r="AG25" i="2"/>
  <c r="A47" i="14"/>
  <c r="A17" i="14"/>
  <c r="AG21" i="15"/>
  <c r="O61" i="3"/>
  <c r="AC25" i="2"/>
  <c r="Q24" i="2"/>
  <c r="S23" i="7"/>
  <c r="K11" i="1"/>
  <c r="K18" i="1" s="1"/>
  <c r="AK28" i="2"/>
  <c r="V40" i="7"/>
  <c r="O39" i="7"/>
  <c r="Q33" i="7"/>
  <c r="Q54" i="7" s="1"/>
  <c r="AE21" i="15"/>
  <c r="T37" i="7"/>
  <c r="AE21" i="14"/>
  <c r="AF30" i="14" s="1"/>
  <c r="AP18" i="15"/>
  <c r="R21" i="14"/>
  <c r="R30" i="14" s="1"/>
  <c r="AE23" i="15"/>
  <c r="C25" i="8"/>
  <c r="P65" i="8" s="1"/>
  <c r="B26" i="8"/>
  <c r="AB66" i="8" s="1"/>
  <c r="V139" i="8"/>
  <c r="U151" i="8"/>
  <c r="X142" i="8"/>
  <c r="X152" i="8" s="1"/>
  <c r="AB148" i="8"/>
  <c r="AD137" i="8"/>
  <c r="AD147" i="8" s="1"/>
  <c r="P39" i="11"/>
  <c r="AC39" i="11"/>
  <c r="AI127" i="8"/>
  <c r="V127" i="8"/>
  <c r="V137" i="8" s="1"/>
  <c r="V147" i="8" s="1"/>
  <c r="H29" i="11"/>
  <c r="H39" i="11" s="1"/>
  <c r="I26" i="11"/>
  <c r="I36" i="11" s="1"/>
  <c r="L30" i="11"/>
  <c r="L40" i="11" s="1"/>
  <c r="I25" i="11"/>
  <c r="I35" i="11" s="1"/>
  <c r="K27" i="11"/>
  <c r="K37" i="11" s="1"/>
  <c r="E30" i="11"/>
  <c r="E40" i="11" s="1"/>
  <c r="E32" i="11"/>
  <c r="E42" i="11" s="1"/>
  <c r="B27" i="11"/>
  <c r="B37" i="11" s="1"/>
  <c r="H25" i="11"/>
  <c r="H35" i="11" s="1"/>
  <c r="D25" i="11"/>
  <c r="D35" i="11" s="1"/>
  <c r="C25" i="11"/>
  <c r="C35" i="11" s="1"/>
  <c r="L28" i="11"/>
  <c r="L38" i="11" s="1"/>
  <c r="C30" i="11"/>
  <c r="C40" i="11" s="1"/>
  <c r="J32" i="11"/>
  <c r="J42" i="11" s="1"/>
  <c r="I28" i="11"/>
  <c r="I38" i="11" s="1"/>
  <c r="G32" i="11"/>
  <c r="G42" i="11" s="1"/>
  <c r="K29" i="11"/>
  <c r="K39" i="11" s="1"/>
  <c r="D31" i="11"/>
  <c r="D41" i="11" s="1"/>
  <c r="F25" i="11"/>
  <c r="F35" i="11" s="1"/>
  <c r="F30" i="11"/>
  <c r="F40" i="11" s="1"/>
  <c r="K25" i="11"/>
  <c r="K35" i="11" s="1"/>
  <c r="G28" i="11"/>
  <c r="G38" i="11" s="1"/>
  <c r="C32" i="11"/>
  <c r="C42" i="11" s="1"/>
  <c r="E28" i="11"/>
  <c r="E38" i="11" s="1"/>
  <c r="E26" i="11"/>
  <c r="E36" i="11" s="1"/>
  <c r="M28" i="11"/>
  <c r="M38" i="11" s="1"/>
  <c r="C31" i="11"/>
  <c r="C41" i="11" s="1"/>
  <c r="K32" i="11"/>
  <c r="K42" i="11" s="1"/>
  <c r="C27" i="11"/>
  <c r="C37" i="11" s="1"/>
  <c r="B30" i="11"/>
  <c r="B40" i="11" s="1"/>
  <c r="J31" i="11"/>
  <c r="J41" i="11" s="1"/>
  <c r="M26" i="11"/>
  <c r="M36" i="11" s="1"/>
  <c r="G31" i="11"/>
  <c r="G41" i="11" s="1"/>
  <c r="C26" i="11"/>
  <c r="C36" i="11" s="1"/>
  <c r="B31" i="11"/>
  <c r="B41" i="11" s="1"/>
  <c r="G27" i="11"/>
  <c r="G37" i="11" s="1"/>
  <c r="D29" i="11"/>
  <c r="D39" i="11" s="1"/>
  <c r="M32" i="11"/>
  <c r="M42" i="11" s="1"/>
  <c r="B25" i="11"/>
  <c r="B35" i="11" s="1"/>
  <c r="H28" i="11"/>
  <c r="H38" i="11" s="1"/>
  <c r="D30" i="11"/>
  <c r="D40" i="11" s="1"/>
  <c r="J30" i="11"/>
  <c r="J40" i="11" s="1"/>
  <c r="L25" i="11"/>
  <c r="L35" i="11" s="1"/>
  <c r="L31" i="11"/>
  <c r="L41" i="11" s="1"/>
  <c r="L29" i="11"/>
  <c r="L39" i="11" s="1"/>
  <c r="F28" i="11"/>
  <c r="F38" i="11" s="1"/>
  <c r="B32" i="11"/>
  <c r="B42" i="11" s="1"/>
  <c r="G25" i="11"/>
  <c r="G35" i="11" s="1"/>
  <c r="J26" i="11"/>
  <c r="J36" i="11" s="1"/>
  <c r="K26" i="11"/>
  <c r="K36" i="11" s="1"/>
  <c r="J29" i="11"/>
  <c r="J39" i="11" s="1"/>
  <c r="B28" i="11"/>
  <c r="B38" i="11" s="1"/>
  <c r="H27" i="11"/>
  <c r="H37" i="11" s="1"/>
  <c r="I30" i="11"/>
  <c r="I40" i="11" s="1"/>
  <c r="M25" i="11"/>
  <c r="M35" i="11" s="1"/>
  <c r="C28" i="11"/>
  <c r="C38" i="11" s="1"/>
  <c r="K30" i="11"/>
  <c r="K40" i="11" s="1"/>
  <c r="H31" i="11"/>
  <c r="H41" i="11" s="1"/>
  <c r="K28" i="11"/>
  <c r="K38" i="11" s="1"/>
  <c r="B29" i="11"/>
  <c r="B39" i="11" s="1"/>
  <c r="D32" i="11"/>
  <c r="D42" i="11" s="1"/>
  <c r="E29" i="11"/>
  <c r="E39" i="11" s="1"/>
  <c r="E27" i="11"/>
  <c r="E37" i="11" s="1"/>
  <c r="E31" i="11"/>
  <c r="E41" i="11" s="1"/>
  <c r="H32" i="11"/>
  <c r="H42" i="11" s="1"/>
  <c r="M31" i="11"/>
  <c r="M41" i="11" s="1"/>
  <c r="I27" i="11"/>
  <c r="I37" i="11" s="1"/>
  <c r="J28" i="11"/>
  <c r="J38" i="11" s="1"/>
  <c r="L26" i="11"/>
  <c r="L36" i="11" s="1"/>
  <c r="E25" i="11"/>
  <c r="E35" i="11" s="1"/>
  <c r="F26" i="11"/>
  <c r="F36" i="11" s="1"/>
  <c r="L32" i="11"/>
  <c r="L42" i="11" s="1"/>
  <c r="G26" i="11"/>
  <c r="G36" i="11" s="1"/>
  <c r="I31" i="11"/>
  <c r="I41" i="11" s="1"/>
  <c r="J25" i="11"/>
  <c r="J35" i="11" s="1"/>
  <c r="F32" i="11"/>
  <c r="F42" i="11" s="1"/>
  <c r="B26" i="11"/>
  <c r="B36" i="11" s="1"/>
  <c r="L27" i="11"/>
  <c r="L37" i="11" s="1"/>
  <c r="F29" i="11"/>
  <c r="F39" i="11" s="1"/>
  <c r="H30" i="11"/>
  <c r="H40" i="11" s="1"/>
  <c r="D27" i="11"/>
  <c r="D37" i="11" s="1"/>
  <c r="M29" i="11"/>
  <c r="M39" i="11" s="1"/>
  <c r="I29" i="11"/>
  <c r="I39" i="11" s="1"/>
  <c r="H26" i="11"/>
  <c r="H36" i="11" s="1"/>
  <c r="F27" i="11"/>
  <c r="F37" i="11" s="1"/>
  <c r="G30" i="11"/>
  <c r="G40" i="11" s="1"/>
  <c r="G29" i="11"/>
  <c r="G39" i="11" s="1"/>
  <c r="M30" i="11"/>
  <c r="M40" i="11" s="1"/>
  <c r="I32" i="11"/>
  <c r="I42" i="11" s="1"/>
  <c r="D28" i="11"/>
  <c r="D38" i="11" s="1"/>
  <c r="F31" i="11"/>
  <c r="F41" i="11" s="1"/>
  <c r="M27" i="11"/>
  <c r="M37" i="11" s="1"/>
  <c r="D26" i="11"/>
  <c r="D36" i="11" s="1"/>
  <c r="T140" i="8"/>
  <c r="T150" i="8" s="1"/>
  <c r="S140" i="8"/>
  <c r="S150" i="8" s="1"/>
  <c r="R130" i="8"/>
  <c r="AE130" i="8"/>
  <c r="AF140" i="8" s="1"/>
  <c r="AF150" i="8" s="1"/>
  <c r="AK41" i="11"/>
  <c r="X41" i="11"/>
  <c r="S146" i="8"/>
  <c r="AC137" i="8"/>
  <c r="Z126" i="8"/>
  <c r="Z136" i="8" s="1"/>
  <c r="Z146" i="8" s="1"/>
  <c r="AD136" i="8"/>
  <c r="AD146" i="8" s="1"/>
  <c r="AC136" i="8"/>
  <c r="AJ37" i="11"/>
  <c r="W37" i="11"/>
  <c r="AF135" i="8"/>
  <c r="AF145" i="8" s="1"/>
  <c r="AG135" i="8"/>
  <c r="AG145" i="8" s="1"/>
  <c r="V135" i="8"/>
  <c r="V145" i="8" s="1"/>
  <c r="W135" i="8"/>
  <c r="W145" i="8" s="1"/>
  <c r="X141" i="8"/>
  <c r="X151" i="8" s="1"/>
  <c r="AE138" i="8"/>
  <c r="AE148" i="8" s="1"/>
  <c r="Z129" i="8"/>
  <c r="AD139" i="8"/>
  <c r="AD149" i="8" s="1"/>
  <c r="O142" i="8"/>
  <c r="O152" i="8" s="1"/>
  <c r="AL140" i="8"/>
  <c r="AL150" i="8" s="1"/>
  <c r="AK140" i="8"/>
  <c r="AK150" i="8" s="1"/>
  <c r="AI136" i="8"/>
  <c r="AI146" i="8" s="1"/>
  <c r="AH136" i="8"/>
  <c r="AH146" i="8" s="1"/>
  <c r="AE142" i="8"/>
  <c r="AE152" i="8" s="1"/>
  <c r="AE140" i="8"/>
  <c r="X139" i="8"/>
  <c r="X149" i="8" s="1"/>
  <c r="P135" i="8"/>
  <c r="AH135" i="8"/>
  <c r="AH145" i="8" s="1"/>
  <c r="U142" i="8"/>
  <c r="U152" i="8" s="1"/>
  <c r="Y135" i="8"/>
  <c r="Y145" i="8" s="1"/>
  <c r="AJ140" i="8"/>
  <c r="AJ150" i="8" s="1"/>
  <c r="S137" i="8"/>
  <c r="AJ36" i="10"/>
  <c r="W36" i="10"/>
  <c r="S41" i="10"/>
  <c r="AF41" i="10"/>
  <c r="AK38" i="10"/>
  <c r="X38" i="10"/>
  <c r="T39" i="10"/>
  <c r="AG39" i="10"/>
  <c r="AI42" i="10"/>
  <c r="V42" i="10"/>
  <c r="AE40" i="10"/>
  <c r="R40" i="10"/>
  <c r="AH40" i="10"/>
  <c r="U40" i="10"/>
  <c r="O39" i="10"/>
  <c r="AB39" i="10"/>
  <c r="AM37" i="10"/>
  <c r="Z37" i="10"/>
  <c r="Z47" i="10" s="1"/>
  <c r="Z57" i="10" s="1"/>
  <c r="S40" i="10"/>
  <c r="Y37" i="10"/>
  <c r="AI41" i="10"/>
  <c r="V41" i="10"/>
  <c r="V51" i="10" s="1"/>
  <c r="V61" i="10" s="1"/>
  <c r="AC42" i="10"/>
  <c r="P36" i="10"/>
  <c r="AC36" i="10"/>
  <c r="AD42" i="10"/>
  <c r="Q42" i="10"/>
  <c r="Q38" i="10"/>
  <c r="AD38" i="10"/>
  <c r="AM35" i="10"/>
  <c r="AF37" i="10"/>
  <c r="AB37" i="10"/>
  <c r="O37" i="10"/>
  <c r="AH37" i="10"/>
  <c r="Q36" i="10"/>
  <c r="Q46" i="10" s="1"/>
  <c r="Q56" i="10" s="1"/>
  <c r="AD36" i="10"/>
  <c r="AD35" i="10"/>
  <c r="O46" i="10"/>
  <c r="X37" i="10"/>
  <c r="AK37" i="10"/>
  <c r="S38" i="10"/>
  <c r="AF38" i="10"/>
  <c r="AJ65" i="8"/>
  <c r="J41" i="8"/>
  <c r="AJ71" i="8"/>
  <c r="AH70" i="8"/>
  <c r="AK70" i="8"/>
  <c r="X70" i="8"/>
  <c r="AB68" i="8"/>
  <c r="AC41" i="9"/>
  <c r="P41" i="9"/>
  <c r="D26" i="9"/>
  <c r="D36" i="9" s="1"/>
  <c r="L28" i="9"/>
  <c r="L38" i="9" s="1"/>
  <c r="H31" i="9"/>
  <c r="H41" i="9" s="1"/>
  <c r="E26" i="9"/>
  <c r="E36" i="9" s="1"/>
  <c r="M28" i="9"/>
  <c r="M38" i="9" s="1"/>
  <c r="I31" i="9"/>
  <c r="I41" i="9" s="1"/>
  <c r="G27" i="9"/>
  <c r="G37" i="9" s="1"/>
  <c r="K32" i="9"/>
  <c r="K42" i="9" s="1"/>
  <c r="C25" i="9"/>
  <c r="C35" i="9" s="1"/>
  <c r="D25" i="9"/>
  <c r="D35" i="9" s="1"/>
  <c r="L27" i="9"/>
  <c r="L37" i="9" s="1"/>
  <c r="H30" i="9"/>
  <c r="H40" i="9" s="1"/>
  <c r="E25" i="9"/>
  <c r="E35" i="9" s="1"/>
  <c r="M27" i="9"/>
  <c r="M37" i="9" s="1"/>
  <c r="I30" i="9"/>
  <c r="I40" i="9" s="1"/>
  <c r="F25" i="9"/>
  <c r="F35" i="9" s="1"/>
  <c r="B28" i="9"/>
  <c r="B38" i="9" s="1"/>
  <c r="J30" i="9"/>
  <c r="J40" i="9" s="1"/>
  <c r="G25" i="9"/>
  <c r="G35" i="9" s="1"/>
  <c r="K30" i="9"/>
  <c r="K40" i="9" s="1"/>
  <c r="F28" i="9"/>
  <c r="F38" i="9" s="1"/>
  <c r="K25" i="9"/>
  <c r="K35" i="9" s="1"/>
  <c r="F26" i="9"/>
  <c r="F36" i="9" s="1"/>
  <c r="J31" i="9"/>
  <c r="J41" i="9" s="1"/>
  <c r="L29" i="9"/>
  <c r="L39" i="9" s="1"/>
  <c r="E27" i="9"/>
  <c r="E37" i="9" s="1"/>
  <c r="I32" i="9"/>
  <c r="I42" i="9" s="1"/>
  <c r="B30" i="9"/>
  <c r="B40" i="9" s="1"/>
  <c r="G29" i="9"/>
  <c r="G39" i="9" s="1"/>
  <c r="F32" i="9"/>
  <c r="F42" i="9" s="1"/>
  <c r="F30" i="9"/>
  <c r="F40" i="9" s="1"/>
  <c r="H25" i="9"/>
  <c r="H35" i="9" s="1"/>
  <c r="L30" i="9"/>
  <c r="L40" i="9" s="1"/>
  <c r="E28" i="9"/>
  <c r="E38" i="9" s="1"/>
  <c r="C26" i="9"/>
  <c r="C36" i="9" s="1"/>
  <c r="C27" i="9"/>
  <c r="C37" i="9" s="1"/>
  <c r="D31" i="9"/>
  <c r="D41" i="9" s="1"/>
  <c r="B26" i="9"/>
  <c r="B36" i="9" s="1"/>
  <c r="C32" i="9"/>
  <c r="C42" i="9" s="1"/>
  <c r="G30" i="9"/>
  <c r="G40" i="9" s="1"/>
  <c r="D32" i="9"/>
  <c r="D42" i="9" s="1"/>
  <c r="G32" i="9"/>
  <c r="G42" i="9" s="1"/>
  <c r="H28" i="9"/>
  <c r="H38" i="9" s="1"/>
  <c r="K26" i="9"/>
  <c r="K36" i="9" s="1"/>
  <c r="H29" i="9"/>
  <c r="H39" i="9" s="1"/>
  <c r="K28" i="9"/>
  <c r="K38" i="9" s="1"/>
  <c r="J28" i="9"/>
  <c r="J38" i="9" s="1"/>
  <c r="M26" i="9"/>
  <c r="M36" i="9" s="1"/>
  <c r="H27" i="9"/>
  <c r="H37" i="9" s="1"/>
  <c r="L32" i="9"/>
  <c r="L42" i="9" s="1"/>
  <c r="E30" i="9"/>
  <c r="E40" i="9" s="1"/>
  <c r="C30" i="9"/>
  <c r="C40" i="9" s="1"/>
  <c r="K27" i="9"/>
  <c r="K37" i="9" s="1"/>
  <c r="D29" i="9"/>
  <c r="D39" i="9" s="1"/>
  <c r="I26" i="9"/>
  <c r="I36" i="9" s="1"/>
  <c r="M31" i="9"/>
  <c r="M41" i="9" s="1"/>
  <c r="F29" i="9"/>
  <c r="F39" i="9" s="1"/>
  <c r="C28" i="9"/>
  <c r="C38" i="9" s="1"/>
  <c r="B31" i="9"/>
  <c r="B41" i="9" s="1"/>
  <c r="B29" i="9"/>
  <c r="B39" i="9" s="1"/>
  <c r="H32" i="9"/>
  <c r="H42" i="9" s="1"/>
  <c r="F27" i="9"/>
  <c r="F37" i="9" s="1"/>
  <c r="B27" i="9"/>
  <c r="B37" i="9" s="1"/>
  <c r="C29" i="9"/>
  <c r="C39" i="9" s="1"/>
  <c r="I25" i="9"/>
  <c r="I35" i="9" s="1"/>
  <c r="G31" i="9"/>
  <c r="G41" i="9" s="1"/>
  <c r="I28" i="9"/>
  <c r="I38" i="9" s="1"/>
  <c r="G28" i="9"/>
  <c r="G38" i="9" s="1"/>
  <c r="I29" i="9"/>
  <c r="I39" i="9" s="1"/>
  <c r="E31" i="9"/>
  <c r="E41" i="9" s="1"/>
  <c r="E32" i="9"/>
  <c r="E42" i="9" s="1"/>
  <c r="J29" i="9"/>
  <c r="J39" i="9" s="1"/>
  <c r="I27" i="9"/>
  <c r="I37" i="9" s="1"/>
  <c r="L31" i="9"/>
  <c r="L41" i="9" s="1"/>
  <c r="J25" i="9"/>
  <c r="J35" i="9" s="1"/>
  <c r="J32" i="9"/>
  <c r="J42" i="9" s="1"/>
  <c r="L25" i="9"/>
  <c r="L35" i="9" s="1"/>
  <c r="J27" i="9"/>
  <c r="J37" i="9" s="1"/>
  <c r="D30" i="9"/>
  <c r="D40" i="9" s="1"/>
  <c r="H26" i="9"/>
  <c r="H36" i="9" s="1"/>
  <c r="B32" i="9"/>
  <c r="B42" i="9" s="1"/>
  <c r="M29" i="9"/>
  <c r="M39" i="9" s="1"/>
  <c r="M30" i="9"/>
  <c r="M40" i="9" s="1"/>
  <c r="G26" i="9"/>
  <c r="G36" i="9" s="1"/>
  <c r="K29" i="9"/>
  <c r="K39" i="9" s="1"/>
  <c r="D27" i="9"/>
  <c r="D37" i="9" s="1"/>
  <c r="L26" i="9"/>
  <c r="L36" i="9" s="1"/>
  <c r="E29" i="9"/>
  <c r="E39" i="9" s="1"/>
  <c r="B25" i="9"/>
  <c r="B35" i="9" s="1"/>
  <c r="M25" i="9"/>
  <c r="M35" i="9" s="1"/>
  <c r="K32" i="8"/>
  <c r="G32" i="8"/>
  <c r="K31" i="8"/>
  <c r="G31" i="8"/>
  <c r="C31" i="8"/>
  <c r="G30" i="8"/>
  <c r="C30" i="8"/>
  <c r="K29" i="8"/>
  <c r="C29" i="8"/>
  <c r="K28" i="8"/>
  <c r="G28" i="8"/>
  <c r="C28" i="8"/>
  <c r="K27" i="8"/>
  <c r="G27" i="8"/>
  <c r="C27" i="8"/>
  <c r="K26" i="8"/>
  <c r="G26" i="8"/>
  <c r="K25" i="8"/>
  <c r="G25" i="8"/>
  <c r="H32" i="8"/>
  <c r="D28" i="9"/>
  <c r="D38" i="9" s="1"/>
  <c r="K31" i="9"/>
  <c r="K41" i="9" s="1"/>
  <c r="J32" i="8"/>
  <c r="G23" i="8"/>
  <c r="B32" i="8"/>
  <c r="F31" i="8"/>
  <c r="B31" i="8"/>
  <c r="J30" i="8"/>
  <c r="F30" i="8"/>
  <c r="B30" i="8"/>
  <c r="J29" i="8"/>
  <c r="F29" i="8"/>
  <c r="B29" i="8"/>
  <c r="J28" i="8"/>
  <c r="F28" i="8"/>
  <c r="J27" i="8"/>
  <c r="F27" i="8"/>
  <c r="B27" i="8"/>
  <c r="J26" i="8"/>
  <c r="F26" i="8"/>
  <c r="F25" i="8"/>
  <c r="B25" i="8"/>
  <c r="F31" i="9"/>
  <c r="F41" i="9" s="1"/>
  <c r="M32" i="9"/>
  <c r="M42" i="9" s="1"/>
  <c r="I30" i="8"/>
  <c r="E29" i="8"/>
  <c r="M27" i="8"/>
  <c r="I26" i="8"/>
  <c r="E25" i="8"/>
  <c r="D30" i="8"/>
  <c r="L28" i="8"/>
  <c r="L26" i="8"/>
  <c r="D25" i="8"/>
  <c r="M31" i="8"/>
  <c r="E30" i="8"/>
  <c r="M28" i="8"/>
  <c r="I27" i="8"/>
  <c r="E26" i="8"/>
  <c r="H31" i="8"/>
  <c r="L31" i="8"/>
  <c r="L29" i="8"/>
  <c r="H28" i="8"/>
  <c r="H26" i="8"/>
  <c r="M29" i="8"/>
  <c r="E27" i="8"/>
  <c r="L32" i="8"/>
  <c r="H29" i="8"/>
  <c r="D26" i="8"/>
  <c r="E31" i="8"/>
  <c r="I29" i="8"/>
  <c r="M25" i="8"/>
  <c r="L30" i="8"/>
  <c r="H25" i="8"/>
  <c r="I32" i="8"/>
  <c r="I31" i="8"/>
  <c r="I28" i="8"/>
  <c r="I25" i="8"/>
  <c r="D29" i="8"/>
  <c r="M30" i="8"/>
  <c r="E32" i="8"/>
  <c r="L25" i="8"/>
  <c r="E28" i="8"/>
  <c r="L27" i="8"/>
  <c r="H27" i="8"/>
  <c r="M26" i="8"/>
  <c r="D27" i="8"/>
  <c r="J26" i="9"/>
  <c r="J36" i="9" s="1"/>
  <c r="AM27" i="15"/>
  <c r="AI29" i="15"/>
  <c r="AJ24" i="15"/>
  <c r="AJ27" i="15"/>
  <c r="AM23" i="15"/>
  <c r="AI30" i="15"/>
  <c r="AD26" i="15"/>
  <c r="AH27" i="15"/>
  <c r="AH28" i="15"/>
  <c r="AF26" i="15"/>
  <c r="AM29" i="15"/>
  <c r="AI25" i="15"/>
  <c r="AQ34" i="15"/>
  <c r="AK24" i="15"/>
  <c r="AE27" i="15"/>
  <c r="AL25" i="15"/>
  <c r="AG27" i="15"/>
  <c r="AC25" i="15"/>
  <c r="AH29" i="15"/>
  <c r="AE29" i="15"/>
  <c r="AM28" i="15"/>
  <c r="AK28" i="15"/>
  <c r="AG28" i="15"/>
  <c r="AD23" i="15"/>
  <c r="AF28" i="15"/>
  <c r="AF24" i="15"/>
  <c r="AF30" i="15"/>
  <c r="AG29" i="15"/>
  <c r="Q74" i="7"/>
  <c r="Q44" i="7"/>
  <c r="AJ29" i="15"/>
  <c r="AJ25" i="15"/>
  <c r="AJ23" i="15"/>
  <c r="AB23" i="15"/>
  <c r="S74" i="7"/>
  <c r="AJ28" i="15"/>
  <c r="AI25" i="7"/>
  <c r="AL29" i="7"/>
  <c r="AE25" i="7"/>
  <c r="AL27" i="15"/>
  <c r="AE25" i="15"/>
  <c r="AI26" i="15"/>
  <c r="AB24" i="15"/>
  <c r="AI24" i="15"/>
  <c r="AF25" i="15"/>
  <c r="AM26" i="15"/>
  <c r="AG30" i="7"/>
  <c r="AC29" i="7"/>
  <c r="AL27" i="7"/>
  <c r="AG26" i="7"/>
  <c r="AD25" i="7"/>
  <c r="AG23" i="7"/>
  <c r="AJ29" i="7"/>
  <c r="AH28" i="7"/>
  <c r="AC27" i="7"/>
  <c r="AK25" i="7"/>
  <c r="AG24" i="7"/>
  <c r="AI30" i="7"/>
  <c r="AE29" i="7"/>
  <c r="AJ27" i="7"/>
  <c r="AI26" i="7"/>
  <c r="AB25" i="7"/>
  <c r="AK23" i="7"/>
  <c r="AD24" i="15"/>
  <c r="AH26" i="15"/>
  <c r="AC28" i="15"/>
  <c r="AB29" i="15"/>
  <c r="AE30" i="15"/>
  <c r="AH24" i="15"/>
  <c r="AG23" i="15"/>
  <c r="AM30" i="15"/>
  <c r="AD29" i="15"/>
  <c r="AL28" i="15"/>
  <c r="AC29" i="15"/>
  <c r="AC30" i="15"/>
  <c r="AK27" i="15"/>
  <c r="AD30" i="15"/>
  <c r="AK25" i="15"/>
  <c r="AE24" i="15"/>
  <c r="AD23" i="7"/>
  <c r="AL30" i="7"/>
  <c r="Y38" i="7"/>
  <c r="Q38" i="7"/>
  <c r="AD29" i="7"/>
  <c r="AL26" i="7"/>
  <c r="AB23" i="7"/>
  <c r="AG24" i="15"/>
  <c r="X59" i="7"/>
  <c r="AL23" i="7"/>
  <c r="AI24" i="7"/>
  <c r="AJ28" i="7"/>
  <c r="AE24" i="7"/>
  <c r="AM25" i="15"/>
  <c r="AB26" i="15"/>
  <c r="AD28" i="15"/>
  <c r="AC30" i="7"/>
  <c r="AM28" i="7"/>
  <c r="AH27" i="7"/>
  <c r="AC26" i="7"/>
  <c r="AL24" i="7"/>
  <c r="AJ30" i="7"/>
  <c r="AF29" i="7"/>
  <c r="AD28" i="7"/>
  <c r="AJ26" i="7"/>
  <c r="AG25" i="7"/>
  <c r="AC24" i="7"/>
  <c r="AE30" i="7"/>
  <c r="AK28" i="7"/>
  <c r="AF27" i="7"/>
  <c r="AE26" i="7"/>
  <c r="AJ24" i="7"/>
  <c r="AC23" i="7"/>
  <c r="AH25" i="15"/>
  <c r="AL30" i="15"/>
  <c r="AH23" i="15"/>
  <c r="AD27" i="15"/>
  <c r="AL23" i="15"/>
  <c r="AD25" i="15"/>
  <c r="AH30" i="15"/>
  <c r="AB28" i="15"/>
  <c r="AK30" i="15"/>
  <c r="AC26" i="15"/>
  <c r="AB27" i="15"/>
  <c r="AC27" i="15"/>
  <c r="AE26" i="15"/>
  <c r="AI28" i="15"/>
  <c r="AC23" i="15"/>
  <c r="AK26" i="15"/>
  <c r="U39" i="7"/>
  <c r="AH30" i="7"/>
  <c r="AI27" i="7"/>
  <c r="Y37" i="7"/>
  <c r="Y48" i="7" s="1"/>
  <c r="Q37" i="7"/>
  <c r="P36" i="7"/>
  <c r="AF23" i="15"/>
  <c r="AG30" i="15"/>
  <c r="AG25" i="15"/>
  <c r="AD30" i="7"/>
  <c r="AM23" i="7"/>
  <c r="AM27" i="7"/>
  <c r="AJ23" i="7"/>
  <c r="AF28" i="7"/>
  <c r="AB25" i="15"/>
  <c r="AJ26" i="15"/>
  <c r="AK29" i="7"/>
  <c r="AI28" i="7"/>
  <c r="AD27" i="7"/>
  <c r="AL25" i="7"/>
  <c r="AH24" i="7"/>
  <c r="AF30" i="7"/>
  <c r="AB29" i="7"/>
  <c r="AK27" i="7"/>
  <c r="AF26" i="7"/>
  <c r="AC25" i="7"/>
  <c r="AF23" i="7"/>
  <c r="AM29" i="7"/>
  <c r="AG28" i="7"/>
  <c r="AB27" i="7"/>
  <c r="AJ25" i="7"/>
  <c r="AF24" i="7"/>
  <c r="AL24" i="15"/>
  <c r="AL26" i="15"/>
  <c r="AF29" i="15"/>
  <c r="AB30" i="15"/>
  <c r="AE28" i="15"/>
  <c r="AI27" i="15"/>
  <c r="AG26" i="15"/>
  <c r="AK23" i="15"/>
  <c r="AF27" i="15"/>
  <c r="AK29" i="15"/>
  <c r="AM24" i="15"/>
  <c r="AL29" i="15"/>
  <c r="AI23" i="15"/>
  <c r="AJ30" i="15"/>
  <c r="AI23" i="7"/>
  <c r="X40" i="7"/>
  <c r="AE27" i="7"/>
  <c r="Z34" i="7"/>
  <c r="V34" i="7"/>
  <c r="V33" i="7"/>
  <c r="Y78" i="7"/>
  <c r="Y58" i="7"/>
  <c r="T26" i="15"/>
  <c r="P23" i="7"/>
  <c r="T77" i="7"/>
  <c r="R75" i="7"/>
  <c r="S30" i="7"/>
  <c r="R29" i="7"/>
  <c r="Z27" i="7"/>
  <c r="T26" i="7"/>
  <c r="P25" i="7"/>
  <c r="W23" i="7"/>
  <c r="V30" i="7"/>
  <c r="Q28" i="7"/>
  <c r="W26" i="7"/>
  <c r="W25" i="7"/>
  <c r="W24" i="7"/>
  <c r="S27" i="15"/>
  <c r="W23" i="15"/>
  <c r="Z23" i="7"/>
  <c r="Y30" i="7"/>
  <c r="Q30" i="7"/>
  <c r="X29" i="7"/>
  <c r="P29" i="7"/>
  <c r="X28" i="7"/>
  <c r="P28" i="7"/>
  <c r="X27" i="7"/>
  <c r="P27" i="7"/>
  <c r="Y26" i="7"/>
  <c r="Q26" i="7"/>
  <c r="V25" i="7"/>
  <c r="AV35" i="15"/>
  <c r="R21" i="15"/>
  <c r="X24" i="15" s="1"/>
  <c r="X79" i="7"/>
  <c r="X49" i="7"/>
  <c r="V23" i="7"/>
  <c r="O30" i="7"/>
  <c r="Z28" i="7"/>
  <c r="V27" i="7"/>
  <c r="P26" i="7"/>
  <c r="X24" i="7"/>
  <c r="O23" i="7"/>
  <c r="R30" i="7"/>
  <c r="Q29" i="7"/>
  <c r="Y27" i="7"/>
  <c r="S25" i="7"/>
  <c r="S24" i="7"/>
  <c r="Q27" i="15"/>
  <c r="T23" i="15"/>
  <c r="AQ29" i="15"/>
  <c r="Y28" i="15"/>
  <c r="Y23" i="7"/>
  <c r="AP34" i="7"/>
  <c r="X30" i="7"/>
  <c r="P30" i="7"/>
  <c r="W29" i="7"/>
  <c r="O29" i="7"/>
  <c r="W28" i="7"/>
  <c r="O28" i="7"/>
  <c r="W27" i="7"/>
  <c r="O27" i="7"/>
  <c r="V26" i="7"/>
  <c r="U25" i="7"/>
  <c r="Z24" i="7"/>
  <c r="U24" i="7"/>
  <c r="X23" i="7"/>
  <c r="Q23" i="7"/>
  <c r="Z29" i="7"/>
  <c r="V28" i="7"/>
  <c r="R27" i="7"/>
  <c r="X25" i="7"/>
  <c r="T24" i="7"/>
  <c r="R23" i="7"/>
  <c r="Y29" i="7"/>
  <c r="Y28" i="7"/>
  <c r="U27" i="7"/>
  <c r="S26" i="7"/>
  <c r="O25" i="7"/>
  <c r="O24" i="7"/>
  <c r="U30" i="15"/>
  <c r="U23" i="7"/>
  <c r="U30" i="7"/>
  <c r="T29" i="7"/>
  <c r="T28" i="7"/>
  <c r="T27" i="7"/>
  <c r="U26" i="7"/>
  <c r="Z25" i="7"/>
  <c r="R25" i="7"/>
  <c r="Y24" i="7"/>
  <c r="R24" i="7"/>
  <c r="O49" i="7"/>
  <c r="O79" i="7"/>
  <c r="O59" i="7"/>
  <c r="D49" i="7" s="1"/>
  <c r="Q60" i="7"/>
  <c r="Q50" i="7"/>
  <c r="Q80" i="7"/>
  <c r="W44" i="7"/>
  <c r="W74" i="7"/>
  <c r="O51" i="7"/>
  <c r="O61" i="7"/>
  <c r="O81" i="7"/>
  <c r="S36" i="7"/>
  <c r="O36" i="7"/>
  <c r="Y35" i="7"/>
  <c r="Q35" i="7"/>
  <c r="Q34" i="7"/>
  <c r="U33" i="7"/>
  <c r="V36" i="7"/>
  <c r="Z38" i="7"/>
  <c r="X37" i="7"/>
  <c r="Z35" i="7"/>
  <c r="T33" i="7"/>
  <c r="P39" i="7"/>
  <c r="O35" i="7"/>
  <c r="Q36" i="7"/>
  <c r="X39" i="7"/>
  <c r="W34" i="7"/>
  <c r="O37" i="7"/>
  <c r="S39" i="7"/>
  <c r="P33" i="7"/>
  <c r="W39" i="7"/>
  <c r="T35" i="7"/>
  <c r="R35" i="7"/>
  <c r="T39" i="7"/>
  <c r="P35" i="7"/>
  <c r="Z33" i="7"/>
  <c r="W35" i="7"/>
  <c r="S35" i="7"/>
  <c r="R33" i="7"/>
  <c r="U36" i="7"/>
  <c r="Y40" i="7"/>
  <c r="W38" i="7"/>
  <c r="S38" i="7"/>
  <c r="M24" i="7"/>
  <c r="M34" i="7" s="1"/>
  <c r="B26" i="7"/>
  <c r="B36" i="7" s="1"/>
  <c r="H29" i="7"/>
  <c r="H39" i="7" s="1"/>
  <c r="H23" i="7"/>
  <c r="H33" i="7" s="1"/>
  <c r="I24" i="7"/>
  <c r="I34" i="7" s="1"/>
  <c r="E25" i="7"/>
  <c r="E35" i="7" s="1"/>
  <c r="E26" i="7"/>
  <c r="E36" i="7" s="1"/>
  <c r="D27" i="7"/>
  <c r="D37" i="7" s="1"/>
  <c r="E28" i="7"/>
  <c r="E38" i="7" s="1"/>
  <c r="M29" i="7"/>
  <c r="M39" i="7" s="1"/>
  <c r="G23" i="7"/>
  <c r="G33" i="7" s="1"/>
  <c r="F25" i="7"/>
  <c r="F35" i="7" s="1"/>
  <c r="H26" i="7"/>
  <c r="H36" i="7" s="1"/>
  <c r="H27" i="7"/>
  <c r="H37" i="7" s="1"/>
  <c r="I28" i="7"/>
  <c r="I38" i="7" s="1"/>
  <c r="F29" i="7"/>
  <c r="F39" i="7" s="1"/>
  <c r="D30" i="7"/>
  <c r="D40" i="7" s="1"/>
  <c r="B23" i="7"/>
  <c r="B33" i="7" s="1"/>
  <c r="J25" i="7"/>
  <c r="J35" i="7" s="1"/>
  <c r="F27" i="7"/>
  <c r="F37" i="7" s="1"/>
  <c r="G28" i="7"/>
  <c r="G38" i="7" s="1"/>
  <c r="G29" i="7"/>
  <c r="G39" i="7" s="1"/>
  <c r="J26" i="7"/>
  <c r="J36" i="7" s="1"/>
  <c r="H24" i="7"/>
  <c r="H34" i="7" s="1"/>
  <c r="K23" i="7"/>
  <c r="K33" i="7" s="1"/>
  <c r="H25" i="7"/>
  <c r="H35" i="7" s="1"/>
  <c r="G27" i="7"/>
  <c r="G37" i="7" s="1"/>
  <c r="H28" i="7"/>
  <c r="H38" i="7" s="1"/>
  <c r="G30" i="7"/>
  <c r="G40" i="7" s="1"/>
  <c r="B24" i="7"/>
  <c r="B34" i="7" s="1"/>
  <c r="I25" i="7"/>
  <c r="I35" i="7" s="1"/>
  <c r="K26" i="7"/>
  <c r="K36" i="7" s="1"/>
  <c r="K27" i="7"/>
  <c r="K37" i="7" s="1"/>
  <c r="L28" i="7"/>
  <c r="L38" i="7" s="1"/>
  <c r="J29" i="7"/>
  <c r="J39" i="7" s="1"/>
  <c r="K30" i="7"/>
  <c r="K40" i="7" s="1"/>
  <c r="G24" i="7"/>
  <c r="G34" i="7" s="1"/>
  <c r="L25" i="7"/>
  <c r="L35" i="7" s="1"/>
  <c r="J28" i="7"/>
  <c r="J38" i="7" s="1"/>
  <c r="K29" i="7"/>
  <c r="K39" i="7" s="1"/>
  <c r="E30" i="7"/>
  <c r="E40" i="7" s="1"/>
  <c r="D25" i="7"/>
  <c r="D35" i="7" s="1"/>
  <c r="L26" i="7"/>
  <c r="L36" i="7" s="1"/>
  <c r="C27" i="7"/>
  <c r="C37" i="7" s="1"/>
  <c r="I30" i="7"/>
  <c r="I40" i="7" s="1"/>
  <c r="E23" i="7"/>
  <c r="E33" i="7" s="1"/>
  <c r="K24" i="7"/>
  <c r="K34" i="7" s="1"/>
  <c r="M26" i="7"/>
  <c r="M36" i="7" s="1"/>
  <c r="E29" i="7"/>
  <c r="E39" i="7" s="1"/>
  <c r="J30" i="7"/>
  <c r="J40" i="7" s="1"/>
  <c r="F24" i="7"/>
  <c r="F34" i="7" s="1"/>
  <c r="C26" i="7"/>
  <c r="C36" i="7" s="1"/>
  <c r="B27" i="7"/>
  <c r="B37" i="7" s="1"/>
  <c r="C28" i="7"/>
  <c r="C38" i="7" s="1"/>
  <c r="B29" i="7"/>
  <c r="B39" i="7" s="1"/>
  <c r="L24" i="7"/>
  <c r="L34" i="7" s="1"/>
  <c r="I26" i="7"/>
  <c r="I36" i="7" s="1"/>
  <c r="I27" i="7"/>
  <c r="I37" i="7" s="1"/>
  <c r="M28" i="7"/>
  <c r="M38" i="7" s="1"/>
  <c r="H30" i="7"/>
  <c r="H40" i="7" s="1"/>
  <c r="M25" i="7"/>
  <c r="M35" i="7" s="1"/>
  <c r="K25" i="7"/>
  <c r="K35" i="7" s="1"/>
  <c r="M30" i="7"/>
  <c r="M40" i="7" s="1"/>
  <c r="F28" i="7"/>
  <c r="F38" i="7" s="1"/>
  <c r="G25" i="7"/>
  <c r="G35" i="7" s="1"/>
  <c r="C30" i="7"/>
  <c r="C40" i="7" s="1"/>
  <c r="I23" i="7"/>
  <c r="I33" i="7" s="1"/>
  <c r="C24" i="7"/>
  <c r="C34" i="7" s="1"/>
  <c r="M27" i="7"/>
  <c r="M37" i="7" s="1"/>
  <c r="F30" i="7"/>
  <c r="F40" i="7" s="1"/>
  <c r="C25" i="7"/>
  <c r="C35" i="7" s="1"/>
  <c r="J27" i="7"/>
  <c r="J37" i="7" s="1"/>
  <c r="L29" i="7"/>
  <c r="L39" i="7" s="1"/>
  <c r="D24" i="7"/>
  <c r="D34" i="7" s="1"/>
  <c r="Y33" i="7"/>
  <c r="Y44" i="7" s="1"/>
  <c r="D23" i="15"/>
  <c r="D33" i="15" s="1"/>
  <c r="D28" i="7"/>
  <c r="D38" i="7" s="1"/>
  <c r="C29" i="7"/>
  <c r="C39" i="7" s="1"/>
  <c r="E27" i="7"/>
  <c r="E37" i="7" s="1"/>
  <c r="B25" i="7"/>
  <c r="B35" i="7" s="1"/>
  <c r="M23" i="7"/>
  <c r="M33" i="7" s="1"/>
  <c r="Z39" i="7"/>
  <c r="V39" i="7"/>
  <c r="L30" i="7"/>
  <c r="L40" i="7" s="1"/>
  <c r="V37" i="7"/>
  <c r="R37" i="7"/>
  <c r="AR34" i="15"/>
  <c r="H30" i="15"/>
  <c r="H40" i="15" s="1"/>
  <c r="E21" i="15"/>
  <c r="C29" i="15" s="1"/>
  <c r="C39" i="15" s="1"/>
  <c r="G21" i="15"/>
  <c r="AW25" i="15"/>
  <c r="AT25" i="15"/>
  <c r="G27" i="15"/>
  <c r="G37" i="15" s="1"/>
  <c r="AQ13" i="15"/>
  <c r="AU34" i="15"/>
  <c r="K30" i="15"/>
  <c r="K40" i="15" s="1"/>
  <c r="AV22" i="15"/>
  <c r="I26" i="15"/>
  <c r="I36" i="15" s="1"/>
  <c r="E25" i="15"/>
  <c r="E35" i="15" s="1"/>
  <c r="AR19" i="15"/>
  <c r="B25" i="15"/>
  <c r="B35" i="15" s="1"/>
  <c r="AO19" i="15"/>
  <c r="F23" i="15"/>
  <c r="F33" i="15" s="1"/>
  <c r="AZ31" i="15"/>
  <c r="M29" i="15"/>
  <c r="M39" i="15" s="1"/>
  <c r="AH30" i="14"/>
  <c r="AJ26" i="14"/>
  <c r="AL27" i="14"/>
  <c r="AJ27" i="14"/>
  <c r="AC29" i="14"/>
  <c r="AK26" i="14"/>
  <c r="AB24" i="14"/>
  <c r="AH25" i="14"/>
  <c r="AF25" i="14"/>
  <c r="AI23" i="14"/>
  <c r="AL23" i="14"/>
  <c r="AC25" i="14"/>
  <c r="AJ25" i="14"/>
  <c r="AG23" i="14"/>
  <c r="AK29" i="14"/>
  <c r="AM24" i="14"/>
  <c r="AB28" i="14"/>
  <c r="AH29" i="14"/>
  <c r="AF29" i="14"/>
  <c r="AH24" i="14"/>
  <c r="AK23" i="14"/>
  <c r="AC28" i="14"/>
  <c r="AJ29" i="14"/>
  <c r="AG21" i="14"/>
  <c r="AY30" i="14"/>
  <c r="AU27" i="14"/>
  <c r="AV24" i="14"/>
  <c r="AY18" i="14"/>
  <c r="S39" i="6"/>
  <c r="AD24" i="14"/>
  <c r="P23" i="14"/>
  <c r="Y27" i="14"/>
  <c r="V23" i="14"/>
  <c r="P26" i="14"/>
  <c r="R24" i="14"/>
  <c r="W24" i="14"/>
  <c r="Q23" i="14"/>
  <c r="W25" i="14"/>
  <c r="V24" i="14"/>
  <c r="S23" i="14"/>
  <c r="Y30" i="14"/>
  <c r="V26" i="14"/>
  <c r="Z25" i="14"/>
  <c r="Q27" i="14"/>
  <c r="S24" i="14"/>
  <c r="X26" i="14"/>
  <c r="V25" i="14"/>
  <c r="X23" i="14"/>
  <c r="P27" i="14"/>
  <c r="T26" i="14"/>
  <c r="O26" i="14"/>
  <c r="R28" i="14"/>
  <c r="O23" i="14"/>
  <c r="U28" i="14"/>
  <c r="X25" i="14"/>
  <c r="Q30" i="14"/>
  <c r="U24" i="14"/>
  <c r="Q26" i="14"/>
  <c r="P24" i="6"/>
  <c r="C34" i="6" s="1"/>
  <c r="C33" i="3" s="1"/>
  <c r="V25" i="6"/>
  <c r="I35" i="6" s="1"/>
  <c r="I39" i="3" s="1"/>
  <c r="U24" i="6"/>
  <c r="R27" i="6"/>
  <c r="Y30" i="6"/>
  <c r="L40" i="6" s="1"/>
  <c r="T7" i="3" s="1"/>
  <c r="W7" i="3" s="1"/>
  <c r="Q30" i="6"/>
  <c r="D40" i="6" s="1"/>
  <c r="R25" i="6"/>
  <c r="W26" i="6"/>
  <c r="J36" i="6" s="1"/>
  <c r="J45" i="3" s="1"/>
  <c r="Q29" i="6"/>
  <c r="D39" i="6" s="1"/>
  <c r="D63" i="3" s="1"/>
  <c r="P25" i="6"/>
  <c r="C35" i="6" s="1"/>
  <c r="C39" i="3" s="1"/>
  <c r="P26" i="6"/>
  <c r="C36" i="6" s="1"/>
  <c r="C45" i="3" s="1"/>
  <c r="W29" i="6"/>
  <c r="S30" i="6"/>
  <c r="Y26" i="6"/>
  <c r="U26" i="14"/>
  <c r="V29" i="6"/>
  <c r="Q28" i="6"/>
  <c r="D38" i="6" s="1"/>
  <c r="P27" i="6"/>
  <c r="O25" i="6"/>
  <c r="T30" i="6"/>
  <c r="G40" i="6" s="1"/>
  <c r="T51" i="6" s="1"/>
  <c r="P29" i="6"/>
  <c r="Z27" i="6"/>
  <c r="M37" i="6" s="1"/>
  <c r="M51" i="3" s="1"/>
  <c r="O24" i="6"/>
  <c r="W23" i="6"/>
  <c r="J33" i="6" s="1"/>
  <c r="J27" i="3" s="1"/>
  <c r="Y27" i="6"/>
  <c r="Y25" i="6"/>
  <c r="AR32" i="14"/>
  <c r="O30" i="6"/>
  <c r="V24" i="6"/>
  <c r="I34" i="6" s="1"/>
  <c r="I33" i="3" s="1"/>
  <c r="Q23" i="6"/>
  <c r="R26" i="6"/>
  <c r="E36" i="6" s="1"/>
  <c r="E45" i="3" s="1"/>
  <c r="O26" i="6"/>
  <c r="B36" i="6" s="1"/>
  <c r="V28" i="6"/>
  <c r="I38" i="6" s="1"/>
  <c r="R24" i="6"/>
  <c r="R30" i="6"/>
  <c r="O29" i="6"/>
  <c r="Q25" i="6"/>
  <c r="T28" i="6"/>
  <c r="Q27" i="6"/>
  <c r="T24" i="14"/>
  <c r="S25" i="14"/>
  <c r="R29" i="6"/>
  <c r="E39" i="6" s="1"/>
  <c r="E63" i="3" s="1"/>
  <c r="X27" i="6"/>
  <c r="K37" i="6" s="1"/>
  <c r="K51" i="3" s="1"/>
  <c r="Z26" i="6"/>
  <c r="S24" i="6"/>
  <c r="F34" i="6" s="1"/>
  <c r="F33" i="3" s="1"/>
  <c r="P30" i="6"/>
  <c r="W28" i="6"/>
  <c r="J38" i="6" s="1"/>
  <c r="J57" i="3" s="1"/>
  <c r="V27" i="6"/>
  <c r="P23" i="6"/>
  <c r="V30" i="6"/>
  <c r="U30" i="6"/>
  <c r="H40" i="6" s="1"/>
  <c r="T21" i="14"/>
  <c r="Z25" i="6"/>
  <c r="M35" i="6" s="1"/>
  <c r="Y24" i="6"/>
  <c r="S29" i="6"/>
  <c r="F39" i="6" s="1"/>
  <c r="F63" i="3" s="1"/>
  <c r="Z28" i="6"/>
  <c r="Y29" i="6"/>
  <c r="L39" i="6" s="1"/>
  <c r="L63" i="3" s="1"/>
  <c r="W24" i="6"/>
  <c r="T25" i="6"/>
  <c r="T26" i="6"/>
  <c r="G36" i="6" s="1"/>
  <c r="G45" i="3" s="1"/>
  <c r="R28" i="6"/>
  <c r="P28" i="6"/>
  <c r="Q26" i="6"/>
  <c r="Q24" i="6"/>
  <c r="O27" i="6"/>
  <c r="X24" i="6"/>
  <c r="K34" i="6" s="1"/>
  <c r="K33" i="3" s="1"/>
  <c r="R27" i="14"/>
  <c r="Y28" i="6"/>
  <c r="L38" i="6" s="1"/>
  <c r="L57" i="3" s="1"/>
  <c r="V26" i="6"/>
  <c r="T23" i="6"/>
  <c r="X29" i="6"/>
  <c r="S28" i="6"/>
  <c r="X26" i="6"/>
  <c r="X25" i="6"/>
  <c r="K35" i="6" s="1"/>
  <c r="K39" i="3" s="1"/>
  <c r="U29" i="6"/>
  <c r="Z24" i="6"/>
  <c r="G21" i="14"/>
  <c r="E21" i="14"/>
  <c r="L29" i="14" s="1"/>
  <c r="AY31" i="14"/>
  <c r="AU31" i="14"/>
  <c r="AQ31" i="14"/>
  <c r="AQ16" i="14"/>
  <c r="P37" i="6"/>
  <c r="X39" i="6"/>
  <c r="Y37" i="6"/>
  <c r="V35" i="6"/>
  <c r="U36" i="6"/>
  <c r="P36" i="6"/>
  <c r="V36" i="6"/>
  <c r="Z38" i="6"/>
  <c r="R34" i="6"/>
  <c r="T35" i="6"/>
  <c r="V34" i="6"/>
  <c r="W34" i="6"/>
  <c r="S34" i="6"/>
  <c r="U37" i="6"/>
  <c r="X35" i="6"/>
  <c r="P33" i="6"/>
  <c r="O38" i="6"/>
  <c r="Z39" i="6"/>
  <c r="X33" i="6"/>
  <c r="W38" i="6"/>
  <c r="Y33" i="6"/>
  <c r="U33" i="6"/>
  <c r="Q33" i="6"/>
  <c r="Y40" i="6"/>
  <c r="W39" i="6"/>
  <c r="S36" i="6"/>
  <c r="O36" i="6"/>
  <c r="AT24" i="13"/>
  <c r="AQ24" i="13"/>
  <c r="AX18" i="13"/>
  <c r="AU15" i="13"/>
  <c r="AQ15" i="13"/>
  <c r="AZ27" i="13"/>
  <c r="AW24" i="13"/>
  <c r="AU21" i="13"/>
  <c r="AQ21" i="13"/>
  <c r="AT36" i="13"/>
  <c r="AE21" i="13"/>
  <c r="AG26" i="13" s="1"/>
  <c r="AQ33" i="13"/>
  <c r="AV27" i="13"/>
  <c r="AY26" i="13"/>
  <c r="AX23" i="13"/>
  <c r="AU23" i="13"/>
  <c r="AX14" i="13"/>
  <c r="AQ14" i="13"/>
  <c r="AZ17" i="13"/>
  <c r="AV17" i="13"/>
  <c r="AR17" i="13"/>
  <c r="AR35" i="13"/>
  <c r="T21" i="13"/>
  <c r="R21" i="13"/>
  <c r="Y27" i="13" s="1"/>
  <c r="AV32" i="13"/>
  <c r="AR32" i="13"/>
  <c r="S30" i="2"/>
  <c r="T29" i="2"/>
  <c r="P27" i="2"/>
  <c r="O26" i="2"/>
  <c r="X25" i="2"/>
  <c r="Q27" i="2"/>
  <c r="Y27" i="2"/>
  <c r="L37" i="2" s="1"/>
  <c r="Q28" i="2"/>
  <c r="D38" i="2" s="1"/>
  <c r="Y28" i="2"/>
  <c r="O29" i="2"/>
  <c r="W29" i="2"/>
  <c r="V30" i="2"/>
  <c r="W23" i="2"/>
  <c r="S24" i="2"/>
  <c r="U25" i="2"/>
  <c r="O28" i="2"/>
  <c r="Q29" i="2"/>
  <c r="X30" i="2"/>
  <c r="X23" i="2"/>
  <c r="T28" i="2"/>
  <c r="R29" i="2"/>
  <c r="U30" i="2"/>
  <c r="Y23" i="2"/>
  <c r="U24" i="2"/>
  <c r="T25" i="2"/>
  <c r="S26" i="2"/>
  <c r="T27" i="2"/>
  <c r="R28" i="2"/>
  <c r="Z28" i="2"/>
  <c r="P29" i="2"/>
  <c r="X29" i="2"/>
  <c r="O30" i="2"/>
  <c r="W30" i="2"/>
  <c r="O23" i="2"/>
  <c r="B33" i="2" s="1"/>
  <c r="B26" i="3" s="1"/>
  <c r="P26" i="2"/>
  <c r="X26" i="2"/>
  <c r="S28" i="2"/>
  <c r="U29" i="2"/>
  <c r="P30" i="2"/>
  <c r="X24" i="2"/>
  <c r="K34" i="2" s="1"/>
  <c r="K32" i="3" s="1"/>
  <c r="Z25" i="2"/>
  <c r="U26" i="2"/>
  <c r="S27" i="2"/>
  <c r="P28" i="2"/>
  <c r="C38" i="2" s="1"/>
  <c r="AP34" i="2"/>
  <c r="R33" i="2" s="1"/>
  <c r="R23" i="2"/>
  <c r="O24" i="2"/>
  <c r="W24" i="2"/>
  <c r="T26" i="2"/>
  <c r="G36" i="2" s="1"/>
  <c r="G44" i="3" s="1"/>
  <c r="R27" i="2"/>
  <c r="Z27" i="2"/>
  <c r="W28" i="2"/>
  <c r="P23" i="2"/>
  <c r="P24" i="2"/>
  <c r="R25" i="2"/>
  <c r="Y26" i="2"/>
  <c r="X28" i="2"/>
  <c r="V29" i="2"/>
  <c r="I39" i="2" s="1"/>
  <c r="I62" i="3" s="1"/>
  <c r="Q30" i="2"/>
  <c r="AY29" i="13"/>
  <c r="AS29" i="13"/>
  <c r="AO29" i="13"/>
  <c r="AV26" i="13"/>
  <c r="AR23" i="13"/>
  <c r="AR20" i="13"/>
  <c r="Z30" i="2"/>
  <c r="R30" i="2"/>
  <c r="S29" i="2"/>
  <c r="U28" i="2"/>
  <c r="U27" i="2"/>
  <c r="V26" i="2"/>
  <c r="W25" i="2"/>
  <c r="O25" i="2"/>
  <c r="V24" i="2"/>
  <c r="I34" i="2" s="1"/>
  <c r="I32" i="3" s="1"/>
  <c r="Q23" i="2"/>
  <c r="Z26" i="2"/>
  <c r="M36" i="2" s="1"/>
  <c r="M44" i="3" s="1"/>
  <c r="R26" i="2"/>
  <c r="S25" i="2"/>
  <c r="Z24" i="2"/>
  <c r="R24" i="2"/>
  <c r="G25" i="2"/>
  <c r="A80" i="8"/>
  <c r="A50" i="8"/>
  <c r="H50" i="8" s="1"/>
  <c r="A60" i="8"/>
  <c r="A70" i="8"/>
  <c r="A48" i="8"/>
  <c r="H48" i="8" s="1"/>
  <c r="A58" i="8"/>
  <c r="A68" i="8"/>
  <c r="A78" i="8"/>
  <c r="A46" i="8"/>
  <c r="H46" i="8" s="1"/>
  <c r="A76" i="8"/>
  <c r="A66" i="8"/>
  <c r="A56" i="8"/>
  <c r="A67" i="8"/>
  <c r="A16" i="2"/>
  <c r="A59" i="3"/>
  <c r="A47" i="3"/>
  <c r="A29" i="3"/>
  <c r="A40" i="16"/>
  <c r="A36" i="2"/>
  <c r="A24" i="6"/>
  <c r="A13" i="6"/>
  <c r="A23" i="13"/>
  <c r="A14" i="14"/>
  <c r="A23" i="14"/>
  <c r="A13" i="15"/>
  <c r="AB51" i="10" l="1"/>
  <c r="AB61" i="10" s="1"/>
  <c r="AC51" i="10"/>
  <c r="AC61" i="10" s="1"/>
  <c r="F94" i="8"/>
  <c r="AF102" i="8"/>
  <c r="S102" i="8"/>
  <c r="S112" i="8" s="1"/>
  <c r="S122" i="8" s="1"/>
  <c r="F42" i="8"/>
  <c r="R112" i="8"/>
  <c r="R122" i="8" s="1"/>
  <c r="AL49" i="10"/>
  <c r="AL59" i="10" s="1"/>
  <c r="T36" i="10"/>
  <c r="T46" i="10" s="1"/>
  <c r="T56" i="10" s="1"/>
  <c r="AH41" i="10"/>
  <c r="AC39" i="10"/>
  <c r="R26" i="8"/>
  <c r="W96" i="8"/>
  <c r="S30" i="8"/>
  <c r="X25" i="8"/>
  <c r="AK95" i="8" s="1"/>
  <c r="P25" i="8"/>
  <c r="P95" i="8" s="1"/>
  <c r="Y25" i="8"/>
  <c r="AL95" i="8" s="1"/>
  <c r="AH42" i="10"/>
  <c r="P26" i="8"/>
  <c r="U31" i="8"/>
  <c r="V30" i="8"/>
  <c r="P28" i="8"/>
  <c r="R30" i="8"/>
  <c r="X40" i="10"/>
  <c r="W50" i="10" s="1"/>
  <c r="W60" i="10" s="1"/>
  <c r="AK40" i="10"/>
  <c r="AK50" i="10" s="1"/>
  <c r="AK60" i="10" s="1"/>
  <c r="T96" i="8"/>
  <c r="AG96" i="8"/>
  <c r="V32" i="8"/>
  <c r="AJ51" i="10"/>
  <c r="AJ61" i="10" s="1"/>
  <c r="V50" i="10"/>
  <c r="V60" i="10" s="1"/>
  <c r="AH38" i="10"/>
  <c r="Y32" i="8"/>
  <c r="Y30" i="8"/>
  <c r="X27" i="8"/>
  <c r="Z29" i="8"/>
  <c r="AF112" i="8"/>
  <c r="AF122" i="8" s="1"/>
  <c r="AL42" i="10"/>
  <c r="AM52" i="10" s="1"/>
  <c r="AM62" i="10" s="1"/>
  <c r="V37" i="10"/>
  <c r="V47" i="10" s="1"/>
  <c r="V57" i="10" s="1"/>
  <c r="Z40" i="10"/>
  <c r="Z50" i="10" s="1"/>
  <c r="Z60" i="10" s="1"/>
  <c r="AG37" i="10"/>
  <c r="AH47" i="10" s="1"/>
  <c r="AH57" i="10" s="1"/>
  <c r="Y38" i="10"/>
  <c r="Y48" i="10" s="1"/>
  <c r="Y58" i="10" s="1"/>
  <c r="O26" i="8"/>
  <c r="Z30" i="8"/>
  <c r="AM100" i="8" s="1"/>
  <c r="O27" i="8"/>
  <c r="T27" i="8"/>
  <c r="U26" i="8"/>
  <c r="V25" i="8"/>
  <c r="Y31" i="8"/>
  <c r="V49" i="10"/>
  <c r="V59" i="10" s="1"/>
  <c r="S27" i="8"/>
  <c r="U27" i="8"/>
  <c r="V26" i="8"/>
  <c r="X29" i="8"/>
  <c r="AH48" i="10"/>
  <c r="AH58" i="10" s="1"/>
  <c r="AE45" i="10"/>
  <c r="AE55" i="10" s="1"/>
  <c r="W97" i="8"/>
  <c r="O25" i="8"/>
  <c r="Z25" i="8"/>
  <c r="Y27" i="8"/>
  <c r="T28" i="8"/>
  <c r="O32" i="8"/>
  <c r="Y29" i="8"/>
  <c r="AE46" i="10"/>
  <c r="AE56" i="10" s="1"/>
  <c r="AK41" i="10"/>
  <c r="M42" i="8"/>
  <c r="AI101" i="8"/>
  <c r="S26" i="8"/>
  <c r="S96" i="8" s="1"/>
  <c r="S106" i="8" s="1"/>
  <c r="S116" i="8" s="1"/>
  <c r="R29" i="8"/>
  <c r="X32" i="8"/>
  <c r="AK102" i="8" s="1"/>
  <c r="Q28" i="8"/>
  <c r="D38" i="8" s="1"/>
  <c r="U28" i="8"/>
  <c r="H38" i="8" s="1"/>
  <c r="V27" i="8"/>
  <c r="AL39" i="10"/>
  <c r="Y39" i="10"/>
  <c r="X49" i="10" s="1"/>
  <c r="X59" i="10" s="1"/>
  <c r="Q30" i="8"/>
  <c r="U29" i="8"/>
  <c r="V28" i="8"/>
  <c r="Q26" i="8"/>
  <c r="O49" i="10"/>
  <c r="Y98" i="8"/>
  <c r="AL98" i="8"/>
  <c r="W35" i="10"/>
  <c r="W45" i="10" s="1"/>
  <c r="W55" i="10" s="1"/>
  <c r="AJ52" i="10"/>
  <c r="AJ62" i="10" s="1"/>
  <c r="X42" i="10"/>
  <c r="W52" i="10" s="1"/>
  <c r="W62" i="10" s="1"/>
  <c r="O41" i="10"/>
  <c r="O51" i="10" s="1"/>
  <c r="O61" i="10" s="1"/>
  <c r="AH39" i="10"/>
  <c r="AI49" i="10" s="1"/>
  <c r="AI59" i="10" s="1"/>
  <c r="D94" i="8"/>
  <c r="R27" i="8"/>
  <c r="S29" i="8"/>
  <c r="Q29" i="8"/>
  <c r="AD99" i="8" s="1"/>
  <c r="T30" i="8"/>
  <c r="G40" i="8" s="1"/>
  <c r="X30" i="8"/>
  <c r="K40" i="8" s="1"/>
  <c r="Y36" i="10"/>
  <c r="AL36" i="10"/>
  <c r="AM46" i="10" s="1"/>
  <c r="AM56" i="10" s="1"/>
  <c r="U30" i="8"/>
  <c r="H92" i="8" s="1"/>
  <c r="V100" i="3" s="1"/>
  <c r="V29" i="8"/>
  <c r="Q31" i="8"/>
  <c r="Z72" i="8"/>
  <c r="Z82" i="8" s="1"/>
  <c r="Z92" i="8" s="1"/>
  <c r="AM72" i="8"/>
  <c r="J93" i="8"/>
  <c r="X101" i="3" s="1"/>
  <c r="P66" i="8"/>
  <c r="AD72" i="8"/>
  <c r="F40" i="6"/>
  <c r="Q25" i="14"/>
  <c r="W23" i="14"/>
  <c r="Y23" i="14"/>
  <c r="Y24" i="14"/>
  <c r="Q24" i="14"/>
  <c r="C38" i="6"/>
  <c r="C57" i="3" s="1"/>
  <c r="G35" i="6"/>
  <c r="G39" i="3" s="1"/>
  <c r="M34" i="6"/>
  <c r="M33" i="3" s="1"/>
  <c r="H39" i="6"/>
  <c r="H63" i="3" s="1"/>
  <c r="P25" i="14"/>
  <c r="S29" i="14"/>
  <c r="V27" i="14"/>
  <c r="O27" i="14"/>
  <c r="Z23" i="14"/>
  <c r="R25" i="14"/>
  <c r="X28" i="14"/>
  <c r="X30" i="14"/>
  <c r="O28" i="14"/>
  <c r="T23" i="14"/>
  <c r="E33" i="6"/>
  <c r="R54" i="6" s="1"/>
  <c r="G39" i="6"/>
  <c r="D33" i="6"/>
  <c r="D27" i="3" s="1"/>
  <c r="S26" i="14"/>
  <c r="V28" i="14"/>
  <c r="J37" i="6"/>
  <c r="J51" i="3" s="1"/>
  <c r="K36" i="6"/>
  <c r="K45" i="3" s="1"/>
  <c r="D37" i="6"/>
  <c r="D51" i="3" s="1"/>
  <c r="X27" i="14"/>
  <c r="X29" i="14"/>
  <c r="O25" i="14"/>
  <c r="R23" i="14"/>
  <c r="U27" i="14"/>
  <c r="H37" i="6"/>
  <c r="H51" i="3" s="1"/>
  <c r="J24" i="14"/>
  <c r="W28" i="14"/>
  <c r="U29" i="14"/>
  <c r="Z27" i="14"/>
  <c r="Z29" i="14"/>
  <c r="T25" i="14"/>
  <c r="B39" i="6"/>
  <c r="X24" i="14"/>
  <c r="O29" i="14"/>
  <c r="T30" i="14"/>
  <c r="Y25" i="14"/>
  <c r="S28" i="14"/>
  <c r="H35" i="6"/>
  <c r="H39" i="3" s="1"/>
  <c r="L40" i="2"/>
  <c r="T6" i="3" s="1"/>
  <c r="T9" i="3" s="1"/>
  <c r="Z78" i="3" s="1"/>
  <c r="W33" i="2"/>
  <c r="T39" i="2"/>
  <c r="Q36" i="2"/>
  <c r="X35" i="2"/>
  <c r="R37" i="2"/>
  <c r="V33" i="2"/>
  <c r="G40" i="2"/>
  <c r="T61" i="2" s="1"/>
  <c r="L35" i="2"/>
  <c r="L38" i="3" s="1"/>
  <c r="U33" i="2"/>
  <c r="U44" i="2" s="1"/>
  <c r="V26" i="3" s="1"/>
  <c r="D34" i="2"/>
  <c r="D32" i="3" s="1"/>
  <c r="H39" i="2"/>
  <c r="H62" i="3" s="1"/>
  <c r="H65" i="3" s="1"/>
  <c r="V77" i="3" s="1"/>
  <c r="S38" i="2"/>
  <c r="W77" i="2"/>
  <c r="V34" i="2"/>
  <c r="Q33" i="2"/>
  <c r="Q44" i="2" s="1"/>
  <c r="R26" i="3" s="1"/>
  <c r="Y36" i="2"/>
  <c r="Z34" i="2"/>
  <c r="X33" i="2"/>
  <c r="G33" i="2"/>
  <c r="G26" i="3" s="1"/>
  <c r="D36" i="2"/>
  <c r="D44" i="3" s="1"/>
  <c r="R34" i="2"/>
  <c r="L38" i="2"/>
  <c r="L56" i="3" s="1"/>
  <c r="L59" i="3" s="1"/>
  <c r="Z76" i="3" s="1"/>
  <c r="P37" i="2"/>
  <c r="P78" i="2" s="1"/>
  <c r="J38" i="2"/>
  <c r="L34" i="2"/>
  <c r="U36" i="2"/>
  <c r="B40" i="2"/>
  <c r="O39" i="2"/>
  <c r="H33" i="2"/>
  <c r="J40" i="2"/>
  <c r="T36" i="2"/>
  <c r="U37" i="2"/>
  <c r="X34" i="2"/>
  <c r="X75" i="2" s="1"/>
  <c r="W65" i="2" s="1"/>
  <c r="M37" i="2"/>
  <c r="U40" i="2"/>
  <c r="I40" i="2"/>
  <c r="Q6" i="3" s="1"/>
  <c r="J37" i="2"/>
  <c r="X37" i="2"/>
  <c r="Y34" i="2"/>
  <c r="E37" i="2"/>
  <c r="Z36" i="2"/>
  <c r="Y40" i="2"/>
  <c r="P33" i="2"/>
  <c r="Q39" i="2"/>
  <c r="I33" i="2"/>
  <c r="I26" i="3" s="1"/>
  <c r="B36" i="2"/>
  <c r="B44" i="3" s="1"/>
  <c r="G34" i="2"/>
  <c r="G32" i="3" s="1"/>
  <c r="A82" i="8"/>
  <c r="A59" i="8"/>
  <c r="A77" i="8"/>
  <c r="Q49" i="10"/>
  <c r="Q59" i="10" s="1"/>
  <c r="AM50" i="10"/>
  <c r="AM60" i="10" s="1"/>
  <c r="AL50" i="10"/>
  <c r="AL60" i="10" s="1"/>
  <c r="AH35" i="10"/>
  <c r="AH45" i="10" s="1"/>
  <c r="AH55" i="10" s="1"/>
  <c r="AE48" i="10"/>
  <c r="AE58" i="10" s="1"/>
  <c r="Z36" i="10"/>
  <c r="Z46" i="10" s="1"/>
  <c r="Z56" i="10" s="1"/>
  <c r="AD37" i="10"/>
  <c r="Q37" i="10"/>
  <c r="P47" i="10" s="1"/>
  <c r="P57" i="10" s="1"/>
  <c r="AG40" i="10"/>
  <c r="R37" i="10"/>
  <c r="AM96" i="8"/>
  <c r="O38" i="10"/>
  <c r="O48" i="10" s="1"/>
  <c r="O58" i="10" s="1"/>
  <c r="AB38" i="10"/>
  <c r="AB48" i="10" s="1"/>
  <c r="AB58" i="10" s="1"/>
  <c r="AG42" i="10"/>
  <c r="AH52" i="10" s="1"/>
  <c r="AH62" i="10" s="1"/>
  <c r="T42" i="10"/>
  <c r="T52" i="10" s="1"/>
  <c r="T62" i="10" s="1"/>
  <c r="X36" i="10"/>
  <c r="AK36" i="10"/>
  <c r="AE41" i="10"/>
  <c r="AF51" i="10" s="1"/>
  <c r="AF61" i="10" s="1"/>
  <c r="R41" i="10"/>
  <c r="AL51" i="10"/>
  <c r="AL61" i="10" s="1"/>
  <c r="AH36" i="10"/>
  <c r="AH46" i="10" s="1"/>
  <c r="AH56" i="10" s="1"/>
  <c r="U36" i="10"/>
  <c r="Z39" i="10"/>
  <c r="AM39" i="10"/>
  <c r="AM49" i="10" s="1"/>
  <c r="AM59" i="10" s="1"/>
  <c r="AE39" i="10"/>
  <c r="AF49" i="10" s="1"/>
  <c r="AF59" i="10" s="1"/>
  <c r="R39" i="10"/>
  <c r="R49" i="10" s="1"/>
  <c r="R59" i="10" s="1"/>
  <c r="W46" i="10"/>
  <c r="W56" i="10" s="1"/>
  <c r="Y40" i="10"/>
  <c r="X51" i="10"/>
  <c r="X61" i="10" s="1"/>
  <c r="AM38" i="10"/>
  <c r="AM48" i="10" s="1"/>
  <c r="AM58" i="10" s="1"/>
  <c r="AD47" i="10"/>
  <c r="AD57" i="10" s="1"/>
  <c r="Z100" i="8"/>
  <c r="Z110" i="8" s="1"/>
  <c r="Z120" i="8" s="1"/>
  <c r="AI50" i="10"/>
  <c r="AI60" i="10" s="1"/>
  <c r="Z97" i="8"/>
  <c r="Z107" i="8" s="1"/>
  <c r="Z117" i="8" s="1"/>
  <c r="Z42" i="10"/>
  <c r="Z52" i="10" s="1"/>
  <c r="Z62" i="10" s="1"/>
  <c r="AD39" i="10"/>
  <c r="O52" i="10"/>
  <c r="O62" i="10" s="1"/>
  <c r="AD48" i="10"/>
  <c r="AD58" i="10" s="1"/>
  <c r="AM41" i="10"/>
  <c r="Z41" i="10"/>
  <c r="Z51" i="10" s="1"/>
  <c r="Z61" i="10" s="1"/>
  <c r="T41" i="10"/>
  <c r="T51" i="10" s="1"/>
  <c r="T61" i="10" s="1"/>
  <c r="AL41" i="10"/>
  <c r="AI38" i="10"/>
  <c r="AI48" i="10" s="1"/>
  <c r="AI58" i="10" s="1"/>
  <c r="V38" i="10"/>
  <c r="Q40" i="10"/>
  <c r="P50" i="10" s="1"/>
  <c r="P60" i="10" s="1"/>
  <c r="AD40" i="10"/>
  <c r="AD50" i="10" s="1"/>
  <c r="AD60" i="10" s="1"/>
  <c r="AE52" i="10"/>
  <c r="AE62" i="10" s="1"/>
  <c r="R101" i="8"/>
  <c r="V36" i="10"/>
  <c r="V46" i="10" s="1"/>
  <c r="V56" i="10" s="1"/>
  <c r="AI36" i="10"/>
  <c r="AJ37" i="10"/>
  <c r="V35" i="10"/>
  <c r="U45" i="10" s="1"/>
  <c r="U55" i="10" s="1"/>
  <c r="AI35" i="10"/>
  <c r="AJ45" i="10" s="1"/>
  <c r="AJ55" i="10" s="1"/>
  <c r="W38" i="10"/>
  <c r="AJ38" i="10"/>
  <c r="Y35" i="10"/>
  <c r="Y45" i="10" s="1"/>
  <c r="Y55" i="10" s="1"/>
  <c r="AL35" i="10"/>
  <c r="AM45" i="10" s="1"/>
  <c r="AM55" i="10" s="1"/>
  <c r="C94" i="8"/>
  <c r="AF72" i="8"/>
  <c r="AD29" i="14"/>
  <c r="AK24" i="14"/>
  <c r="AM27" i="14"/>
  <c r="AD23" i="14"/>
  <c r="AL28" i="14"/>
  <c r="AF28" i="14"/>
  <c r="AH27" i="14"/>
  <c r="AM23" i="14"/>
  <c r="AK28" i="14"/>
  <c r="AE28" i="14"/>
  <c r="O51" i="6"/>
  <c r="AK27" i="14"/>
  <c r="AG25" i="14"/>
  <c r="AG26" i="14"/>
  <c r="AK30" i="14"/>
  <c r="AG29" i="14"/>
  <c r="AF24" i="14"/>
  <c r="AH26" i="14"/>
  <c r="AB30" i="14"/>
  <c r="AH23" i="14"/>
  <c r="AI28" i="14"/>
  <c r="AI26" i="14"/>
  <c r="AG27" i="14"/>
  <c r="AD25" i="14"/>
  <c r="AL30" i="14"/>
  <c r="W51" i="6"/>
  <c r="W61" i="6"/>
  <c r="W81" i="6"/>
  <c r="AE28" i="13"/>
  <c r="Y51" i="2"/>
  <c r="V30" i="13"/>
  <c r="S29" i="13"/>
  <c r="O27" i="13"/>
  <c r="O30" i="13"/>
  <c r="O24" i="13"/>
  <c r="V28" i="13"/>
  <c r="V27" i="13"/>
  <c r="J44" i="3"/>
  <c r="J48" i="3" s="1"/>
  <c r="S26" i="13"/>
  <c r="F36" i="13" s="1"/>
  <c r="R23" i="13"/>
  <c r="O29" i="13"/>
  <c r="P48" i="2"/>
  <c r="Q50" i="3" s="1"/>
  <c r="H30" i="13"/>
  <c r="J28" i="13"/>
  <c r="G27" i="13"/>
  <c r="C29" i="13"/>
  <c r="F28" i="13"/>
  <c r="L27" i="13"/>
  <c r="E23" i="13"/>
  <c r="M26" i="13"/>
  <c r="B37" i="2"/>
  <c r="B50" i="3" s="1"/>
  <c r="K30" i="13"/>
  <c r="F26" i="13"/>
  <c r="AJ60" i="10"/>
  <c r="Y57" i="2"/>
  <c r="A79" i="8"/>
  <c r="AK35" i="10"/>
  <c r="X35" i="10"/>
  <c r="P101" i="8"/>
  <c r="AC101" i="8"/>
  <c r="AD95" i="8"/>
  <c r="Q95" i="8"/>
  <c r="P99" i="8"/>
  <c r="AC99" i="8"/>
  <c r="AJ95" i="8"/>
  <c r="W95" i="8"/>
  <c r="X101" i="8"/>
  <c r="AK101" i="8"/>
  <c r="AC100" i="8"/>
  <c r="P100" i="8"/>
  <c r="O98" i="8"/>
  <c r="AB98" i="8"/>
  <c r="T99" i="8"/>
  <c r="AG99" i="8"/>
  <c r="R97" i="8"/>
  <c r="AE97" i="8"/>
  <c r="AG101" i="8"/>
  <c r="T101" i="8"/>
  <c r="AG95" i="8"/>
  <c r="AH105" i="8" s="1"/>
  <c r="AH115" i="8" s="1"/>
  <c r="T95" i="8"/>
  <c r="T105" i="8" s="1"/>
  <c r="T115" i="8" s="1"/>
  <c r="AD97" i="8"/>
  <c r="Q97" i="8"/>
  <c r="Q107" i="8" s="1"/>
  <c r="Q117" i="8" s="1"/>
  <c r="T102" i="8"/>
  <c r="T112" i="8" s="1"/>
  <c r="T122" i="8" s="1"/>
  <c r="AG102" i="8"/>
  <c r="AH112" i="8" s="1"/>
  <c r="AH122" i="8" s="1"/>
  <c r="AB96" i="8"/>
  <c r="O96" i="8"/>
  <c r="AB97" i="8"/>
  <c r="O97" i="8"/>
  <c r="AK100" i="8"/>
  <c r="X100" i="8"/>
  <c r="AC48" i="10"/>
  <c r="AF95" i="8"/>
  <c r="S95" i="8"/>
  <c r="AB99" i="8"/>
  <c r="O99" i="8"/>
  <c r="W102" i="8"/>
  <c r="AJ102" i="8"/>
  <c r="Q52" i="10"/>
  <c r="Q62" i="10" s="1"/>
  <c r="U50" i="10"/>
  <c r="U60" i="10" s="1"/>
  <c r="J35" i="8"/>
  <c r="X83" i="3" s="1"/>
  <c r="AF35" i="10"/>
  <c r="AG45" i="10" s="1"/>
  <c r="AG55" i="10" s="1"/>
  <c r="S35" i="10"/>
  <c r="S45" i="10" s="1"/>
  <c r="S55" i="10" s="1"/>
  <c r="X102" i="8"/>
  <c r="P51" i="10"/>
  <c r="P61" i="10" s="1"/>
  <c r="AL96" i="8"/>
  <c r="AM106" i="8" s="1"/>
  <c r="AM116" i="8" s="1"/>
  <c r="Y96" i="8"/>
  <c r="Y106" i="8" s="1"/>
  <c r="Y116" i="8" s="1"/>
  <c r="W100" i="8"/>
  <c r="AJ100" i="8"/>
  <c r="Q41" i="10"/>
  <c r="Q51" i="10" s="1"/>
  <c r="Q61" i="10" s="1"/>
  <c r="AD41" i="10"/>
  <c r="AI47" i="10"/>
  <c r="AI57" i="10" s="1"/>
  <c r="AE98" i="8"/>
  <c r="R98" i="8"/>
  <c r="AB40" i="10"/>
  <c r="O40" i="10"/>
  <c r="O50" i="10" s="1"/>
  <c r="O60" i="10" s="1"/>
  <c r="R96" i="8"/>
  <c r="AE96" i="8"/>
  <c r="S99" i="8"/>
  <c r="AF99" i="8"/>
  <c r="AG100" i="8"/>
  <c r="AE95" i="8"/>
  <c r="AF100" i="8"/>
  <c r="S100" i="8"/>
  <c r="AC55" i="10"/>
  <c r="AJ39" i="10"/>
  <c r="AM102" i="8"/>
  <c r="Z102" i="8"/>
  <c r="AF101" i="8"/>
  <c r="S101" i="8"/>
  <c r="X96" i="8"/>
  <c r="AK96" i="8"/>
  <c r="O101" i="8"/>
  <c r="AB101" i="8"/>
  <c r="AG48" i="10"/>
  <c r="AG58" i="10" s="1"/>
  <c r="AH50" i="10"/>
  <c r="AH60" i="10" s="1"/>
  <c r="R46" i="10"/>
  <c r="R56" i="10" s="1"/>
  <c r="Z98" i="8"/>
  <c r="AM98" i="8"/>
  <c r="W99" i="8"/>
  <c r="AJ99" i="8"/>
  <c r="P97" i="8"/>
  <c r="AC97" i="8"/>
  <c r="AD107" i="8" s="1"/>
  <c r="AD117" i="8" s="1"/>
  <c r="AJ101" i="8"/>
  <c r="W101" i="8"/>
  <c r="V111" i="8" s="1"/>
  <c r="V121" i="8" s="1"/>
  <c r="Y95" i="8"/>
  <c r="S98" i="8"/>
  <c r="AF98" i="8"/>
  <c r="AB100" i="8"/>
  <c r="O100" i="8"/>
  <c r="O110" i="8" s="1"/>
  <c r="O120" i="8" s="1"/>
  <c r="W98" i="8"/>
  <c r="AJ98" i="8"/>
  <c r="O47" i="10"/>
  <c r="O57" i="10" s="1"/>
  <c r="B90" i="8"/>
  <c r="P98" i="3" s="1"/>
  <c r="B38" i="8"/>
  <c r="O38" i="8" s="1"/>
  <c r="W51" i="10"/>
  <c r="W61" i="10" s="1"/>
  <c r="X98" i="8"/>
  <c r="AK98" i="8"/>
  <c r="AC102" i="8"/>
  <c r="P102" i="8"/>
  <c r="AD102" i="8"/>
  <c r="AE112" i="8" s="1"/>
  <c r="AE122" i="8" s="1"/>
  <c r="Q102" i="8"/>
  <c r="Q112" i="8" s="1"/>
  <c r="Q122" i="8" s="1"/>
  <c r="H40" i="8"/>
  <c r="V88" i="3" s="1"/>
  <c r="AC72" i="8"/>
  <c r="AD82" i="8" s="1"/>
  <c r="AD92" i="8" s="1"/>
  <c r="C42" i="8"/>
  <c r="U70" i="8"/>
  <c r="Q72" i="8"/>
  <c r="D42" i="8"/>
  <c r="G91" i="8"/>
  <c r="U99" i="3" s="1"/>
  <c r="G39" i="8"/>
  <c r="P82" i="8"/>
  <c r="P92" i="8" s="1"/>
  <c r="S42" i="8"/>
  <c r="AF42" i="8"/>
  <c r="AD71" i="8"/>
  <c r="Q68" i="8"/>
  <c r="Q78" i="8" s="1"/>
  <c r="Q88" i="8" s="1"/>
  <c r="AD68" i="8"/>
  <c r="Q71" i="8"/>
  <c r="AG69" i="8"/>
  <c r="F39" i="3"/>
  <c r="F41" i="3" s="1"/>
  <c r="T73" i="3" s="1"/>
  <c r="T81" i="6"/>
  <c r="T61" i="6"/>
  <c r="O34" i="6"/>
  <c r="V37" i="6"/>
  <c r="G37" i="6"/>
  <c r="G51" i="3" s="1"/>
  <c r="R33" i="6"/>
  <c r="T37" i="6"/>
  <c r="W36" i="6"/>
  <c r="W77" i="6" s="1"/>
  <c r="Q34" i="6"/>
  <c r="P35" i="6"/>
  <c r="P46" i="6" s="1"/>
  <c r="Q39" i="3" s="1"/>
  <c r="R35" i="6"/>
  <c r="R46" i="6" s="1"/>
  <c r="S39" i="3" s="1"/>
  <c r="O37" i="6"/>
  <c r="P39" i="6"/>
  <c r="AE27" i="14"/>
  <c r="AL24" i="14"/>
  <c r="AL25" i="14"/>
  <c r="AI30" i="14"/>
  <c r="AC27" i="14"/>
  <c r="AJ24" i="14"/>
  <c r="AE26" i="14"/>
  <c r="AM28" i="14"/>
  <c r="AG30" i="14"/>
  <c r="R37" i="6"/>
  <c r="U34" i="6"/>
  <c r="Y38" i="6"/>
  <c r="Y79" i="6" s="1"/>
  <c r="Z34" i="6"/>
  <c r="Z75" i="6" s="1"/>
  <c r="R39" i="6"/>
  <c r="X37" i="6"/>
  <c r="X78" i="6" s="1"/>
  <c r="AC23" i="14"/>
  <c r="AB25" i="14"/>
  <c r="AQ34" i="14"/>
  <c r="AF27" i="14"/>
  <c r="AJ28" i="14"/>
  <c r="AI25" i="14"/>
  <c r="AM26" i="14"/>
  <c r="AG28" i="14"/>
  <c r="Z33" i="6"/>
  <c r="H36" i="6"/>
  <c r="H45" i="3" s="1"/>
  <c r="V38" i="6"/>
  <c r="V49" i="6" s="1"/>
  <c r="W57" i="3" s="1"/>
  <c r="S35" i="6"/>
  <c r="S76" i="6" s="1"/>
  <c r="Q37" i="6"/>
  <c r="AL26" i="14"/>
  <c r="AF23" i="14"/>
  <c r="U40" i="6"/>
  <c r="U81" i="6" s="1"/>
  <c r="T71" i="6" s="1"/>
  <c r="T36" i="6"/>
  <c r="T77" i="6" s="1"/>
  <c r="W35" i="6"/>
  <c r="W46" i="6" s="1"/>
  <c r="X39" i="3" s="1"/>
  <c r="S38" i="6"/>
  <c r="Q35" i="6"/>
  <c r="Q76" i="6" s="1"/>
  <c r="S33" i="6"/>
  <c r="S54" i="6" s="1"/>
  <c r="Q36" i="6"/>
  <c r="F38" i="6"/>
  <c r="F57" i="3" s="1"/>
  <c r="G38" i="6"/>
  <c r="G57" i="3" s="1"/>
  <c r="L35" i="6"/>
  <c r="L39" i="3" s="1"/>
  <c r="AC30" i="14"/>
  <c r="AI27" i="14"/>
  <c r="AE23" i="14"/>
  <c r="AE25" i="14"/>
  <c r="AM25" i="14"/>
  <c r="AC24" i="14"/>
  <c r="AI29" i="14"/>
  <c r="AJ23" i="14"/>
  <c r="X40" i="6"/>
  <c r="M40" i="6"/>
  <c r="Z61" i="6" s="1"/>
  <c r="T39" i="6"/>
  <c r="Y34" i="6"/>
  <c r="P34" i="6"/>
  <c r="P45" i="6" s="1"/>
  <c r="Q33" i="3" s="1"/>
  <c r="X36" i="6"/>
  <c r="X57" i="6" s="1"/>
  <c r="S37" i="6"/>
  <c r="S58" i="6" s="1"/>
  <c r="T33" i="6"/>
  <c r="V33" i="6"/>
  <c r="V74" i="6" s="1"/>
  <c r="K39" i="6"/>
  <c r="K63" i="3" s="1"/>
  <c r="E37" i="6"/>
  <c r="E51" i="3" s="1"/>
  <c r="AB27" i="14"/>
  <c r="AM30" i="14"/>
  <c r="AB29" i="14"/>
  <c r="AB23" i="14"/>
  <c r="AJ30" i="14"/>
  <c r="AD28" i="14"/>
  <c r="AH28" i="14"/>
  <c r="AI24" i="14"/>
  <c r="I40" i="6"/>
  <c r="Q7" i="3" s="1"/>
  <c r="Q9" i="3" s="1"/>
  <c r="W78" i="3" s="1"/>
  <c r="Z35" i="6"/>
  <c r="Z56" i="6" s="1"/>
  <c r="B57" i="3"/>
  <c r="R36" i="6"/>
  <c r="R47" i="6" s="1"/>
  <c r="S45" i="3" s="1"/>
  <c r="Z37" i="6"/>
  <c r="Z48" i="6" s="1"/>
  <c r="AA51" i="3" s="1"/>
  <c r="T34" i="6"/>
  <c r="T75" i="6" s="1"/>
  <c r="Z36" i="6"/>
  <c r="Z57" i="6" s="1"/>
  <c r="P38" i="6"/>
  <c r="W33" i="6"/>
  <c r="W44" i="6" s="1"/>
  <c r="X27" i="3" s="1"/>
  <c r="E38" i="6"/>
  <c r="E57" i="3" s="1"/>
  <c r="AM29" i="14"/>
  <c r="AB26" i="14"/>
  <c r="AD26" i="14"/>
  <c r="AK25" i="14"/>
  <c r="AC26" i="14"/>
  <c r="AD27" i="14"/>
  <c r="T38" i="6"/>
  <c r="Y35" i="6"/>
  <c r="Q39" i="6"/>
  <c r="Q80" i="6" s="1"/>
  <c r="V39" i="6"/>
  <c r="V60" i="6" s="1"/>
  <c r="Y39" i="6"/>
  <c r="Y80" i="6" s="1"/>
  <c r="I37" i="6"/>
  <c r="I51" i="3" s="1"/>
  <c r="X38" i="6"/>
  <c r="R38" i="6"/>
  <c r="O39" i="6"/>
  <c r="O80" i="6" s="1"/>
  <c r="X34" i="6"/>
  <c r="X75" i="6" s="1"/>
  <c r="W37" i="6"/>
  <c r="W58" i="6" s="1"/>
  <c r="U39" i="6"/>
  <c r="U50" i="6" s="1"/>
  <c r="V63" i="3" s="1"/>
  <c r="O33" i="6"/>
  <c r="O74" i="6" s="1"/>
  <c r="G33" i="6"/>
  <c r="G27" i="3" s="1"/>
  <c r="C40" i="6"/>
  <c r="P61" i="6" s="1"/>
  <c r="AF26" i="14"/>
  <c r="AG24" i="14"/>
  <c r="AD30" i="14"/>
  <c r="AE24" i="14"/>
  <c r="AE29" i="14"/>
  <c r="AE30" i="14"/>
  <c r="AL29" i="14"/>
  <c r="U35" i="6"/>
  <c r="U56" i="6" s="1"/>
  <c r="U38" i="6"/>
  <c r="U59" i="6" s="1"/>
  <c r="O35" i="6"/>
  <c r="S61" i="6"/>
  <c r="S81" i="6"/>
  <c r="S51" i="6"/>
  <c r="I57" i="3"/>
  <c r="I60" i="3" s="1"/>
  <c r="V79" i="6"/>
  <c r="U89" i="6" s="1"/>
  <c r="V59" i="6"/>
  <c r="B63" i="3"/>
  <c r="B45" i="3"/>
  <c r="B47" i="3" s="1"/>
  <c r="P74" i="3" s="1"/>
  <c r="M39" i="3"/>
  <c r="D57" i="3"/>
  <c r="D60" i="3" s="1"/>
  <c r="Q79" i="6"/>
  <c r="Q59" i="6"/>
  <c r="Q49" i="6"/>
  <c r="R57" i="3" s="1"/>
  <c r="Q81" i="6"/>
  <c r="Q51" i="6"/>
  <c r="Q61" i="6"/>
  <c r="H34" i="6"/>
  <c r="H33" i="3" s="1"/>
  <c r="E34" i="6"/>
  <c r="E33" i="3" s="1"/>
  <c r="B34" i="6"/>
  <c r="O55" i="6" s="1"/>
  <c r="V46" i="6"/>
  <c r="W39" i="3" s="1"/>
  <c r="D34" i="6"/>
  <c r="D33" i="3" s="1"/>
  <c r="L34" i="6"/>
  <c r="L33" i="3" s="1"/>
  <c r="S50" i="6"/>
  <c r="T63" i="3" s="1"/>
  <c r="P7" i="3"/>
  <c r="L36" i="6"/>
  <c r="Y77" i="6" s="1"/>
  <c r="X67" i="6" s="1"/>
  <c r="C37" i="6"/>
  <c r="C51" i="3" s="1"/>
  <c r="C54" i="3" s="1"/>
  <c r="C39" i="6"/>
  <c r="C63" i="3" s="1"/>
  <c r="J34" i="14"/>
  <c r="O61" i="6"/>
  <c r="O30" i="14"/>
  <c r="W26" i="14"/>
  <c r="O24" i="14"/>
  <c r="W27" i="14"/>
  <c r="V30" i="14"/>
  <c r="T29" i="14"/>
  <c r="Z28" i="14"/>
  <c r="S30" i="14"/>
  <c r="E40" i="6"/>
  <c r="R81" i="6" s="1"/>
  <c r="J34" i="6"/>
  <c r="J33" i="3" s="1"/>
  <c r="Z78" i="6"/>
  <c r="Y88" i="6" s="1"/>
  <c r="M38" i="6"/>
  <c r="M57" i="3" s="1"/>
  <c r="Y81" i="6"/>
  <c r="Z30" i="14"/>
  <c r="Y29" i="14"/>
  <c r="R26" i="14"/>
  <c r="P30" i="14"/>
  <c r="Z26" i="14"/>
  <c r="Q29" i="14"/>
  <c r="S27" i="14"/>
  <c r="U30" i="14"/>
  <c r="D36" i="6"/>
  <c r="D45" i="3" s="1"/>
  <c r="D47" i="3" s="1"/>
  <c r="R74" i="3" s="1"/>
  <c r="K38" i="6"/>
  <c r="K57" i="3" s="1"/>
  <c r="B37" i="6"/>
  <c r="T28" i="14"/>
  <c r="Q28" i="14"/>
  <c r="T27" i="14"/>
  <c r="Y28" i="14"/>
  <c r="U25" i="14"/>
  <c r="U23" i="14"/>
  <c r="P28" i="14"/>
  <c r="I36" i="6"/>
  <c r="I45" i="3" s="1"/>
  <c r="B35" i="6"/>
  <c r="B39" i="3" s="1"/>
  <c r="J39" i="6"/>
  <c r="J63" i="3" s="1"/>
  <c r="S80" i="6"/>
  <c r="B27" i="3"/>
  <c r="B29" i="3" s="1"/>
  <c r="P71" i="3" s="1"/>
  <c r="O54" i="6"/>
  <c r="G63" i="3"/>
  <c r="Z47" i="6"/>
  <c r="AA45" i="3" s="1"/>
  <c r="Y57" i="6"/>
  <c r="AH29" i="13"/>
  <c r="W47" i="2"/>
  <c r="X44" i="3" s="1"/>
  <c r="K38" i="2"/>
  <c r="K56" i="3" s="1"/>
  <c r="Q74" i="2"/>
  <c r="P84" i="2" s="1"/>
  <c r="AF26" i="13"/>
  <c r="AE27" i="13"/>
  <c r="AG23" i="13"/>
  <c r="R58" i="2"/>
  <c r="R78" i="2"/>
  <c r="Q88" i="2" s="1"/>
  <c r="E50" i="3"/>
  <c r="R48" i="2"/>
  <c r="S50" i="3" s="1"/>
  <c r="M48" i="3"/>
  <c r="M47" i="3"/>
  <c r="AA74" i="3" s="1"/>
  <c r="M50" i="3"/>
  <c r="M53" i="3" s="1"/>
  <c r="AA75" i="3" s="1"/>
  <c r="L32" i="3"/>
  <c r="Y75" i="2"/>
  <c r="X65" i="2" s="1"/>
  <c r="Y55" i="2"/>
  <c r="G47" i="3"/>
  <c r="U74" i="3" s="1"/>
  <c r="G48" i="3"/>
  <c r="I66" i="3"/>
  <c r="I65" i="3"/>
  <c r="W77" i="3" s="1"/>
  <c r="C56" i="3"/>
  <c r="D56" i="3"/>
  <c r="M62" i="3"/>
  <c r="M66" i="3" s="1"/>
  <c r="I50" i="3"/>
  <c r="L50" i="3"/>
  <c r="L53" i="3" s="1"/>
  <c r="Z75" i="3" s="1"/>
  <c r="K50" i="3"/>
  <c r="X78" i="2"/>
  <c r="W68" i="2" s="1"/>
  <c r="R38" i="2"/>
  <c r="W37" i="2"/>
  <c r="W48" i="2" s="1"/>
  <c r="X50" i="3" s="1"/>
  <c r="X40" i="2"/>
  <c r="H34" i="2"/>
  <c r="H32" i="3" s="1"/>
  <c r="W57" i="2"/>
  <c r="F40" i="2"/>
  <c r="E36" i="2"/>
  <c r="E44" i="3" s="1"/>
  <c r="E38" i="2"/>
  <c r="G39" i="2"/>
  <c r="T80" i="2" s="1"/>
  <c r="W38" i="2"/>
  <c r="W79" i="2" s="1"/>
  <c r="T35" i="2"/>
  <c r="E34" i="2"/>
  <c r="R75" i="2" s="1"/>
  <c r="H40" i="2"/>
  <c r="P6" i="3" s="1"/>
  <c r="M38" i="2"/>
  <c r="F37" i="2"/>
  <c r="V45" i="2"/>
  <c r="W32" i="3" s="1"/>
  <c r="F47" i="3"/>
  <c r="T74" i="3" s="1"/>
  <c r="F48" i="3"/>
  <c r="P38" i="2"/>
  <c r="P59" i="2" s="1"/>
  <c r="Q35" i="2"/>
  <c r="Q46" i="2" s="1"/>
  <c r="R38" i="3" s="1"/>
  <c r="V37" i="2"/>
  <c r="V78" i="2" s="1"/>
  <c r="Z33" i="2"/>
  <c r="Y33" i="2"/>
  <c r="Y37" i="2"/>
  <c r="V40" i="2"/>
  <c r="X38" i="2"/>
  <c r="Q34" i="2"/>
  <c r="P36" i="2"/>
  <c r="S37" i="2"/>
  <c r="Z37" i="2"/>
  <c r="Y39" i="2"/>
  <c r="Y80" i="2" s="1"/>
  <c r="R36" i="2"/>
  <c r="W40" i="2"/>
  <c r="W61" i="2" s="1"/>
  <c r="P35" i="2"/>
  <c r="P56" i="2" s="1"/>
  <c r="V35" i="2"/>
  <c r="V76" i="2" s="1"/>
  <c r="O35" i="2"/>
  <c r="R39" i="2"/>
  <c r="Y38" i="2"/>
  <c r="E39" i="2"/>
  <c r="E62" i="3" s="1"/>
  <c r="K40" i="2"/>
  <c r="C39" i="2"/>
  <c r="U34" i="2"/>
  <c r="Y35" i="2"/>
  <c r="Q38" i="2"/>
  <c r="Q79" i="2" s="1"/>
  <c r="W44" i="2"/>
  <c r="X26" i="3" s="1"/>
  <c r="K35" i="2"/>
  <c r="K38" i="3" s="1"/>
  <c r="K42" i="3" s="1"/>
  <c r="F38" i="2"/>
  <c r="K39" i="2"/>
  <c r="K62" i="3" s="1"/>
  <c r="M34" i="2"/>
  <c r="Z55" i="2" s="1"/>
  <c r="Y45" i="2"/>
  <c r="Z32" i="3" s="1"/>
  <c r="S35" i="2"/>
  <c r="S46" i="2" s="1"/>
  <c r="T38" i="3" s="1"/>
  <c r="T33" i="2"/>
  <c r="K33" i="2"/>
  <c r="X54" i="2" s="1"/>
  <c r="Z39" i="2"/>
  <c r="Z60" i="2" s="1"/>
  <c r="X36" i="2"/>
  <c r="W34" i="2"/>
  <c r="J35" i="2"/>
  <c r="J38" i="3" s="1"/>
  <c r="J41" i="3" s="1"/>
  <c r="X73" i="3" s="1"/>
  <c r="D37" i="2"/>
  <c r="J34" i="2"/>
  <c r="C36" i="2"/>
  <c r="C44" i="3" s="1"/>
  <c r="H35" i="2"/>
  <c r="O36" i="2"/>
  <c r="P39" i="2"/>
  <c r="M35" i="2"/>
  <c r="T47" i="2"/>
  <c r="U44" i="3" s="1"/>
  <c r="W54" i="2"/>
  <c r="Z77" i="2"/>
  <c r="Y87" i="2" s="1"/>
  <c r="AM67" i="2" s="1"/>
  <c r="G35" i="2"/>
  <c r="Q57" i="2"/>
  <c r="Y77" i="2"/>
  <c r="X87" i="2" s="1"/>
  <c r="Y47" i="2"/>
  <c r="Z44" i="3" s="1"/>
  <c r="V38" i="2"/>
  <c r="V49" i="2" s="1"/>
  <c r="W56" i="3" s="1"/>
  <c r="R35" i="2"/>
  <c r="B39" i="2"/>
  <c r="D40" i="2"/>
  <c r="Q51" i="2" s="1"/>
  <c r="M33" i="2"/>
  <c r="M26" i="3" s="1"/>
  <c r="P34" i="2"/>
  <c r="I36" i="2"/>
  <c r="V67" i="2" s="1"/>
  <c r="J39" i="2"/>
  <c r="C40" i="2"/>
  <c r="T38" i="2"/>
  <c r="T49" i="2" s="1"/>
  <c r="U56" i="3" s="1"/>
  <c r="V36" i="2"/>
  <c r="S39" i="2"/>
  <c r="G37" i="2"/>
  <c r="G50" i="3" s="1"/>
  <c r="E40" i="2"/>
  <c r="M40" i="2"/>
  <c r="Z51" i="2" s="1"/>
  <c r="F33" i="2"/>
  <c r="O33" i="2"/>
  <c r="O54" i="2" s="1"/>
  <c r="S36" i="2"/>
  <c r="E33" i="2"/>
  <c r="R74" i="2" s="1"/>
  <c r="B38" i="2"/>
  <c r="H36" i="2"/>
  <c r="U57" i="2" s="1"/>
  <c r="B34" i="2"/>
  <c r="B32" i="3" s="1"/>
  <c r="W35" i="2"/>
  <c r="S33" i="2"/>
  <c r="Q37" i="2"/>
  <c r="U38" i="2"/>
  <c r="Z35" i="2"/>
  <c r="C34" i="2"/>
  <c r="C33" i="2"/>
  <c r="P74" i="2" s="1"/>
  <c r="O64" i="2" s="1"/>
  <c r="O34" i="2"/>
  <c r="O38" i="2"/>
  <c r="H37" i="2"/>
  <c r="H50" i="3" s="1"/>
  <c r="B35" i="2"/>
  <c r="B38" i="3" s="1"/>
  <c r="K36" i="2"/>
  <c r="H38" i="2"/>
  <c r="H56" i="3" s="1"/>
  <c r="U35" i="2"/>
  <c r="O37" i="2"/>
  <c r="X39" i="2"/>
  <c r="U39" i="2"/>
  <c r="V39" i="2"/>
  <c r="V80" i="2" s="1"/>
  <c r="S34" i="2"/>
  <c r="S55" i="2" s="1"/>
  <c r="Z38" i="2"/>
  <c r="L33" i="2"/>
  <c r="D39" i="2"/>
  <c r="F39" i="2"/>
  <c r="F62" i="3" s="1"/>
  <c r="F66" i="3" s="1"/>
  <c r="E35" i="2"/>
  <c r="E38" i="3" s="1"/>
  <c r="E41" i="3" s="1"/>
  <c r="S73" i="3" s="1"/>
  <c r="W39" i="2"/>
  <c r="T34" i="2"/>
  <c r="T37" i="2"/>
  <c r="D29" i="13"/>
  <c r="L29" i="13"/>
  <c r="M25" i="13"/>
  <c r="E24" i="13"/>
  <c r="I23" i="13"/>
  <c r="H25" i="13"/>
  <c r="L62" i="3"/>
  <c r="H26" i="3"/>
  <c r="R6" i="3"/>
  <c r="R9" i="3" s="1"/>
  <c r="X78" i="3" s="1"/>
  <c r="AO34" i="13"/>
  <c r="K29" i="13"/>
  <c r="F29" i="13"/>
  <c r="I25" i="13"/>
  <c r="G29" i="13"/>
  <c r="G25" i="13"/>
  <c r="L25" i="13"/>
  <c r="H29" i="13"/>
  <c r="M29" i="13"/>
  <c r="F27" i="13"/>
  <c r="I30" i="13"/>
  <c r="J25" i="13"/>
  <c r="C28" i="13"/>
  <c r="F23" i="13"/>
  <c r="G23" i="13"/>
  <c r="I26" i="13"/>
  <c r="H24" i="13"/>
  <c r="B28" i="13"/>
  <c r="M30" i="13"/>
  <c r="C24" i="13"/>
  <c r="D27" i="13"/>
  <c r="G24" i="13"/>
  <c r="B30" i="13"/>
  <c r="G28" i="13"/>
  <c r="M27" i="13"/>
  <c r="K23" i="13"/>
  <c r="K27" i="13"/>
  <c r="F30" i="13"/>
  <c r="B29" i="13"/>
  <c r="J26" i="13"/>
  <c r="C26" i="13"/>
  <c r="C27" i="13"/>
  <c r="J23" i="13"/>
  <c r="L23" i="13"/>
  <c r="L28" i="13"/>
  <c r="C25" i="13"/>
  <c r="K24" i="13"/>
  <c r="L24" i="13"/>
  <c r="E25" i="13"/>
  <c r="B27" i="13"/>
  <c r="H26" i="13"/>
  <c r="E26" i="13"/>
  <c r="H23" i="13"/>
  <c r="I24" i="13"/>
  <c r="D26" i="13"/>
  <c r="E27" i="13"/>
  <c r="K25" i="13"/>
  <c r="M23" i="13"/>
  <c r="D23" i="13"/>
  <c r="D30" i="13"/>
  <c r="B26" i="13"/>
  <c r="B24" i="13"/>
  <c r="L26" i="13"/>
  <c r="J30" i="13"/>
  <c r="I27" i="13"/>
  <c r="B25" i="13"/>
  <c r="E28" i="13"/>
  <c r="E38" i="13" s="1"/>
  <c r="L30" i="13"/>
  <c r="I29" i="13"/>
  <c r="K26" i="13"/>
  <c r="C23" i="13"/>
  <c r="H27" i="13"/>
  <c r="C30" i="13"/>
  <c r="E30" i="13"/>
  <c r="D24" i="13"/>
  <c r="J24" i="13"/>
  <c r="J29" i="13"/>
  <c r="D25" i="13"/>
  <c r="K28" i="13"/>
  <c r="M28" i="13"/>
  <c r="I28" i="13"/>
  <c r="E29" i="13"/>
  <c r="G26" i="13"/>
  <c r="D28" i="13"/>
  <c r="W49" i="2"/>
  <c r="X56" i="3" s="1"/>
  <c r="W59" i="2"/>
  <c r="G30" i="13"/>
  <c r="B23" i="13"/>
  <c r="H45" i="2"/>
  <c r="B16" i="3" s="1"/>
  <c r="M24" i="13"/>
  <c r="F25" i="13"/>
  <c r="J27" i="13"/>
  <c r="F24" i="13"/>
  <c r="G56" i="3"/>
  <c r="J50" i="3"/>
  <c r="J47" i="3"/>
  <c r="X74" i="3" s="1"/>
  <c r="T77" i="2"/>
  <c r="C53" i="3"/>
  <c r="Q75" i="3" s="1"/>
  <c r="T81" i="2"/>
  <c r="F32" i="3"/>
  <c r="X48" i="2"/>
  <c r="Y50" i="3" s="1"/>
  <c r="X58" i="2"/>
  <c r="U74" i="2"/>
  <c r="T57" i="2"/>
  <c r="X55" i="2"/>
  <c r="Q77" i="2"/>
  <c r="P67" i="2" s="1"/>
  <c r="W6" i="3"/>
  <c r="T10" i="3"/>
  <c r="D26" i="3"/>
  <c r="Q54" i="2"/>
  <c r="I41" i="3"/>
  <c r="W73" i="3" s="1"/>
  <c r="I42" i="3"/>
  <c r="W74" i="2"/>
  <c r="A69" i="8"/>
  <c r="L86" i="8"/>
  <c r="C80" i="8"/>
  <c r="Z25" i="13"/>
  <c r="W25" i="13"/>
  <c r="T27" i="13"/>
  <c r="P30" i="13"/>
  <c r="P23" i="13"/>
  <c r="Y24" i="13"/>
  <c r="AK51" i="10"/>
  <c r="AK61" i="10" s="1"/>
  <c r="C76" i="8"/>
  <c r="AL141" i="8"/>
  <c r="AL151" i="8" s="1"/>
  <c r="AK141" i="8"/>
  <c r="R26" i="13"/>
  <c r="Y29" i="13"/>
  <c r="O26" i="13"/>
  <c r="X28" i="13"/>
  <c r="O51" i="2"/>
  <c r="O61" i="2"/>
  <c r="O81" i="2"/>
  <c r="Q28" i="13"/>
  <c r="P27" i="13"/>
  <c r="T29" i="13"/>
  <c r="X25" i="13"/>
  <c r="W30" i="13"/>
  <c r="Z27" i="13"/>
  <c r="P25" i="13"/>
  <c r="R29" i="13"/>
  <c r="Z47" i="2"/>
  <c r="AA44" i="3" s="1"/>
  <c r="S60" i="6"/>
  <c r="B23" i="15"/>
  <c r="B33" i="15" s="1"/>
  <c r="U29" i="15"/>
  <c r="T24" i="15"/>
  <c r="T78" i="2"/>
  <c r="O55" i="10"/>
  <c r="O23" i="13"/>
  <c r="Q29" i="13"/>
  <c r="Z23" i="13"/>
  <c r="W28" i="13"/>
  <c r="Y23" i="13"/>
  <c r="G26" i="14"/>
  <c r="G36" i="14" s="1"/>
  <c r="T25" i="15"/>
  <c r="O66" i="8"/>
  <c r="AM47" i="10"/>
  <c r="AM57" i="10" s="1"/>
  <c r="AC65" i="8"/>
  <c r="C87" i="8"/>
  <c r="Q95" i="3" s="1"/>
  <c r="B88" i="8"/>
  <c r="P96" i="3" s="1"/>
  <c r="X45" i="2"/>
  <c r="Y32" i="3" s="1"/>
  <c r="O28" i="13"/>
  <c r="Y30" i="13"/>
  <c r="T30" i="13"/>
  <c r="R30" i="13"/>
  <c r="S25" i="13"/>
  <c r="AD29" i="13"/>
  <c r="B23" i="14"/>
  <c r="B33" i="14" s="1"/>
  <c r="J27" i="15"/>
  <c r="J37" i="15" s="1"/>
  <c r="U28" i="15"/>
  <c r="B36" i="8"/>
  <c r="O36" i="8" s="1"/>
  <c r="AJ47" i="10"/>
  <c r="AJ57" i="10" s="1"/>
  <c r="E28" i="14"/>
  <c r="E38" i="14" s="1"/>
  <c r="B82" i="8"/>
  <c r="G82" i="8" s="1"/>
  <c r="Y21" i="3" s="1"/>
  <c r="AP34" i="14"/>
  <c r="Z24" i="14"/>
  <c r="V29" i="14"/>
  <c r="Y26" i="14"/>
  <c r="P29" i="14"/>
  <c r="P24" i="14"/>
  <c r="W30" i="14"/>
  <c r="W29" i="14"/>
  <c r="Y50" i="10"/>
  <c r="Y60" i="10" s="1"/>
  <c r="S28" i="13"/>
  <c r="X29" i="13"/>
  <c r="P28" i="13"/>
  <c r="X24" i="13"/>
  <c r="S24" i="13"/>
  <c r="Z57" i="2"/>
  <c r="B30" i="14"/>
  <c r="D24" i="14"/>
  <c r="D34" i="14" s="1"/>
  <c r="T50" i="10"/>
  <c r="T60" i="10" s="1"/>
  <c r="AH51" i="10"/>
  <c r="AH61" i="10" s="1"/>
  <c r="J29" i="3"/>
  <c r="X71" i="3" s="1"/>
  <c r="J30" i="3"/>
  <c r="J56" i="3"/>
  <c r="Q148" i="8"/>
  <c r="B79" i="8" s="1"/>
  <c r="G79" i="8" s="1"/>
  <c r="Y18" i="3" s="1"/>
  <c r="D79" i="8"/>
  <c r="K86" i="8"/>
  <c r="J34" i="8"/>
  <c r="U24" i="13"/>
  <c r="R28" i="13"/>
  <c r="Y28" i="13"/>
  <c r="U27" i="13"/>
  <c r="U23" i="13"/>
  <c r="T28" i="13"/>
  <c r="J27" i="14"/>
  <c r="O30" i="15"/>
  <c r="P52" i="10"/>
  <c r="P62" i="10" s="1"/>
  <c r="P49" i="10"/>
  <c r="P59" i="10" s="1"/>
  <c r="S30" i="13"/>
  <c r="P24" i="13"/>
  <c r="T26" i="13"/>
  <c r="W24" i="13"/>
  <c r="V26" i="13"/>
  <c r="W27" i="13"/>
  <c r="AC30" i="13"/>
  <c r="J23" i="14"/>
  <c r="D29" i="14"/>
  <c r="H29" i="14"/>
  <c r="H39" i="14" s="1"/>
  <c r="I28" i="15"/>
  <c r="I38" i="15" s="1"/>
  <c r="W30" i="15"/>
  <c r="U137" i="8"/>
  <c r="U147" i="8" s="1"/>
  <c r="Y136" i="8"/>
  <c r="Y146" i="8" s="1"/>
  <c r="B77" i="8" s="1"/>
  <c r="G77" i="8" s="1"/>
  <c r="Y16" i="3" s="1"/>
  <c r="R29" i="14"/>
  <c r="C42" i="3"/>
  <c r="C41" i="3"/>
  <c r="Q73" i="3" s="1"/>
  <c r="I11" i="1"/>
  <c r="I18" i="1" s="1"/>
  <c r="H5" i="1"/>
  <c r="R52" i="10"/>
  <c r="R62" i="10" s="1"/>
  <c r="P137" i="8"/>
  <c r="P147" i="8" s="1"/>
  <c r="AC76" i="8"/>
  <c r="AC86" i="8" s="1"/>
  <c r="AB76" i="8"/>
  <c r="X30" i="13"/>
  <c r="R25" i="13"/>
  <c r="Z26" i="13"/>
  <c r="M36" i="13" s="1"/>
  <c r="W26" i="13"/>
  <c r="Y26" i="13"/>
  <c r="O25" i="13"/>
  <c r="U28" i="13"/>
  <c r="AC24" i="13"/>
  <c r="F27" i="14"/>
  <c r="F37" i="14" s="1"/>
  <c r="Q24" i="15"/>
  <c r="Z51" i="6"/>
  <c r="E81" i="8"/>
  <c r="AE150" i="8"/>
  <c r="C81" i="8" s="1"/>
  <c r="AC147" i="8"/>
  <c r="Q140" i="8"/>
  <c r="R140" i="8"/>
  <c r="R150" i="8" s="1"/>
  <c r="Z37" i="11"/>
  <c r="Z47" i="11" s="1"/>
  <c r="Z57" i="11" s="1"/>
  <c r="AM37" i="11"/>
  <c r="Z40" i="11"/>
  <c r="Z50" i="11" s="1"/>
  <c r="Z60" i="11" s="1"/>
  <c r="AM40" i="11"/>
  <c r="AH36" i="11"/>
  <c r="U36" i="11"/>
  <c r="AH40" i="11"/>
  <c r="U40" i="11"/>
  <c r="AF42" i="11"/>
  <c r="S42" i="11"/>
  <c r="Y42" i="11"/>
  <c r="AL42" i="11"/>
  <c r="AJ38" i="11"/>
  <c r="W38" i="11"/>
  <c r="R41" i="11"/>
  <c r="AE41" i="11"/>
  <c r="AB39" i="11"/>
  <c r="O39" i="11"/>
  <c r="O49" i="11" s="1"/>
  <c r="P38" i="11"/>
  <c r="AC38" i="11"/>
  <c r="AB38" i="11"/>
  <c r="O38" i="11"/>
  <c r="T35" i="11"/>
  <c r="AG35" i="11"/>
  <c r="AL41" i="11"/>
  <c r="AL51" i="11" s="1"/>
  <c r="AL61" i="11" s="1"/>
  <c r="Y41" i="11"/>
  <c r="X51" i="11" s="1"/>
  <c r="X61" i="11" s="1"/>
  <c r="AH38" i="11"/>
  <c r="U38" i="11"/>
  <c r="AG37" i="11"/>
  <c r="T37" i="11"/>
  <c r="AM36" i="11"/>
  <c r="Z36" i="11"/>
  <c r="Z46" i="11" s="1"/>
  <c r="Z56" i="11" s="1"/>
  <c r="X42" i="11"/>
  <c r="X52" i="11" s="1"/>
  <c r="X62" i="11" s="1"/>
  <c r="AK42" i="11"/>
  <c r="R38" i="11"/>
  <c r="AE38" i="11"/>
  <c r="S40" i="11"/>
  <c r="AF40" i="11"/>
  <c r="T42" i="11"/>
  <c r="AG42" i="11"/>
  <c r="AL38" i="11"/>
  <c r="Y38" i="11"/>
  <c r="AB37" i="11"/>
  <c r="O37" i="11"/>
  <c r="V35" i="11"/>
  <c r="AI35" i="11"/>
  <c r="D82" i="8"/>
  <c r="S147" i="8"/>
  <c r="D78" i="8"/>
  <c r="Z139" i="8"/>
  <c r="Z149" i="8" s="1"/>
  <c r="Y139" i="8"/>
  <c r="Y149" i="8" s="1"/>
  <c r="AC146" i="8"/>
  <c r="C77" i="8" s="1"/>
  <c r="E77" i="8"/>
  <c r="AF41" i="11"/>
  <c r="S41" i="11"/>
  <c r="T39" i="11"/>
  <c r="AG39" i="11"/>
  <c r="AI39" i="11"/>
  <c r="V39" i="11"/>
  <c r="S39" i="11"/>
  <c r="S49" i="11" s="1"/>
  <c r="S59" i="11" s="1"/>
  <c r="AF39" i="11"/>
  <c r="AG49" i="11" s="1"/>
  <c r="AG59" i="11" s="1"/>
  <c r="AJ35" i="11"/>
  <c r="W35" i="11"/>
  <c r="S36" i="11"/>
  <c r="AF36" i="11"/>
  <c r="AI37" i="11"/>
  <c r="AJ47" i="11" s="1"/>
  <c r="AJ57" i="11" s="1"/>
  <c r="V37" i="11"/>
  <c r="V47" i="11" s="1"/>
  <c r="V57" i="11" s="1"/>
  <c r="R37" i="11"/>
  <c r="AE37" i="11"/>
  <c r="AK38" i="11"/>
  <c r="X38" i="11"/>
  <c r="X48" i="11" s="1"/>
  <c r="X58" i="11" s="1"/>
  <c r="Z35" i="11"/>
  <c r="Z45" i="11" s="1"/>
  <c r="Z55" i="11" s="1"/>
  <c r="AM35" i="11"/>
  <c r="W39" i="11"/>
  <c r="AJ39" i="11"/>
  <c r="AB42" i="11"/>
  <c r="O42" i="11"/>
  <c r="AL35" i="11"/>
  <c r="Y35" i="11"/>
  <c r="AB35" i="11"/>
  <c r="O35" i="11"/>
  <c r="O41" i="11"/>
  <c r="AB41" i="11"/>
  <c r="W41" i="11"/>
  <c r="W51" i="11" s="1"/>
  <c r="W61" i="11" s="1"/>
  <c r="AJ41" i="11"/>
  <c r="AK51" i="11" s="1"/>
  <c r="AK61" i="11" s="1"/>
  <c r="P41" i="11"/>
  <c r="AC41" i="11"/>
  <c r="AC42" i="11"/>
  <c r="P42" i="11"/>
  <c r="AF35" i="11"/>
  <c r="S35" i="11"/>
  <c r="AI38" i="11"/>
  <c r="V38" i="11"/>
  <c r="P35" i="11"/>
  <c r="AC35" i="11"/>
  <c r="R42" i="11"/>
  <c r="R52" i="11" s="1"/>
  <c r="R62" i="11" s="1"/>
  <c r="AE42" i="11"/>
  <c r="AF52" i="11" s="1"/>
  <c r="AF62" i="11" s="1"/>
  <c r="Y40" i="11"/>
  <c r="Y50" i="11" s="1"/>
  <c r="Y60" i="11" s="1"/>
  <c r="AL40" i="11"/>
  <c r="AM50" i="11" s="1"/>
  <c r="AM60" i="11" s="1"/>
  <c r="AJ137" i="8"/>
  <c r="AJ147" i="8" s="1"/>
  <c r="AI137" i="8"/>
  <c r="AI147" i="8" s="1"/>
  <c r="E79" i="8"/>
  <c r="P145" i="8"/>
  <c r="B76" i="8" s="1"/>
  <c r="D76" i="8"/>
  <c r="E76" i="8"/>
  <c r="AD38" i="11"/>
  <c r="AE48" i="11" s="1"/>
  <c r="AE58" i="11" s="1"/>
  <c r="Q38" i="11"/>
  <c r="Q48" i="11" s="1"/>
  <c r="Q58" i="11" s="1"/>
  <c r="AG40" i="11"/>
  <c r="AH50" i="11" s="1"/>
  <c r="AH60" i="11" s="1"/>
  <c r="T40" i="11"/>
  <c r="T50" i="11" s="1"/>
  <c r="T60" i="11" s="1"/>
  <c r="Z39" i="11"/>
  <c r="Z49" i="11" s="1"/>
  <c r="Z59" i="11" s="1"/>
  <c r="AM39" i="11"/>
  <c r="AL37" i="11"/>
  <c r="Y37" i="11"/>
  <c r="AI41" i="11"/>
  <c r="V41" i="11"/>
  <c r="AE35" i="11"/>
  <c r="AF45" i="11" s="1"/>
  <c r="AF55" i="11" s="1"/>
  <c r="R35" i="11"/>
  <c r="R45" i="11" s="1"/>
  <c r="R55" i="11" s="1"/>
  <c r="Z41" i="11"/>
  <c r="Z51" i="11" s="1"/>
  <c r="Z61" i="11" s="1"/>
  <c r="AM41" i="11"/>
  <c r="AE39" i="11"/>
  <c r="R39" i="11"/>
  <c r="U41" i="11"/>
  <c r="AH41" i="11"/>
  <c r="AI40" i="11"/>
  <c r="V40" i="11"/>
  <c r="AK36" i="11"/>
  <c r="X36" i="11"/>
  <c r="S38" i="11"/>
  <c r="AF38" i="11"/>
  <c r="AJ40" i="11"/>
  <c r="W40" i="11"/>
  <c r="Z42" i="11"/>
  <c r="Z52" i="11" s="1"/>
  <c r="Z62" i="11" s="1"/>
  <c r="AM42" i="11"/>
  <c r="AC36" i="11"/>
  <c r="P36" i="11"/>
  <c r="O40" i="11"/>
  <c r="AB40" i="11"/>
  <c r="AM38" i="11"/>
  <c r="Z38" i="11"/>
  <c r="Z48" i="11" s="1"/>
  <c r="Z58" i="11" s="1"/>
  <c r="AG38" i="11"/>
  <c r="AH48" i="11" s="1"/>
  <c r="AH58" i="11" s="1"/>
  <c r="T38" i="11"/>
  <c r="T48" i="11" s="1"/>
  <c r="T58" i="11" s="1"/>
  <c r="AD41" i="11"/>
  <c r="AE51" i="11" s="1"/>
  <c r="AE61" i="11" s="1"/>
  <c r="Q41" i="11"/>
  <c r="Q51" i="11" s="1"/>
  <c r="Q61" i="11" s="1"/>
  <c r="W42" i="11"/>
  <c r="W52" i="11" s="1"/>
  <c r="W62" i="11" s="1"/>
  <c r="AJ42" i="11"/>
  <c r="AK52" i="11" s="1"/>
  <c r="AK62" i="11" s="1"/>
  <c r="AD35" i="11"/>
  <c r="AE45" i="11" s="1"/>
  <c r="AE55" i="11" s="1"/>
  <c r="Q35" i="11"/>
  <c r="R40" i="11"/>
  <c r="AE40" i="11"/>
  <c r="V36" i="11"/>
  <c r="AI36" i="11"/>
  <c r="C79" i="8"/>
  <c r="F79" i="8" s="1"/>
  <c r="V149" i="8"/>
  <c r="E80" i="8"/>
  <c r="Q36" i="11"/>
  <c r="AD36" i="11"/>
  <c r="AI42" i="11"/>
  <c r="V42" i="11"/>
  <c r="V52" i="11" s="1"/>
  <c r="V62" i="11" s="1"/>
  <c r="AF37" i="11"/>
  <c r="S37" i="11"/>
  <c r="Q37" i="11"/>
  <c r="Q47" i="11" s="1"/>
  <c r="Q57" i="11" s="1"/>
  <c r="AD37" i="11"/>
  <c r="AE47" i="11" s="1"/>
  <c r="AE57" i="11" s="1"/>
  <c r="O36" i="11"/>
  <c r="AB36" i="11"/>
  <c r="T36" i="11"/>
  <c r="T46" i="11" s="1"/>
  <c r="T56" i="11" s="1"/>
  <c r="AG36" i="11"/>
  <c r="AH46" i="11" s="1"/>
  <c r="AH56" i="11" s="1"/>
  <c r="Y36" i="11"/>
  <c r="Y46" i="11" s="1"/>
  <c r="Y56" i="11" s="1"/>
  <c r="AL36" i="11"/>
  <c r="AM46" i="11" s="1"/>
  <c r="AM56" i="11" s="1"/>
  <c r="AH42" i="11"/>
  <c r="AI52" i="11" s="1"/>
  <c r="AI62" i="11" s="1"/>
  <c r="U42" i="11"/>
  <c r="U52" i="11" s="1"/>
  <c r="U62" i="11" s="1"/>
  <c r="Q42" i="11"/>
  <c r="AD42" i="11"/>
  <c r="X40" i="11"/>
  <c r="X50" i="11" s="1"/>
  <c r="X60" i="11" s="1"/>
  <c r="AK40" i="11"/>
  <c r="AL50" i="11" s="1"/>
  <c r="AL60" i="11" s="1"/>
  <c r="AH37" i="11"/>
  <c r="AI47" i="11" s="1"/>
  <c r="AI57" i="11" s="1"/>
  <c r="U37" i="11"/>
  <c r="U47" i="11" s="1"/>
  <c r="U57" i="11" s="1"/>
  <c r="AJ36" i="11"/>
  <c r="AK46" i="11" s="1"/>
  <c r="AK56" i="11" s="1"/>
  <c r="W36" i="11"/>
  <c r="W46" i="11" s="1"/>
  <c r="W56" i="11" s="1"/>
  <c r="Y39" i="11"/>
  <c r="Y49" i="11" s="1"/>
  <c r="Y59" i="11" s="1"/>
  <c r="AL39" i="11"/>
  <c r="AD40" i="11"/>
  <c r="AE50" i="11" s="1"/>
  <c r="AE60" i="11" s="1"/>
  <c r="Q40" i="11"/>
  <c r="Q50" i="11" s="1"/>
  <c r="Q60" i="11" s="1"/>
  <c r="AD39" i="11"/>
  <c r="Q39" i="11"/>
  <c r="AG41" i="11"/>
  <c r="T41" i="11"/>
  <c r="T51" i="11" s="1"/>
  <c r="T61" i="11" s="1"/>
  <c r="P37" i="11"/>
  <c r="AC37" i="11"/>
  <c r="AD47" i="11" s="1"/>
  <c r="AD57" i="11" s="1"/>
  <c r="R36" i="11"/>
  <c r="R46" i="11" s="1"/>
  <c r="R56" i="11" s="1"/>
  <c r="AE36" i="11"/>
  <c r="AF46" i="11" s="1"/>
  <c r="AF56" i="11" s="1"/>
  <c r="AK35" i="11"/>
  <c r="AL45" i="11" s="1"/>
  <c r="AL55" i="11" s="1"/>
  <c r="X35" i="11"/>
  <c r="X45" i="11" s="1"/>
  <c r="X55" i="11" s="1"/>
  <c r="X39" i="11"/>
  <c r="X49" i="11" s="1"/>
  <c r="X59" i="11" s="1"/>
  <c r="AK39" i="11"/>
  <c r="AL49" i="11" s="1"/>
  <c r="AL59" i="11" s="1"/>
  <c r="P40" i="11"/>
  <c r="AC40" i="11"/>
  <c r="AH35" i="11"/>
  <c r="AI45" i="11" s="1"/>
  <c r="AI55" i="11" s="1"/>
  <c r="U35" i="11"/>
  <c r="U45" i="11" s="1"/>
  <c r="U55" i="11" s="1"/>
  <c r="X37" i="11"/>
  <c r="X47" i="11" s="1"/>
  <c r="X57" i="11" s="1"/>
  <c r="AK37" i="11"/>
  <c r="AL47" i="11" s="1"/>
  <c r="AL57" i="11" s="1"/>
  <c r="U39" i="11"/>
  <c r="U49" i="11" s="1"/>
  <c r="U59" i="11" s="1"/>
  <c r="AH39" i="11"/>
  <c r="AI49" i="11" s="1"/>
  <c r="AI59" i="11" s="1"/>
  <c r="P49" i="11"/>
  <c r="P59" i="11" s="1"/>
  <c r="AD46" i="10"/>
  <c r="AD56" i="10" s="1"/>
  <c r="AC46" i="10"/>
  <c r="AG46" i="10"/>
  <c r="AG56" i="10" s="1"/>
  <c r="U51" i="10"/>
  <c r="U61" i="10" s="1"/>
  <c r="W48" i="10"/>
  <c r="W58" i="10" s="1"/>
  <c r="AG51" i="10"/>
  <c r="AG61" i="10" s="1"/>
  <c r="AK47" i="10"/>
  <c r="AK57" i="10" s="1"/>
  <c r="AL47" i="10"/>
  <c r="AL57" i="10" s="1"/>
  <c r="O56" i="10"/>
  <c r="X52" i="10"/>
  <c r="X62" i="10" s="1"/>
  <c r="P46" i="10"/>
  <c r="P56" i="10" s="1"/>
  <c r="AD52" i="10"/>
  <c r="AD62" i="10" s="1"/>
  <c r="AC52" i="10"/>
  <c r="AC62" i="10" s="1"/>
  <c r="AB49" i="10"/>
  <c r="AC49" i="10"/>
  <c r="AC59" i="10" s="1"/>
  <c r="R50" i="10"/>
  <c r="R60" i="10" s="1"/>
  <c r="AI51" i="10"/>
  <c r="AI61" i="10" s="1"/>
  <c r="AL48" i="10"/>
  <c r="AL58" i="10" s="1"/>
  <c r="S51" i="10"/>
  <c r="S61" i="10" s="1"/>
  <c r="R51" i="10"/>
  <c r="R61" i="10" s="1"/>
  <c r="S48" i="10"/>
  <c r="S58" i="10" s="1"/>
  <c r="R48" i="10"/>
  <c r="R58" i="10" s="1"/>
  <c r="W47" i="10"/>
  <c r="W57" i="10" s="1"/>
  <c r="X47" i="10"/>
  <c r="X57" i="10" s="1"/>
  <c r="Q45" i="10"/>
  <c r="Q55" i="10" s="1"/>
  <c r="P45" i="10"/>
  <c r="P55" i="10" s="1"/>
  <c r="AC47" i="10"/>
  <c r="AC57" i="10" s="1"/>
  <c r="AB47" i="10"/>
  <c r="AF48" i="10"/>
  <c r="AF58" i="10" s="1"/>
  <c r="Y47" i="10"/>
  <c r="Y57" i="10" s="1"/>
  <c r="AG50" i="10"/>
  <c r="AG60" i="10" s="1"/>
  <c r="AD49" i="10"/>
  <c r="AD59" i="10" s="1"/>
  <c r="O59" i="10"/>
  <c r="AF50" i="10"/>
  <c r="AF60" i="10" s="1"/>
  <c r="AE50" i="10"/>
  <c r="AE60" i="10" s="1"/>
  <c r="V52" i="10"/>
  <c r="V62" i="10" s="1"/>
  <c r="U52" i="10"/>
  <c r="U62" i="10" s="1"/>
  <c r="AH49" i="10"/>
  <c r="AH59" i="10" s="1"/>
  <c r="AG49" i="10"/>
  <c r="AG59" i="10" s="1"/>
  <c r="AI52" i="10"/>
  <c r="AI62" i="10" s="1"/>
  <c r="AD45" i="10"/>
  <c r="AD55" i="10" s="1"/>
  <c r="R47" i="10"/>
  <c r="R57" i="10" s="1"/>
  <c r="U47" i="10"/>
  <c r="U57" i="10" s="1"/>
  <c r="T47" i="10"/>
  <c r="T57" i="10" s="1"/>
  <c r="Z45" i="10"/>
  <c r="Z55" i="10" s="1"/>
  <c r="P48" i="10"/>
  <c r="Q48" i="10"/>
  <c r="Q58" i="10" s="1"/>
  <c r="S50" i="10"/>
  <c r="S60" i="10" s="1"/>
  <c r="T45" i="10"/>
  <c r="T55" i="10" s="1"/>
  <c r="T49" i="10"/>
  <c r="T59" i="10" s="1"/>
  <c r="S49" i="10"/>
  <c r="S59" i="10" s="1"/>
  <c r="AF47" i="10"/>
  <c r="AF57" i="10" s="1"/>
  <c r="AE47" i="10"/>
  <c r="AE57" i="10" s="1"/>
  <c r="AJ46" i="10"/>
  <c r="AJ56" i="10" s="1"/>
  <c r="AE68" i="8"/>
  <c r="E38" i="8"/>
  <c r="E90" i="8"/>
  <c r="S98" i="3" s="1"/>
  <c r="R68" i="8"/>
  <c r="Q69" i="8"/>
  <c r="AD69" i="8"/>
  <c r="V72" i="8"/>
  <c r="AI72" i="8"/>
  <c r="AI69" i="8"/>
  <c r="V69" i="8"/>
  <c r="I91" i="8"/>
  <c r="W99" i="3" s="1"/>
  <c r="I39" i="8"/>
  <c r="AL72" i="8"/>
  <c r="AM82" i="8" s="1"/>
  <c r="AM92" i="8" s="1"/>
  <c r="L94" i="8"/>
  <c r="Z102" i="3" s="1"/>
  <c r="Y72" i="8"/>
  <c r="Y82" i="8" s="1"/>
  <c r="Y92" i="8" s="1"/>
  <c r="L42" i="8"/>
  <c r="U68" i="8"/>
  <c r="AH68" i="8"/>
  <c r="AE66" i="8"/>
  <c r="R66" i="8"/>
  <c r="E36" i="8"/>
  <c r="E88" i="8"/>
  <c r="S96" i="3" s="1"/>
  <c r="AM71" i="8"/>
  <c r="M93" i="8"/>
  <c r="AA101" i="3" s="1"/>
  <c r="Z71" i="8"/>
  <c r="Z81" i="8" s="1"/>
  <c r="Z91" i="8" s="1"/>
  <c r="M41" i="8"/>
  <c r="AD70" i="8"/>
  <c r="D92" i="8"/>
  <c r="R100" i="3" s="1"/>
  <c r="Q70" i="8"/>
  <c r="D40" i="8"/>
  <c r="R69" i="8"/>
  <c r="AE69" i="8"/>
  <c r="E39" i="8"/>
  <c r="E91" i="8"/>
  <c r="S99" i="3" s="1"/>
  <c r="AB65" i="8"/>
  <c r="O65" i="8"/>
  <c r="O75" i="8" s="1"/>
  <c r="O67" i="8"/>
  <c r="AB67" i="8"/>
  <c r="B89" i="8"/>
  <c r="P97" i="3" s="1"/>
  <c r="B37" i="8"/>
  <c r="W68" i="8"/>
  <c r="AJ68" i="8"/>
  <c r="J38" i="8"/>
  <c r="J90" i="8"/>
  <c r="X98" i="3" s="1"/>
  <c r="AB70" i="8"/>
  <c r="B40" i="8"/>
  <c r="O70" i="8"/>
  <c r="B92" i="8"/>
  <c r="P100" i="3" s="1"/>
  <c r="S71" i="8"/>
  <c r="F93" i="8"/>
  <c r="T101" i="3" s="1"/>
  <c r="F41" i="8"/>
  <c r="AF71" i="8"/>
  <c r="X41" i="9"/>
  <c r="AK41" i="9"/>
  <c r="AK65" i="8"/>
  <c r="K35" i="8"/>
  <c r="X65" i="8"/>
  <c r="G89" i="8"/>
  <c r="U97" i="3" s="1"/>
  <c r="T67" i="8"/>
  <c r="G37" i="8"/>
  <c r="AG67" i="8"/>
  <c r="X68" i="8"/>
  <c r="AK68" i="8"/>
  <c r="K90" i="8"/>
  <c r="Y98" i="3" s="1"/>
  <c r="K38" i="8"/>
  <c r="G92" i="8"/>
  <c r="U100" i="3" s="1"/>
  <c r="T70" i="8"/>
  <c r="AG70" i="8"/>
  <c r="AH80" i="8" s="1"/>
  <c r="AH90" i="8" s="1"/>
  <c r="T72" i="8"/>
  <c r="G94" i="8"/>
  <c r="G42" i="8"/>
  <c r="AG72" i="8"/>
  <c r="AG82" i="8" s="1"/>
  <c r="AG92" i="8" s="1"/>
  <c r="AE39" i="9"/>
  <c r="R39" i="9"/>
  <c r="T36" i="9"/>
  <c r="AG36" i="9"/>
  <c r="AH36" i="9"/>
  <c r="U36" i="9"/>
  <c r="AJ42" i="9"/>
  <c r="W42" i="9"/>
  <c r="W39" i="9"/>
  <c r="AJ39" i="9"/>
  <c r="T38" i="9"/>
  <c r="AG38" i="9"/>
  <c r="P39" i="9"/>
  <c r="AC39" i="9"/>
  <c r="O39" i="9"/>
  <c r="AB39" i="9"/>
  <c r="Z41" i="9"/>
  <c r="Z51" i="9" s="1"/>
  <c r="Z61" i="9" s="1"/>
  <c r="AM41" i="9"/>
  <c r="AC40" i="9"/>
  <c r="P40" i="9"/>
  <c r="Z36" i="9"/>
  <c r="Z46" i="9" s="1"/>
  <c r="Z56" i="9" s="1"/>
  <c r="AM36" i="9"/>
  <c r="AK36" i="9"/>
  <c r="X36" i="9"/>
  <c r="T40" i="9"/>
  <c r="AG40" i="9"/>
  <c r="P37" i="9"/>
  <c r="AC37" i="9"/>
  <c r="AH35" i="9"/>
  <c r="U35" i="9"/>
  <c r="AB40" i="9"/>
  <c r="O40" i="9"/>
  <c r="W41" i="9"/>
  <c r="AJ41" i="9"/>
  <c r="X40" i="9"/>
  <c r="AK40" i="9"/>
  <c r="S35" i="9"/>
  <c r="AF35" i="9"/>
  <c r="AH40" i="9"/>
  <c r="U40" i="9"/>
  <c r="AK42" i="9"/>
  <c r="X42" i="9"/>
  <c r="R36" i="9"/>
  <c r="AE36" i="9"/>
  <c r="AB78" i="8"/>
  <c r="D37" i="8"/>
  <c r="D89" i="8"/>
  <c r="R97" i="3" s="1"/>
  <c r="Q67" i="8"/>
  <c r="AD67" i="8"/>
  <c r="AM66" i="8"/>
  <c r="M36" i="8"/>
  <c r="M88" i="8"/>
  <c r="AA96" i="3" s="1"/>
  <c r="Z66" i="8"/>
  <c r="Z76" i="8" s="1"/>
  <c r="Z86" i="8" s="1"/>
  <c r="Y65" i="8"/>
  <c r="AL65" i="8"/>
  <c r="V65" i="8"/>
  <c r="V75" i="8" s="1"/>
  <c r="V85" i="8" s="1"/>
  <c r="I35" i="8"/>
  <c r="I87" i="8"/>
  <c r="W95" i="3" s="1"/>
  <c r="AI65" i="8"/>
  <c r="AJ75" i="8" s="1"/>
  <c r="AJ85" i="8" s="1"/>
  <c r="H87" i="8"/>
  <c r="V95" i="3" s="1"/>
  <c r="AH65" i="8"/>
  <c r="H35" i="8"/>
  <c r="U65" i="8"/>
  <c r="R71" i="8"/>
  <c r="E41" i="8"/>
  <c r="AE71" i="8"/>
  <c r="E93" i="8"/>
  <c r="S101" i="3" s="1"/>
  <c r="R67" i="8"/>
  <c r="E89" i="8"/>
  <c r="S97" i="3" s="1"/>
  <c r="AE67" i="8"/>
  <c r="E37" i="8"/>
  <c r="AL69" i="8"/>
  <c r="Y69" i="8"/>
  <c r="L91" i="8"/>
  <c r="Z99" i="3" s="1"/>
  <c r="V67" i="8"/>
  <c r="AI67" i="8"/>
  <c r="D87" i="8"/>
  <c r="R95" i="3" s="1"/>
  <c r="Q65" i="8"/>
  <c r="P75" i="8" s="1"/>
  <c r="P85" i="8" s="1"/>
  <c r="AD65" i="8"/>
  <c r="D35" i="8"/>
  <c r="R65" i="8"/>
  <c r="E87" i="8"/>
  <c r="S95" i="3" s="1"/>
  <c r="AE65" i="8"/>
  <c r="E35" i="8"/>
  <c r="V70" i="8"/>
  <c r="I40" i="8"/>
  <c r="AI70" i="8"/>
  <c r="AI80" i="8" s="1"/>
  <c r="AI90" i="8" s="1"/>
  <c r="I92" i="8"/>
  <c r="W100" i="3" s="1"/>
  <c r="S65" i="8"/>
  <c r="F35" i="8"/>
  <c r="F87" i="8"/>
  <c r="T95" i="3" s="1"/>
  <c r="AF65" i="8"/>
  <c r="F89" i="8"/>
  <c r="T97" i="3" s="1"/>
  <c r="S67" i="8"/>
  <c r="AF67" i="8"/>
  <c r="F37" i="8"/>
  <c r="B39" i="8"/>
  <c r="B91" i="8"/>
  <c r="P99" i="3" s="1"/>
  <c r="AB69" i="8"/>
  <c r="O69" i="8"/>
  <c r="S70" i="8"/>
  <c r="AF70" i="8"/>
  <c r="F92" i="8"/>
  <c r="T100" i="3" s="1"/>
  <c r="F40" i="8"/>
  <c r="O72" i="8"/>
  <c r="O82" i="8" s="1"/>
  <c r="O92" i="8" s="1"/>
  <c r="B94" i="8"/>
  <c r="AB72" i="8"/>
  <c r="B42" i="8"/>
  <c r="Q38" i="9"/>
  <c r="AD38" i="9"/>
  <c r="AG66" i="8"/>
  <c r="T66" i="8"/>
  <c r="G36" i="8"/>
  <c r="G88" i="8"/>
  <c r="U96" i="3" s="1"/>
  <c r="K89" i="8"/>
  <c r="Y97" i="3" s="1"/>
  <c r="X67" i="8"/>
  <c r="AK67" i="8"/>
  <c r="K37" i="8"/>
  <c r="C91" i="8"/>
  <c r="Q99" i="3" s="1"/>
  <c r="P69" i="8"/>
  <c r="P79" i="8" s="1"/>
  <c r="P89" i="8" s="1"/>
  <c r="C39" i="8"/>
  <c r="AC69" i="8"/>
  <c r="AC71" i="8"/>
  <c r="C93" i="8"/>
  <c r="Q101" i="3" s="1"/>
  <c r="P71" i="8"/>
  <c r="C41" i="8"/>
  <c r="X72" i="8"/>
  <c r="K94" i="8"/>
  <c r="Y102" i="3" s="1"/>
  <c r="AK72" i="8"/>
  <c r="K42" i="8"/>
  <c r="AL36" i="9"/>
  <c r="Y36" i="9"/>
  <c r="Y46" i="9" s="1"/>
  <c r="Y56" i="9" s="1"/>
  <c r="AM40" i="9"/>
  <c r="Z40" i="9"/>
  <c r="Z50" i="9" s="1"/>
  <c r="Z60" i="9" s="1"/>
  <c r="Q40" i="9"/>
  <c r="AD40" i="9"/>
  <c r="AJ35" i="9"/>
  <c r="W35" i="9"/>
  <c r="R42" i="9"/>
  <c r="AE42" i="9"/>
  <c r="AI38" i="9"/>
  <c r="V38" i="9"/>
  <c r="AB37" i="9"/>
  <c r="O37" i="9"/>
  <c r="O41" i="9"/>
  <c r="O51" i="9" s="1"/>
  <c r="AB41" i="9"/>
  <c r="V36" i="9"/>
  <c r="AI36" i="9"/>
  <c r="R40" i="9"/>
  <c r="R50" i="9" s="1"/>
  <c r="R60" i="9" s="1"/>
  <c r="AE40" i="9"/>
  <c r="W38" i="9"/>
  <c r="AJ38" i="9"/>
  <c r="AH38" i="9"/>
  <c r="AI48" i="9" s="1"/>
  <c r="AI58" i="9" s="1"/>
  <c r="U38" i="9"/>
  <c r="U48" i="9" s="1"/>
  <c r="U58" i="9" s="1"/>
  <c r="P42" i="9"/>
  <c r="AC42" i="9"/>
  <c r="P36" i="9"/>
  <c r="AC36" i="9"/>
  <c r="S40" i="9"/>
  <c r="AF40" i="9"/>
  <c r="V42" i="9"/>
  <c r="AI42" i="9"/>
  <c r="S36" i="9"/>
  <c r="AF36" i="9"/>
  <c r="T35" i="9"/>
  <c r="T45" i="9" s="1"/>
  <c r="T55" i="9" s="1"/>
  <c r="AG35" i="9"/>
  <c r="AI40" i="9"/>
  <c r="V40" i="9"/>
  <c r="AL37" i="9"/>
  <c r="Y37" i="9"/>
  <c r="T37" i="9"/>
  <c r="AG37" i="9"/>
  <c r="U41" i="9"/>
  <c r="AH41" i="9"/>
  <c r="AJ41" i="8"/>
  <c r="W41" i="8"/>
  <c r="X89" i="3"/>
  <c r="AK75" i="8"/>
  <c r="AK85" i="8" s="1"/>
  <c r="Z42" i="8"/>
  <c r="Z52" i="8" s="1"/>
  <c r="Z62" i="8" s="1"/>
  <c r="AM42" i="8"/>
  <c r="U67" i="8"/>
  <c r="U77" i="8" s="1"/>
  <c r="U87" i="8" s="1"/>
  <c r="AH67" i="8"/>
  <c r="R72" i="8"/>
  <c r="E94" i="8"/>
  <c r="AE72" i="8"/>
  <c r="AF82" i="8" s="1"/>
  <c r="AF92" i="8" s="1"/>
  <c r="E42" i="8"/>
  <c r="V68" i="8"/>
  <c r="I38" i="8"/>
  <c r="I90" i="8"/>
  <c r="W98" i="3" s="1"/>
  <c r="AI68" i="8"/>
  <c r="AL70" i="8"/>
  <c r="Y70" i="8"/>
  <c r="L92" i="8"/>
  <c r="Z100" i="3" s="1"/>
  <c r="L40" i="8"/>
  <c r="Q66" i="8"/>
  <c r="P76" i="8" s="1"/>
  <c r="P86" i="8" s="1"/>
  <c r="AD66" i="8"/>
  <c r="D36" i="8"/>
  <c r="D88" i="8"/>
  <c r="R96" i="3" s="1"/>
  <c r="AM69" i="8"/>
  <c r="M39" i="8"/>
  <c r="Z69" i="8"/>
  <c r="Z79" i="8" s="1"/>
  <c r="Z89" i="8" s="1"/>
  <c r="M91" i="8"/>
  <c r="AA99" i="3" s="1"/>
  <c r="AL71" i="8"/>
  <c r="AM81" i="8" s="1"/>
  <c r="AM91" i="8" s="1"/>
  <c r="Y71" i="8"/>
  <c r="M38" i="8"/>
  <c r="Z68" i="8"/>
  <c r="Z78" i="8" s="1"/>
  <c r="Z88" i="8" s="1"/>
  <c r="AM68" i="8"/>
  <c r="M90" i="8"/>
  <c r="AA98" i="3" s="1"/>
  <c r="L88" i="8"/>
  <c r="Z96" i="3" s="1"/>
  <c r="Y66" i="8"/>
  <c r="L36" i="8"/>
  <c r="AL66" i="8"/>
  <c r="AI66" i="8"/>
  <c r="V66" i="8"/>
  <c r="Z42" i="9"/>
  <c r="Z52" i="9" s="1"/>
  <c r="Z62" i="9" s="1"/>
  <c r="AM42" i="9"/>
  <c r="AF66" i="8"/>
  <c r="S66" i="8"/>
  <c r="F36" i="8"/>
  <c r="F88" i="8"/>
  <c r="T96" i="3" s="1"/>
  <c r="J89" i="8"/>
  <c r="X97" i="3" s="1"/>
  <c r="AJ67" i="8"/>
  <c r="J37" i="8"/>
  <c r="W67" i="8"/>
  <c r="F91" i="8"/>
  <c r="T99" i="3" s="1"/>
  <c r="S69" i="8"/>
  <c r="S79" i="8" s="1"/>
  <c r="S89" i="8" s="1"/>
  <c r="F39" i="8"/>
  <c r="AF69" i="8"/>
  <c r="J92" i="8"/>
  <c r="X100" i="3" s="1"/>
  <c r="W70" i="8"/>
  <c r="W80" i="8" s="1"/>
  <c r="W90" i="8" s="1"/>
  <c r="J40" i="8"/>
  <c r="AJ70" i="8"/>
  <c r="AK80" i="8" s="1"/>
  <c r="AK90" i="8" s="1"/>
  <c r="U72" i="8"/>
  <c r="AH72" i="8"/>
  <c r="H42" i="8"/>
  <c r="H94" i="8"/>
  <c r="V102" i="3" s="1"/>
  <c r="AK66" i="8"/>
  <c r="K88" i="8"/>
  <c r="Y96" i="3" s="1"/>
  <c r="X66" i="8"/>
  <c r="K36" i="8"/>
  <c r="AC68" i="8"/>
  <c r="C38" i="8"/>
  <c r="P68" i="8"/>
  <c r="C90" i="8"/>
  <c r="Q98" i="3" s="1"/>
  <c r="AK69" i="8"/>
  <c r="K91" i="8"/>
  <c r="Y99" i="3" s="1"/>
  <c r="X69" i="8"/>
  <c r="K39" i="8"/>
  <c r="T71" i="8"/>
  <c r="AG71" i="8"/>
  <c r="G93" i="8"/>
  <c r="U101" i="3" s="1"/>
  <c r="G41" i="8"/>
  <c r="AM35" i="9"/>
  <c r="Z35" i="9"/>
  <c r="Z45" i="9" s="1"/>
  <c r="Z55" i="9" s="1"/>
  <c r="Q37" i="9"/>
  <c r="AD37" i="9"/>
  <c r="AM39" i="9"/>
  <c r="Z39" i="9"/>
  <c r="Z49" i="9" s="1"/>
  <c r="Z59" i="9" s="1"/>
  <c r="AJ37" i="9"/>
  <c r="W37" i="9"/>
  <c r="Y41" i="9"/>
  <c r="AL41" i="9"/>
  <c r="AE41" i="9"/>
  <c r="R41" i="9"/>
  <c r="T41" i="9"/>
  <c r="AG41" i="9"/>
  <c r="AF37" i="9"/>
  <c r="S37" i="9"/>
  <c r="P38" i="9"/>
  <c r="AC38" i="9"/>
  <c r="Q39" i="9"/>
  <c r="AD39" i="9"/>
  <c r="AL42" i="9"/>
  <c r="Y42" i="9"/>
  <c r="AK38" i="9"/>
  <c r="X38" i="9"/>
  <c r="AG42" i="9"/>
  <c r="T42" i="9"/>
  <c r="O36" i="9"/>
  <c r="AB36" i="9"/>
  <c r="AE38" i="9"/>
  <c r="R38" i="9"/>
  <c r="S42" i="9"/>
  <c r="AF42" i="9"/>
  <c r="R37" i="9"/>
  <c r="AE37" i="9"/>
  <c r="AK35" i="9"/>
  <c r="X35" i="9"/>
  <c r="AJ40" i="9"/>
  <c r="W40" i="9"/>
  <c r="Z37" i="9"/>
  <c r="Z47" i="9" s="1"/>
  <c r="Z57" i="9" s="1"/>
  <c r="AM37" i="9"/>
  <c r="AD35" i="9"/>
  <c r="Q35" i="9"/>
  <c r="AI41" i="9"/>
  <c r="V41" i="9"/>
  <c r="Y38" i="9"/>
  <c r="AL38" i="9"/>
  <c r="AK40" i="8"/>
  <c r="Y88" i="3"/>
  <c r="X40" i="8"/>
  <c r="AJ36" i="9"/>
  <c r="W36" i="9"/>
  <c r="Y67" i="8"/>
  <c r="AL67" i="8"/>
  <c r="M40" i="8"/>
  <c r="Z70" i="8"/>
  <c r="Z80" i="8" s="1"/>
  <c r="Z90" i="8" s="1"/>
  <c r="M92" i="8"/>
  <c r="AA100" i="3" s="1"/>
  <c r="AM70" i="8"/>
  <c r="AI71" i="8"/>
  <c r="AJ81" i="8" s="1"/>
  <c r="AJ91" i="8" s="1"/>
  <c r="V71" i="8"/>
  <c r="V81" i="8" s="1"/>
  <c r="V91" i="8" s="1"/>
  <c r="I93" i="8"/>
  <c r="W101" i="3" s="1"/>
  <c r="I41" i="8"/>
  <c r="Z65" i="8"/>
  <c r="Z75" i="8" s="1"/>
  <c r="Z85" i="8" s="1"/>
  <c r="AM65" i="8"/>
  <c r="H39" i="8"/>
  <c r="H91" i="8"/>
  <c r="V99" i="3" s="1"/>
  <c r="AH69" i="8"/>
  <c r="U69" i="8"/>
  <c r="U79" i="8" s="1"/>
  <c r="U89" i="8" s="1"/>
  <c r="AH66" i="8"/>
  <c r="H36" i="8"/>
  <c r="H88" i="8"/>
  <c r="V96" i="3" s="1"/>
  <c r="U66" i="8"/>
  <c r="U71" i="8"/>
  <c r="AH71" i="8"/>
  <c r="H93" i="8"/>
  <c r="V101" i="3" s="1"/>
  <c r="H41" i="8"/>
  <c r="AE70" i="8"/>
  <c r="R70" i="8"/>
  <c r="E92" i="8"/>
  <c r="S100" i="3" s="1"/>
  <c r="E40" i="8"/>
  <c r="L90" i="8"/>
  <c r="Z98" i="3" s="1"/>
  <c r="L38" i="8"/>
  <c r="Y68" i="8"/>
  <c r="AL68" i="8"/>
  <c r="AM67" i="8"/>
  <c r="M89" i="8"/>
  <c r="AA97" i="3" s="1"/>
  <c r="Z67" i="8"/>
  <c r="Z77" i="8" s="1"/>
  <c r="Z87" i="8" s="1"/>
  <c r="M37" i="8"/>
  <c r="AF41" i="9"/>
  <c r="S41" i="9"/>
  <c r="J36" i="8"/>
  <c r="AJ66" i="8"/>
  <c r="W66" i="8"/>
  <c r="J88" i="8"/>
  <c r="X96" i="3" s="1"/>
  <c r="AF68" i="8"/>
  <c r="F90" i="8"/>
  <c r="T98" i="3" s="1"/>
  <c r="F38" i="8"/>
  <c r="S68" i="8"/>
  <c r="J91" i="8"/>
  <c r="X99" i="3" s="1"/>
  <c r="J39" i="8"/>
  <c r="AJ69" i="8"/>
  <c r="AK79" i="8" s="1"/>
  <c r="AK89" i="8" s="1"/>
  <c r="W69" i="8"/>
  <c r="O71" i="8"/>
  <c r="AB71" i="8"/>
  <c r="B93" i="8"/>
  <c r="P101" i="3" s="1"/>
  <c r="B41" i="8"/>
  <c r="J94" i="8"/>
  <c r="X102" i="3" s="1"/>
  <c r="AJ72" i="8"/>
  <c r="J42" i="8"/>
  <c r="W72" i="8"/>
  <c r="G35" i="8"/>
  <c r="T65" i="8"/>
  <c r="G87" i="8"/>
  <c r="U95" i="3" s="1"/>
  <c r="AG65" i="8"/>
  <c r="AH75" i="8" s="1"/>
  <c r="AH85" i="8" s="1"/>
  <c r="P67" i="8"/>
  <c r="P77" i="8" s="1"/>
  <c r="P87" i="8" s="1"/>
  <c r="C37" i="8"/>
  <c r="AC67" i="8"/>
  <c r="C89" i="8"/>
  <c r="Q97" i="3" s="1"/>
  <c r="T68" i="8"/>
  <c r="AG68" i="8"/>
  <c r="C40" i="8"/>
  <c r="AC70" i="8"/>
  <c r="C92" i="8"/>
  <c r="Q100" i="3" s="1"/>
  <c r="P70" i="8"/>
  <c r="K41" i="8"/>
  <c r="X71" i="8"/>
  <c r="K93" i="8"/>
  <c r="Y101" i="3" s="1"/>
  <c r="AK71" i="8"/>
  <c r="AB35" i="9"/>
  <c r="O35" i="9"/>
  <c r="X39" i="9"/>
  <c r="AK39" i="9"/>
  <c r="AB42" i="9"/>
  <c r="O42" i="9"/>
  <c r="AL35" i="9"/>
  <c r="Y35" i="9"/>
  <c r="V37" i="9"/>
  <c r="AI37" i="9"/>
  <c r="V39" i="9"/>
  <c r="AI39" i="9"/>
  <c r="AI35" i="9"/>
  <c r="V35" i="9"/>
  <c r="U42" i="9"/>
  <c r="AH42" i="9"/>
  <c r="S39" i="9"/>
  <c r="AF39" i="9"/>
  <c r="AK37" i="9"/>
  <c r="X37" i="9"/>
  <c r="U37" i="9"/>
  <c r="AH37" i="9"/>
  <c r="AI47" i="9" s="1"/>
  <c r="AI57" i="9" s="1"/>
  <c r="U39" i="9"/>
  <c r="U49" i="9" s="1"/>
  <c r="U59" i="9" s="1"/>
  <c r="AH39" i="9"/>
  <c r="AI49" i="9" s="1"/>
  <c r="AI59" i="9" s="1"/>
  <c r="AD42" i="9"/>
  <c r="AE52" i="9" s="1"/>
  <c r="AE62" i="9" s="1"/>
  <c r="Q42" i="9"/>
  <c r="Q41" i="9"/>
  <c r="AD41" i="9"/>
  <c r="Y40" i="9"/>
  <c r="Y50" i="9" s="1"/>
  <c r="Y60" i="9" s="1"/>
  <c r="AL40" i="9"/>
  <c r="T39" i="9"/>
  <c r="AG39" i="9"/>
  <c r="Y39" i="9"/>
  <c r="AL39" i="9"/>
  <c r="S38" i="9"/>
  <c r="AF38" i="9"/>
  <c r="AB38" i="9"/>
  <c r="O38" i="9"/>
  <c r="R35" i="9"/>
  <c r="AE35" i="9"/>
  <c r="AC35" i="9"/>
  <c r="P35" i="9"/>
  <c r="AM38" i="9"/>
  <c r="Z38" i="9"/>
  <c r="Z48" i="9" s="1"/>
  <c r="Z58" i="9" s="1"/>
  <c r="AD36" i="9"/>
  <c r="Q36" i="9"/>
  <c r="Q46" i="9" s="1"/>
  <c r="Q56" i="9" s="1"/>
  <c r="X80" i="8"/>
  <c r="X90" i="8" s="1"/>
  <c r="R84" i="7"/>
  <c r="R64" i="7"/>
  <c r="P84" i="7"/>
  <c r="P64" i="7"/>
  <c r="Q26" i="15"/>
  <c r="S87" i="7"/>
  <c r="S67" i="7"/>
  <c r="Y74" i="7"/>
  <c r="W89" i="7"/>
  <c r="W69" i="7"/>
  <c r="T29" i="15"/>
  <c r="R26" i="15"/>
  <c r="S28" i="15"/>
  <c r="X28" i="15"/>
  <c r="S26" i="15"/>
  <c r="S23" i="15"/>
  <c r="Z28" i="15"/>
  <c r="X23" i="15"/>
  <c r="S25" i="15"/>
  <c r="R30" i="15"/>
  <c r="P30" i="15"/>
  <c r="W28" i="15"/>
  <c r="W29" i="15"/>
  <c r="W27" i="15"/>
  <c r="T30" i="15"/>
  <c r="Y24" i="15"/>
  <c r="X25" i="15"/>
  <c r="Q29" i="15"/>
  <c r="V23" i="15"/>
  <c r="AP34" i="15"/>
  <c r="Z24" i="15"/>
  <c r="W24" i="15"/>
  <c r="S29" i="15"/>
  <c r="Y27" i="15"/>
  <c r="V24" i="15"/>
  <c r="R27" i="15"/>
  <c r="P27" i="15"/>
  <c r="X30" i="15"/>
  <c r="Z30" i="15"/>
  <c r="S24" i="15"/>
  <c r="V25" i="15"/>
  <c r="S30" i="15"/>
  <c r="T27" i="15"/>
  <c r="Y25" i="15"/>
  <c r="X26" i="15"/>
  <c r="Q23" i="15"/>
  <c r="Y29" i="15"/>
  <c r="P29" i="15"/>
  <c r="R23" i="15"/>
  <c r="Q30" i="15"/>
  <c r="V29" i="15"/>
  <c r="V27" i="15"/>
  <c r="Z25" i="15"/>
  <c r="O25" i="15"/>
  <c r="U26" i="15"/>
  <c r="Y26" i="15"/>
  <c r="P26" i="15"/>
  <c r="X29" i="15"/>
  <c r="P24" i="15"/>
  <c r="Z23" i="15"/>
  <c r="R24" i="15"/>
  <c r="P28" i="15"/>
  <c r="O26" i="15"/>
  <c r="O23" i="15"/>
  <c r="O29" i="15"/>
  <c r="Z27" i="15"/>
  <c r="R28" i="15"/>
  <c r="U25" i="15"/>
  <c r="Q25" i="15"/>
  <c r="X27" i="15"/>
  <c r="U24" i="15"/>
  <c r="U27" i="15"/>
  <c r="O27" i="15"/>
  <c r="U23" i="15"/>
  <c r="R25" i="15"/>
  <c r="V30" i="15"/>
  <c r="Z29" i="15"/>
  <c r="Z26" i="15"/>
  <c r="V26" i="15"/>
  <c r="O24" i="15"/>
  <c r="P23" i="15"/>
  <c r="W25" i="15"/>
  <c r="Y23" i="15"/>
  <c r="V28" i="15"/>
  <c r="O28" i="15"/>
  <c r="T28" i="15"/>
  <c r="P25" i="15"/>
  <c r="W26" i="15"/>
  <c r="R29" i="15"/>
  <c r="Q85" i="7"/>
  <c r="Q65" i="7"/>
  <c r="Q28" i="15"/>
  <c r="X88" i="7"/>
  <c r="X68" i="7"/>
  <c r="Y30" i="15"/>
  <c r="Y51" i="7"/>
  <c r="Y81" i="7"/>
  <c r="Y61" i="7"/>
  <c r="Y60" i="7"/>
  <c r="Y80" i="7"/>
  <c r="Y50" i="7"/>
  <c r="T56" i="7"/>
  <c r="T46" i="7"/>
  <c r="T76" i="7"/>
  <c r="V77" i="7"/>
  <c r="V57" i="7"/>
  <c r="V47" i="7"/>
  <c r="V81" i="7"/>
  <c r="V51" i="7"/>
  <c r="V61" i="7"/>
  <c r="X58" i="7"/>
  <c r="X48" i="7"/>
  <c r="X78" i="7"/>
  <c r="X44" i="7"/>
  <c r="X54" i="7"/>
  <c r="X74" i="7"/>
  <c r="AL44" i="7" s="1"/>
  <c r="Q81" i="7"/>
  <c r="Q51" i="7"/>
  <c r="Q61" i="7"/>
  <c r="V55" i="7"/>
  <c r="V75" i="7"/>
  <c r="V45" i="7"/>
  <c r="V50" i="7"/>
  <c r="V80" i="7"/>
  <c r="V60" i="7"/>
  <c r="R48" i="7"/>
  <c r="R78" i="7"/>
  <c r="R58" i="7"/>
  <c r="W48" i="7"/>
  <c r="W58" i="7"/>
  <c r="W78" i="7"/>
  <c r="P45" i="7"/>
  <c r="P55" i="7"/>
  <c r="P75" i="7"/>
  <c r="S49" i="7"/>
  <c r="S79" i="7"/>
  <c r="S59" i="7"/>
  <c r="U61" i="7"/>
  <c r="D51" i="7" s="1"/>
  <c r="B51" i="7" s="1"/>
  <c r="F51" i="7" s="1"/>
  <c r="U51" i="7"/>
  <c r="U81" i="7"/>
  <c r="Y75" i="7"/>
  <c r="Y55" i="7"/>
  <c r="Y45" i="7"/>
  <c r="P57" i="7"/>
  <c r="P77" i="7"/>
  <c r="P47" i="7"/>
  <c r="Z77" i="7"/>
  <c r="Z47" i="7"/>
  <c r="Z57" i="7"/>
  <c r="P48" i="7"/>
  <c r="P78" i="7"/>
  <c r="P58" i="7"/>
  <c r="X60" i="7"/>
  <c r="X80" i="7"/>
  <c r="X50" i="7"/>
  <c r="X51" i="7"/>
  <c r="X61" i="7"/>
  <c r="X81" i="7"/>
  <c r="X77" i="7"/>
  <c r="X47" i="7"/>
  <c r="X57" i="7"/>
  <c r="U59" i="7"/>
  <c r="U79" i="7"/>
  <c r="U49" i="7"/>
  <c r="U55" i="7"/>
  <c r="U75" i="7"/>
  <c r="U45" i="7"/>
  <c r="S78" i="7"/>
  <c r="S58" i="7"/>
  <c r="S48" i="7"/>
  <c r="S60" i="7"/>
  <c r="S80" i="7"/>
  <c r="S50" i="7"/>
  <c r="S46" i="7"/>
  <c r="S56" i="7"/>
  <c r="S76" i="7"/>
  <c r="Q48" i="7"/>
  <c r="Q78" i="7"/>
  <c r="Q58" i="7"/>
  <c r="U54" i="7"/>
  <c r="U74" i="7"/>
  <c r="U44" i="7"/>
  <c r="W45" i="7"/>
  <c r="W55" i="7"/>
  <c r="S77" i="7"/>
  <c r="S57" i="7"/>
  <c r="S47" i="7"/>
  <c r="AB49" i="7"/>
  <c r="E49" i="7" s="1"/>
  <c r="AB59" i="7"/>
  <c r="I49" i="7" s="1"/>
  <c r="Z76" i="7"/>
  <c r="Z56" i="7"/>
  <c r="Z46" i="7"/>
  <c r="O48" i="7"/>
  <c r="O58" i="7"/>
  <c r="D48" i="7" s="1"/>
  <c r="O78" i="7"/>
  <c r="R61" i="7"/>
  <c r="R51" i="7"/>
  <c r="R81" i="7"/>
  <c r="T51" i="7"/>
  <c r="T81" i="7"/>
  <c r="T61" i="7"/>
  <c r="T79" i="7"/>
  <c r="T49" i="7"/>
  <c r="T59" i="7"/>
  <c r="R59" i="7"/>
  <c r="R79" i="7"/>
  <c r="R49" i="7"/>
  <c r="Z45" i="7"/>
  <c r="Z55" i="7"/>
  <c r="Z75" i="7"/>
  <c r="B49" i="7"/>
  <c r="F49" i="7" s="1"/>
  <c r="C39" i="16" s="1"/>
  <c r="P60" i="7"/>
  <c r="P50" i="7"/>
  <c r="P80" i="7"/>
  <c r="P56" i="7"/>
  <c r="P46" i="7"/>
  <c r="P76" i="7"/>
  <c r="V44" i="7"/>
  <c r="V54" i="7"/>
  <c r="V74" i="7"/>
  <c r="AJ44" i="7" s="1"/>
  <c r="Z61" i="7"/>
  <c r="Z81" i="7"/>
  <c r="Z51" i="7"/>
  <c r="Z79" i="7"/>
  <c r="Z59" i="7"/>
  <c r="Z49" i="7"/>
  <c r="O50" i="7"/>
  <c r="O80" i="7"/>
  <c r="O60" i="7"/>
  <c r="D50" i="7" s="1"/>
  <c r="S75" i="7"/>
  <c r="S55" i="7"/>
  <c r="S45" i="7"/>
  <c r="X55" i="7"/>
  <c r="X75" i="7"/>
  <c r="X45" i="7"/>
  <c r="Y57" i="7"/>
  <c r="Y77" i="7"/>
  <c r="Y47" i="7"/>
  <c r="W59" i="7"/>
  <c r="W49" i="7"/>
  <c r="W79" i="7"/>
  <c r="W80" i="7"/>
  <c r="W50" i="7"/>
  <c r="W60" i="7"/>
  <c r="V46" i="7"/>
  <c r="V56" i="7"/>
  <c r="V76" i="7"/>
  <c r="T78" i="7"/>
  <c r="T58" i="7"/>
  <c r="T48" i="7"/>
  <c r="W47" i="7"/>
  <c r="W57" i="7"/>
  <c r="W77" i="7"/>
  <c r="W56" i="7"/>
  <c r="W76" i="7"/>
  <c r="W46" i="7"/>
  <c r="V59" i="7"/>
  <c r="V79" i="7"/>
  <c r="V49" i="7"/>
  <c r="T54" i="7"/>
  <c r="T74" i="7"/>
  <c r="T44" i="7"/>
  <c r="R57" i="7"/>
  <c r="R47" i="7"/>
  <c r="R77" i="7"/>
  <c r="U50" i="7"/>
  <c r="U60" i="7"/>
  <c r="U80" i="7"/>
  <c r="P54" i="7"/>
  <c r="P74" i="7"/>
  <c r="P44" i="7"/>
  <c r="AB51" i="7"/>
  <c r="AB61" i="7"/>
  <c r="Y54" i="7"/>
  <c r="V64" i="7"/>
  <c r="V84" i="7"/>
  <c r="H44" i="15"/>
  <c r="O76" i="7"/>
  <c r="O56" i="7"/>
  <c r="D46" i="7" s="1"/>
  <c r="O46" i="7"/>
  <c r="Z58" i="7"/>
  <c r="Z78" i="7"/>
  <c r="Z48" i="7"/>
  <c r="R80" i="7"/>
  <c r="R50" i="7"/>
  <c r="R60" i="7"/>
  <c r="T45" i="7"/>
  <c r="T75" i="7"/>
  <c r="T55" i="7"/>
  <c r="U77" i="7"/>
  <c r="U47" i="7"/>
  <c r="U57" i="7"/>
  <c r="P70" i="7"/>
  <c r="AD50" i="7"/>
  <c r="P90" i="7"/>
  <c r="AD60" i="7"/>
  <c r="H46" i="15"/>
  <c r="K24" i="15"/>
  <c r="K34" i="15" s="1"/>
  <c r="F25" i="15"/>
  <c r="F35" i="15" s="1"/>
  <c r="F28" i="15"/>
  <c r="F38" i="15" s="1"/>
  <c r="M26" i="15"/>
  <c r="M36" i="15" s="1"/>
  <c r="L29" i="15"/>
  <c r="L39" i="15" s="1"/>
  <c r="F26" i="15"/>
  <c r="F36" i="15" s="1"/>
  <c r="C26" i="15"/>
  <c r="C36" i="15" s="1"/>
  <c r="E27" i="15"/>
  <c r="E37" i="15" s="1"/>
  <c r="E29" i="15"/>
  <c r="E39" i="15" s="1"/>
  <c r="G26" i="15"/>
  <c r="G36" i="15" s="1"/>
  <c r="M24" i="15"/>
  <c r="M34" i="15" s="1"/>
  <c r="C23" i="15"/>
  <c r="C33" i="15" s="1"/>
  <c r="B27" i="15"/>
  <c r="B37" i="15" s="1"/>
  <c r="K25" i="15"/>
  <c r="K35" i="15" s="1"/>
  <c r="D28" i="15"/>
  <c r="D38" i="15" s="1"/>
  <c r="F24" i="15"/>
  <c r="F34" i="15" s="1"/>
  <c r="K28" i="15"/>
  <c r="K38" i="15" s="1"/>
  <c r="D27" i="15"/>
  <c r="D37" i="15" s="1"/>
  <c r="J28" i="15"/>
  <c r="J38" i="15" s="1"/>
  <c r="E24" i="15"/>
  <c r="E34" i="15" s="1"/>
  <c r="I23" i="15"/>
  <c r="I33" i="15" s="1"/>
  <c r="F27" i="15"/>
  <c r="F37" i="15" s="1"/>
  <c r="H28" i="15"/>
  <c r="H38" i="15" s="1"/>
  <c r="J26" i="15"/>
  <c r="J36" i="15" s="1"/>
  <c r="B26" i="15"/>
  <c r="B36" i="15" s="1"/>
  <c r="B24" i="15"/>
  <c r="B34" i="15" s="1"/>
  <c r="H26" i="15"/>
  <c r="H36" i="15" s="1"/>
  <c r="C30" i="15"/>
  <c r="C40" i="15" s="1"/>
  <c r="K27" i="15"/>
  <c r="K37" i="15" s="1"/>
  <c r="J30" i="15"/>
  <c r="J40" i="15" s="1"/>
  <c r="B28" i="15"/>
  <c r="B38" i="15" s="1"/>
  <c r="H25" i="15"/>
  <c r="H35" i="15" s="1"/>
  <c r="I24" i="15"/>
  <c r="I34" i="15" s="1"/>
  <c r="B30" i="15"/>
  <c r="B40" i="15" s="1"/>
  <c r="B29" i="15"/>
  <c r="B39" i="15" s="1"/>
  <c r="L25" i="15"/>
  <c r="L35" i="15" s="1"/>
  <c r="E23" i="15"/>
  <c r="E33" i="15" s="1"/>
  <c r="C27" i="15"/>
  <c r="C37" i="15" s="1"/>
  <c r="J24" i="15"/>
  <c r="J34" i="15" s="1"/>
  <c r="H27" i="15"/>
  <c r="H37" i="15" s="1"/>
  <c r="C25" i="15"/>
  <c r="C35" i="15" s="1"/>
  <c r="K29" i="15"/>
  <c r="K39" i="15" s="1"/>
  <c r="C28" i="15"/>
  <c r="C38" i="15" s="1"/>
  <c r="E26" i="15"/>
  <c r="E36" i="15" s="1"/>
  <c r="I29" i="15"/>
  <c r="I39" i="15" s="1"/>
  <c r="G30" i="15"/>
  <c r="G40" i="15" s="1"/>
  <c r="L28" i="15"/>
  <c r="L38" i="15" s="1"/>
  <c r="J25" i="15"/>
  <c r="J35" i="15" s="1"/>
  <c r="D29" i="15"/>
  <c r="D39" i="15" s="1"/>
  <c r="E30" i="15"/>
  <c r="E40" i="15" s="1"/>
  <c r="M27" i="15"/>
  <c r="M37" i="15" s="1"/>
  <c r="M23" i="15"/>
  <c r="M33" i="15" s="1"/>
  <c r="L27" i="15"/>
  <c r="L37" i="15" s="1"/>
  <c r="L24" i="15"/>
  <c r="L34" i="15" s="1"/>
  <c r="F30" i="15"/>
  <c r="F40" i="15" s="1"/>
  <c r="D26" i="15"/>
  <c r="D36" i="15" s="1"/>
  <c r="H24" i="15"/>
  <c r="H34" i="15" s="1"/>
  <c r="J23" i="15"/>
  <c r="J33" i="15" s="1"/>
  <c r="D30" i="15"/>
  <c r="D40" i="15" s="1"/>
  <c r="M30" i="15"/>
  <c r="M40" i="15" s="1"/>
  <c r="K26" i="15"/>
  <c r="K36" i="15" s="1"/>
  <c r="I25" i="15"/>
  <c r="I35" i="15" s="1"/>
  <c r="G25" i="15"/>
  <c r="G35" i="15" s="1"/>
  <c r="I30" i="15"/>
  <c r="I40" i="15" s="1"/>
  <c r="L23" i="15"/>
  <c r="L33" i="15" s="1"/>
  <c r="E28" i="15"/>
  <c r="E38" i="15" s="1"/>
  <c r="H29" i="15"/>
  <c r="H39" i="15" s="1"/>
  <c r="D24" i="15"/>
  <c r="D34" i="15" s="1"/>
  <c r="H23" i="15"/>
  <c r="H33" i="15" s="1"/>
  <c r="G29" i="15"/>
  <c r="G39" i="15" s="1"/>
  <c r="J29" i="15"/>
  <c r="J39" i="15" s="1"/>
  <c r="F29" i="15"/>
  <c r="F39" i="15" s="1"/>
  <c r="G28" i="15"/>
  <c r="G38" i="15" s="1"/>
  <c r="G23" i="15"/>
  <c r="G33" i="15" s="1"/>
  <c r="AO34" i="15"/>
  <c r="W37" i="15" s="1"/>
  <c r="G24" i="15"/>
  <c r="G34" i="15" s="1"/>
  <c r="L26" i="15"/>
  <c r="L36" i="15" s="1"/>
  <c r="C24" i="15"/>
  <c r="C34" i="15" s="1"/>
  <c r="M25" i="15"/>
  <c r="M35" i="15" s="1"/>
  <c r="I27" i="15"/>
  <c r="I37" i="15" s="1"/>
  <c r="D25" i="15"/>
  <c r="D35" i="15" s="1"/>
  <c r="L30" i="15"/>
  <c r="L40" i="15" s="1"/>
  <c r="M28" i="15"/>
  <c r="M38" i="15" s="1"/>
  <c r="K23" i="15"/>
  <c r="K33" i="15" s="1"/>
  <c r="Z54" i="7"/>
  <c r="Z44" i="7"/>
  <c r="Z74" i="7"/>
  <c r="Q49" i="7"/>
  <c r="Q59" i="7"/>
  <c r="Q79" i="7"/>
  <c r="Q75" i="7"/>
  <c r="Q45" i="7"/>
  <c r="Q55" i="7"/>
  <c r="S81" i="7"/>
  <c r="S51" i="7"/>
  <c r="S61" i="7"/>
  <c r="P81" i="7"/>
  <c r="P51" i="7"/>
  <c r="P61" i="7"/>
  <c r="X46" i="7"/>
  <c r="X56" i="7"/>
  <c r="X76" i="7"/>
  <c r="V58" i="7"/>
  <c r="V78" i="7"/>
  <c r="V48" i="7"/>
  <c r="P79" i="7"/>
  <c r="P59" i="7"/>
  <c r="P49" i="7"/>
  <c r="W51" i="7"/>
  <c r="W81" i="7"/>
  <c r="W61" i="7"/>
  <c r="R74" i="7"/>
  <c r="R54" i="7"/>
  <c r="R44" i="7"/>
  <c r="Q46" i="7"/>
  <c r="Q56" i="7"/>
  <c r="Q76" i="7"/>
  <c r="Y76" i="7"/>
  <c r="Y46" i="7"/>
  <c r="Y56" i="7"/>
  <c r="Y59" i="7"/>
  <c r="Y49" i="7"/>
  <c r="Y79" i="7"/>
  <c r="O45" i="7"/>
  <c r="O75" i="7"/>
  <c r="O55" i="7"/>
  <c r="D45" i="7" s="1"/>
  <c r="U46" i="7"/>
  <c r="U56" i="7"/>
  <c r="U76" i="7"/>
  <c r="T50" i="7"/>
  <c r="T80" i="7"/>
  <c r="T60" i="7"/>
  <c r="O74" i="7"/>
  <c r="O54" i="7"/>
  <c r="D44" i="7" s="1"/>
  <c r="O44" i="7"/>
  <c r="U58" i="7"/>
  <c r="U78" i="7"/>
  <c r="U48" i="7"/>
  <c r="Z50" i="7"/>
  <c r="Z80" i="7"/>
  <c r="Z60" i="7"/>
  <c r="R76" i="7"/>
  <c r="R46" i="7"/>
  <c r="R56" i="7"/>
  <c r="O77" i="7"/>
  <c r="O47" i="7"/>
  <c r="O57" i="7"/>
  <c r="D47" i="7" s="1"/>
  <c r="Q77" i="7"/>
  <c r="Q57" i="7"/>
  <c r="Q47" i="7"/>
  <c r="W75" i="7"/>
  <c r="X71" i="6"/>
  <c r="X91" i="6"/>
  <c r="W47" i="6"/>
  <c r="X45" i="3" s="1"/>
  <c r="W57" i="6"/>
  <c r="U54" i="6"/>
  <c r="U44" i="6"/>
  <c r="V27" i="3" s="1"/>
  <c r="W59" i="6"/>
  <c r="W49" i="6"/>
  <c r="X57" i="3" s="1"/>
  <c r="W79" i="6"/>
  <c r="P74" i="6"/>
  <c r="P44" i="6"/>
  <c r="Q27" i="3" s="1"/>
  <c r="P54" i="6"/>
  <c r="X76" i="6"/>
  <c r="X46" i="6"/>
  <c r="Y39" i="3" s="1"/>
  <c r="V75" i="6"/>
  <c r="V55" i="6"/>
  <c r="V45" i="6"/>
  <c r="W33" i="3" s="1"/>
  <c r="T76" i="6"/>
  <c r="T46" i="6"/>
  <c r="U39" i="3" s="1"/>
  <c r="P77" i="6"/>
  <c r="P47" i="6"/>
  <c r="Q45" i="3" s="1"/>
  <c r="S74" i="6"/>
  <c r="T56" i="6"/>
  <c r="U48" i="6"/>
  <c r="V51" i="3" s="1"/>
  <c r="AB61" i="6"/>
  <c r="AB51" i="6"/>
  <c r="Y54" i="6"/>
  <c r="Y44" i="6"/>
  <c r="Z27" i="3" s="1"/>
  <c r="Y74" i="6"/>
  <c r="X54" i="6"/>
  <c r="X44" i="6"/>
  <c r="Y27" i="3" s="1"/>
  <c r="X74" i="6"/>
  <c r="Q60" i="6"/>
  <c r="Q50" i="6"/>
  <c r="R63" i="3" s="1"/>
  <c r="R56" i="6"/>
  <c r="V80" i="6"/>
  <c r="V56" i="6"/>
  <c r="V76" i="6"/>
  <c r="U74" i="6"/>
  <c r="U58" i="6"/>
  <c r="P69" i="6"/>
  <c r="P89" i="6"/>
  <c r="V91" i="6"/>
  <c r="V71" i="6"/>
  <c r="O77" i="6"/>
  <c r="O57" i="6"/>
  <c r="O47" i="6"/>
  <c r="P45" i="3" s="1"/>
  <c r="Y51" i="6"/>
  <c r="Y61" i="6"/>
  <c r="Z60" i="6"/>
  <c r="Z50" i="6"/>
  <c r="AA63" i="3" s="1"/>
  <c r="Z80" i="6"/>
  <c r="Y49" i="6"/>
  <c r="Z57" i="3" s="1"/>
  <c r="Y59" i="6"/>
  <c r="R79" i="6"/>
  <c r="R59" i="6"/>
  <c r="S45" i="6"/>
  <c r="T33" i="3" s="1"/>
  <c r="S75" i="6"/>
  <c r="S55" i="6"/>
  <c r="R50" i="6"/>
  <c r="S63" i="3" s="1"/>
  <c r="R80" i="6"/>
  <c r="Y58" i="6"/>
  <c r="Y78" i="6"/>
  <c r="X58" i="6"/>
  <c r="X48" i="6"/>
  <c r="Y51" i="3" s="1"/>
  <c r="P57" i="6"/>
  <c r="R60" i="6"/>
  <c r="S57" i="6"/>
  <c r="S77" i="6"/>
  <c r="S47" i="6"/>
  <c r="T45" i="3" s="1"/>
  <c r="Q54" i="6"/>
  <c r="Q44" i="6"/>
  <c r="R27" i="3" s="1"/>
  <c r="R29" i="3" s="1"/>
  <c r="Q74" i="6"/>
  <c r="X45" i="6"/>
  <c r="Y33" i="3" s="1"/>
  <c r="O79" i="6"/>
  <c r="O59" i="6"/>
  <c r="O49" i="6"/>
  <c r="P57" i="3" s="1"/>
  <c r="O44" i="6"/>
  <c r="P27" i="3" s="1"/>
  <c r="P55" i="6"/>
  <c r="P75" i="6"/>
  <c r="Y48" i="6"/>
  <c r="Z51" i="3" s="1"/>
  <c r="X56" i="6"/>
  <c r="G25" i="14"/>
  <c r="H27" i="14"/>
  <c r="E27" i="14"/>
  <c r="B24" i="14"/>
  <c r="B34" i="14" s="1"/>
  <c r="F30" i="14"/>
  <c r="B26" i="14"/>
  <c r="K29" i="14"/>
  <c r="K39" i="14" s="1"/>
  <c r="M29" i="14"/>
  <c r="M39" i="14" s="1"/>
  <c r="E24" i="14"/>
  <c r="E34" i="14" s="1"/>
  <c r="B28" i="14"/>
  <c r="B38" i="14" s="1"/>
  <c r="M26" i="14"/>
  <c r="I26" i="14"/>
  <c r="I36" i="14" s="1"/>
  <c r="M30" i="14"/>
  <c r="I30" i="14"/>
  <c r="I40" i="14" s="1"/>
  <c r="I25" i="14"/>
  <c r="M28" i="14"/>
  <c r="M25" i="14"/>
  <c r="F25" i="14"/>
  <c r="F35" i="14" s="1"/>
  <c r="C27" i="14"/>
  <c r="C37" i="14" s="1"/>
  <c r="M23" i="14"/>
  <c r="M33" i="14" s="1"/>
  <c r="J29" i="14"/>
  <c r="J39" i="14" s="1"/>
  <c r="G27" i="14"/>
  <c r="G37" i="14" s="1"/>
  <c r="I23" i="14"/>
  <c r="I33" i="14" s="1"/>
  <c r="E23" i="14"/>
  <c r="E33" i="14" s="1"/>
  <c r="L27" i="14"/>
  <c r="L37" i="14" s="1"/>
  <c r="I27" i="14"/>
  <c r="I37" i="14" s="1"/>
  <c r="K27" i="14"/>
  <c r="K37" i="14" s="1"/>
  <c r="K26" i="14"/>
  <c r="K36" i="14" s="1"/>
  <c r="I24" i="14"/>
  <c r="C25" i="14"/>
  <c r="C35" i="14" s="1"/>
  <c r="E26" i="14"/>
  <c r="D26" i="14"/>
  <c r="H23" i="14"/>
  <c r="H33" i="14" s="1"/>
  <c r="E25" i="14"/>
  <c r="H28" i="14"/>
  <c r="H38" i="14" s="1"/>
  <c r="J26" i="14"/>
  <c r="J36" i="14" s="1"/>
  <c r="K23" i="14"/>
  <c r="K33" i="14" s="1"/>
  <c r="F24" i="14"/>
  <c r="M24" i="14"/>
  <c r="B27" i="14"/>
  <c r="C23" i="14"/>
  <c r="C33" i="14" s="1"/>
  <c r="F28" i="14"/>
  <c r="F38" i="14" s="1"/>
  <c r="G29" i="14"/>
  <c r="G28" i="14"/>
  <c r="G38" i="14" s="1"/>
  <c r="K30" i="14"/>
  <c r="K40" i="14" s="1"/>
  <c r="M27" i="14"/>
  <c r="M37" i="14" s="1"/>
  <c r="L28" i="14"/>
  <c r="L38" i="14" s="1"/>
  <c r="G24" i="14"/>
  <c r="G34" i="14" s="1"/>
  <c r="D28" i="14"/>
  <c r="C30" i="14"/>
  <c r="C40" i="14" s="1"/>
  <c r="AO34" i="14"/>
  <c r="B25" i="14"/>
  <c r="B35" i="14" s="1"/>
  <c r="I28" i="14"/>
  <c r="I38" i="14" s="1"/>
  <c r="J28" i="14"/>
  <c r="C24" i="14"/>
  <c r="D23" i="14"/>
  <c r="G23" i="14"/>
  <c r="G33" i="14" s="1"/>
  <c r="C29" i="14"/>
  <c r="L24" i="14"/>
  <c r="L34" i="14" s="1"/>
  <c r="L30" i="14"/>
  <c r="L40" i="14" s="1"/>
  <c r="D30" i="14"/>
  <c r="F26" i="14"/>
  <c r="D27" i="14"/>
  <c r="H26" i="14"/>
  <c r="H36" i="14" s="1"/>
  <c r="E29" i="14"/>
  <c r="B29" i="14"/>
  <c r="B39" i="14" s="1"/>
  <c r="C28" i="14"/>
  <c r="C38" i="14" s="1"/>
  <c r="F23" i="14"/>
  <c r="F33" i="14" s="1"/>
  <c r="F29" i="14"/>
  <c r="K28" i="14"/>
  <c r="K38" i="14" s="1"/>
  <c r="H25" i="14"/>
  <c r="H35" i="14" s="1"/>
  <c r="C26" i="14"/>
  <c r="C36" i="14" s="1"/>
  <c r="L26" i="14"/>
  <c r="K24" i="14"/>
  <c r="H24" i="14"/>
  <c r="H34" i="14" s="1"/>
  <c r="J25" i="14"/>
  <c r="J35" i="14" s="1"/>
  <c r="L25" i="14"/>
  <c r="I29" i="14"/>
  <c r="H30" i="14"/>
  <c r="H40" i="14" s="1"/>
  <c r="J30" i="14"/>
  <c r="J40" i="14" s="1"/>
  <c r="E30" i="14"/>
  <c r="D25" i="14"/>
  <c r="D35" i="14" s="1"/>
  <c r="L23" i="14"/>
  <c r="L33" i="14" s="1"/>
  <c r="G30" i="14"/>
  <c r="G40" i="14" s="1"/>
  <c r="K25" i="14"/>
  <c r="AM30" i="13"/>
  <c r="AE23" i="13"/>
  <c r="E33" i="13" s="1"/>
  <c r="AG30" i="13"/>
  <c r="AE30" i="13"/>
  <c r="AB29" i="13"/>
  <c r="AH24" i="13"/>
  <c r="AE25" i="13"/>
  <c r="AM26" i="13"/>
  <c r="AJ27" i="13"/>
  <c r="AJ28" i="13"/>
  <c r="AI30" i="13"/>
  <c r="AE26" i="13"/>
  <c r="AB27" i="13"/>
  <c r="AF29" i="13"/>
  <c r="AD25" i="13"/>
  <c r="AD23" i="13"/>
  <c r="AG24" i="13"/>
  <c r="AB30" i="13"/>
  <c r="AJ30" i="13"/>
  <c r="AJ23" i="13"/>
  <c r="AF28" i="13"/>
  <c r="AI29" i="13"/>
  <c r="AG27" i="13"/>
  <c r="AI24" i="13"/>
  <c r="AK26" i="13"/>
  <c r="AK27" i="13"/>
  <c r="AB25" i="13"/>
  <c r="AD27" i="13"/>
  <c r="AL25" i="13"/>
  <c r="AC28" i="13"/>
  <c r="AJ24" i="13"/>
  <c r="AL24" i="13"/>
  <c r="AH25" i="13"/>
  <c r="AI27" i="13"/>
  <c r="AK24" i="13"/>
  <c r="P58" i="2"/>
  <c r="V75" i="2"/>
  <c r="V55" i="2"/>
  <c r="R10" i="3"/>
  <c r="AQ34" i="13"/>
  <c r="AK25" i="13"/>
  <c r="AL27" i="13"/>
  <c r="AL29" i="13"/>
  <c r="AK30" i="13"/>
  <c r="K40" i="13" s="1"/>
  <c r="AH27" i="13"/>
  <c r="AL26" i="13"/>
  <c r="AJ29" i="13"/>
  <c r="AB23" i="13"/>
  <c r="AH28" i="13"/>
  <c r="AF25" i="13"/>
  <c r="AG28" i="13"/>
  <c r="AC29" i="13"/>
  <c r="AG25" i="13"/>
  <c r="AM24" i="13"/>
  <c r="AC26" i="13"/>
  <c r="AI26" i="13"/>
  <c r="AL23" i="13"/>
  <c r="AF23" i="13"/>
  <c r="AK28" i="13"/>
  <c r="AJ25" i="13"/>
  <c r="AE29" i="13"/>
  <c r="AH26" i="13"/>
  <c r="AD28" i="13"/>
  <c r="AC27" i="13"/>
  <c r="AF24" i="13"/>
  <c r="AM29" i="13"/>
  <c r="AD24" i="13"/>
  <c r="AH30" i="13"/>
  <c r="H40" i="13" s="1"/>
  <c r="AC25" i="13"/>
  <c r="AD30" i="13"/>
  <c r="AL28" i="13"/>
  <c r="AG29" i="13"/>
  <c r="AB26" i="13"/>
  <c r="AH23" i="13"/>
  <c r="AF30" i="13"/>
  <c r="AI25" i="13"/>
  <c r="AB24" i="13"/>
  <c r="AE24" i="13"/>
  <c r="AM25" i="13"/>
  <c r="AM23" i="13"/>
  <c r="AF27" i="13"/>
  <c r="AL30" i="13"/>
  <c r="AI23" i="13"/>
  <c r="AC23" i="13"/>
  <c r="AK29" i="13"/>
  <c r="AM28" i="13"/>
  <c r="AI28" i="13"/>
  <c r="AB28" i="13"/>
  <c r="AK23" i="13"/>
  <c r="AJ26" i="13"/>
  <c r="AM27" i="13"/>
  <c r="AD26" i="13"/>
  <c r="U26" i="13"/>
  <c r="X27" i="13"/>
  <c r="AP34" i="13"/>
  <c r="T25" i="13"/>
  <c r="T24" i="13"/>
  <c r="U29" i="13"/>
  <c r="Q24" i="13"/>
  <c r="R27" i="13"/>
  <c r="Z28" i="13"/>
  <c r="Z30" i="13"/>
  <c r="V23" i="13"/>
  <c r="P29" i="13"/>
  <c r="V25" i="13"/>
  <c r="U25" i="13"/>
  <c r="S27" i="13"/>
  <c r="P26" i="13"/>
  <c r="S23" i="13"/>
  <c r="Q30" i="13"/>
  <c r="Q26" i="13"/>
  <c r="Q27" i="13"/>
  <c r="Q25" i="13"/>
  <c r="T23" i="13"/>
  <c r="Y25" i="13"/>
  <c r="W29" i="13"/>
  <c r="W23" i="13"/>
  <c r="I29" i="3"/>
  <c r="W71" i="3" s="1"/>
  <c r="I30" i="3"/>
  <c r="Q23" i="13"/>
  <c r="V24" i="13"/>
  <c r="Z29" i="13"/>
  <c r="V29" i="13"/>
  <c r="U30" i="13"/>
  <c r="R24" i="13"/>
  <c r="Z24" i="13"/>
  <c r="X23" i="13"/>
  <c r="X26" i="13"/>
  <c r="K36" i="3"/>
  <c r="K35" i="3"/>
  <c r="Y72" i="3" s="1"/>
  <c r="D42" i="3"/>
  <c r="D41" i="3"/>
  <c r="R73" i="3" s="1"/>
  <c r="I35" i="3"/>
  <c r="W72" i="3" s="1"/>
  <c r="I36" i="3"/>
  <c r="AD38" i="8" l="1"/>
  <c r="R86" i="3"/>
  <c r="AE109" i="8"/>
  <c r="AE119" i="8" s="1"/>
  <c r="O105" i="8"/>
  <c r="O115" i="8" s="1"/>
  <c r="C35" i="8"/>
  <c r="AC35" i="8" s="1"/>
  <c r="AD101" i="8"/>
  <c r="AE111" i="8" s="1"/>
  <c r="AE121" i="8" s="1"/>
  <c r="Q101" i="8"/>
  <c r="Q111" i="8" s="1"/>
  <c r="Q121" i="8" s="1"/>
  <c r="Y99" i="8"/>
  <c r="AL99" i="8"/>
  <c r="AI96" i="8"/>
  <c r="AJ106" i="8" s="1"/>
  <c r="AJ116" i="8" s="1"/>
  <c r="V96" i="8"/>
  <c r="V106" i="8" s="1"/>
  <c r="V116" i="8" s="1"/>
  <c r="V45" i="10"/>
  <c r="V55" i="10" s="1"/>
  <c r="B46" i="10" s="1"/>
  <c r="AE107" i="8"/>
  <c r="AE117" i="8" s="1"/>
  <c r="P110" i="8"/>
  <c r="P120" i="8" s="1"/>
  <c r="V99" i="8"/>
  <c r="AI99" i="8"/>
  <c r="AB102" i="8"/>
  <c r="AB112" i="8" s="1"/>
  <c r="AB122" i="8" s="1"/>
  <c r="O102" i="8"/>
  <c r="O112" i="8" s="1"/>
  <c r="O122" i="8" s="1"/>
  <c r="U97" i="8"/>
  <c r="AH97" i="8"/>
  <c r="R109" i="8"/>
  <c r="R119" i="8" s="1"/>
  <c r="P111" i="8"/>
  <c r="P121" i="8" s="1"/>
  <c r="C88" i="8"/>
  <c r="Q96" i="3" s="1"/>
  <c r="P96" i="8"/>
  <c r="AC96" i="8"/>
  <c r="L39" i="8"/>
  <c r="AL39" i="8" s="1"/>
  <c r="X48" i="10"/>
  <c r="X58" i="10" s="1"/>
  <c r="D93" i="8"/>
  <c r="R101" i="3" s="1"/>
  <c r="AK111" i="8"/>
  <c r="AK121" i="8" s="1"/>
  <c r="U100" i="8"/>
  <c r="AH100" i="8"/>
  <c r="AI110" i="8" s="1"/>
  <c r="AI120" i="8" s="1"/>
  <c r="AI97" i="8"/>
  <c r="AJ107" i="8" s="1"/>
  <c r="AJ117" i="8" s="1"/>
  <c r="V97" i="8"/>
  <c r="AG98" i="8"/>
  <c r="AH108" i="8" s="1"/>
  <c r="AH118" i="8" s="1"/>
  <c r="T98" i="8"/>
  <c r="AF97" i="8"/>
  <c r="AG107" i="8" s="1"/>
  <c r="AG117" i="8" s="1"/>
  <c r="S97" i="8"/>
  <c r="AJ108" i="8"/>
  <c r="AJ118" i="8" s="1"/>
  <c r="Q98" i="8"/>
  <c r="AJ48" i="10"/>
  <c r="AJ58" i="10" s="1"/>
  <c r="O95" i="8"/>
  <c r="AB95" i="8"/>
  <c r="AB105" i="8" s="1"/>
  <c r="AB115" i="8" s="1"/>
  <c r="Y101" i="8"/>
  <c r="Y111" i="8" s="1"/>
  <c r="Y121" i="8" s="1"/>
  <c r="AL101" i="8"/>
  <c r="AM111" i="8" s="1"/>
  <c r="AM121" i="8" s="1"/>
  <c r="T106" i="8"/>
  <c r="T116" i="8" s="1"/>
  <c r="V102" i="8"/>
  <c r="U112" i="8" s="1"/>
  <c r="U122" i="8" s="1"/>
  <c r="AI102" i="8"/>
  <c r="AI112" i="8" s="1"/>
  <c r="AI122" i="8" s="1"/>
  <c r="P107" i="8"/>
  <c r="P117" i="8" s="1"/>
  <c r="AD98" i="8"/>
  <c r="AE99" i="8"/>
  <c r="R99" i="8"/>
  <c r="V95" i="8"/>
  <c r="U105" i="8" s="1"/>
  <c r="U115" i="8" s="1"/>
  <c r="AI95" i="8"/>
  <c r="AM99" i="8"/>
  <c r="Z99" i="8"/>
  <c r="Z109" i="8" s="1"/>
  <c r="Z119" i="8" s="1"/>
  <c r="X110" i="8"/>
  <c r="X120" i="8" s="1"/>
  <c r="U98" i="8"/>
  <c r="AH98" i="8"/>
  <c r="AI108" i="8" s="1"/>
  <c r="AI118" i="8" s="1"/>
  <c r="Y97" i="8"/>
  <c r="Y107" i="8" s="1"/>
  <c r="Y117" i="8" s="1"/>
  <c r="AL97" i="8"/>
  <c r="AM107" i="8" s="1"/>
  <c r="AM117" i="8" s="1"/>
  <c r="I94" i="8"/>
  <c r="W102" i="3" s="1"/>
  <c r="AM95" i="8"/>
  <c r="AM105" i="8" s="1"/>
  <c r="AM115" i="8" s="1"/>
  <c r="Z95" i="8"/>
  <c r="Z105" i="8" s="1"/>
  <c r="Z115" i="8" s="1"/>
  <c r="H90" i="8"/>
  <c r="V98" i="3" s="1"/>
  <c r="AH96" i="8"/>
  <c r="U96" i="8"/>
  <c r="U106" i="8" s="1"/>
  <c r="M87" i="8"/>
  <c r="AA95" i="3" s="1"/>
  <c r="I88" i="8"/>
  <c r="W96" i="3" s="1"/>
  <c r="H37" i="8"/>
  <c r="D91" i="8"/>
  <c r="R99" i="3" s="1"/>
  <c r="Y52" i="10"/>
  <c r="Y62" i="10" s="1"/>
  <c r="AL52" i="10"/>
  <c r="AL62" i="10" s="1"/>
  <c r="AL108" i="8"/>
  <c r="AL118" i="8" s="1"/>
  <c r="X106" i="8"/>
  <c r="X116" i="8" s="1"/>
  <c r="AC95" i="8"/>
  <c r="AD105" i="8" s="1"/>
  <c r="AD115" i="8" s="1"/>
  <c r="T100" i="8"/>
  <c r="T110" i="8" s="1"/>
  <c r="T120" i="8" s="1"/>
  <c r="R107" i="8"/>
  <c r="R117" i="8" s="1"/>
  <c r="C36" i="8"/>
  <c r="Q96" i="8"/>
  <c r="Q106" i="8" s="1"/>
  <c r="Q116" i="8" s="1"/>
  <c r="AD96" i="8"/>
  <c r="AE106" i="8" s="1"/>
  <c r="AE116" i="8" s="1"/>
  <c r="T97" i="8"/>
  <c r="T107" i="8" s="1"/>
  <c r="T117" i="8" s="1"/>
  <c r="AG97" i="8"/>
  <c r="AH107" i="8" s="1"/>
  <c r="AH117" i="8" s="1"/>
  <c r="Y100" i="8"/>
  <c r="Y110" i="8" s="1"/>
  <c r="Y120" i="8" s="1"/>
  <c r="AL100" i="8"/>
  <c r="AL110" i="8" s="1"/>
  <c r="AL120" i="8" s="1"/>
  <c r="R100" i="8"/>
  <c r="AE100" i="8"/>
  <c r="D90" i="8"/>
  <c r="R98" i="3" s="1"/>
  <c r="R45" i="10"/>
  <c r="R55" i="10" s="1"/>
  <c r="AH110" i="8"/>
  <c r="AH120" i="8" s="1"/>
  <c r="AF107" i="8"/>
  <c r="AF117" i="8" s="1"/>
  <c r="AK97" i="8"/>
  <c r="X97" i="8"/>
  <c r="L89" i="8"/>
  <c r="Z97" i="3" s="1"/>
  <c r="I36" i="8"/>
  <c r="L41" i="8"/>
  <c r="I37" i="8"/>
  <c r="L87" i="8"/>
  <c r="Z95" i="3" s="1"/>
  <c r="B87" i="8"/>
  <c r="P95" i="3" s="1"/>
  <c r="AK48" i="10"/>
  <c r="AK58" i="10" s="1"/>
  <c r="X108" i="8"/>
  <c r="X118" i="8" s="1"/>
  <c r="Q99" i="8"/>
  <c r="Q109" i="8" s="1"/>
  <c r="Q119" i="8" s="1"/>
  <c r="S46" i="10"/>
  <c r="S56" i="10" s="1"/>
  <c r="AF96" i="8"/>
  <c r="AM51" i="10"/>
  <c r="AM61" i="10" s="1"/>
  <c r="V98" i="8"/>
  <c r="AI98" i="8"/>
  <c r="K92" i="8"/>
  <c r="Y100" i="3" s="1"/>
  <c r="Y102" i="8"/>
  <c r="X112" i="8" s="1"/>
  <c r="X122" i="8" s="1"/>
  <c r="AL102" i="8"/>
  <c r="AL112" i="8" s="1"/>
  <c r="AL122" i="8" s="1"/>
  <c r="P98" i="8"/>
  <c r="O108" i="8" s="1"/>
  <c r="O118" i="8" s="1"/>
  <c r="AC98" i="8"/>
  <c r="I42" i="8"/>
  <c r="V42" i="8" s="1"/>
  <c r="G90" i="8"/>
  <c r="U98" i="3" s="1"/>
  <c r="M35" i="8"/>
  <c r="AM35" i="8" s="1"/>
  <c r="L37" i="8"/>
  <c r="L93" i="8"/>
  <c r="Z101" i="3" s="1"/>
  <c r="H89" i="8"/>
  <c r="V97" i="3" s="1"/>
  <c r="L35" i="8"/>
  <c r="D39" i="8"/>
  <c r="AM108" i="8"/>
  <c r="AM118" i="8" s="1"/>
  <c r="X95" i="8"/>
  <c r="X105" i="8" s="1"/>
  <c r="X115" i="8" s="1"/>
  <c r="T109" i="8"/>
  <c r="T119" i="8" s="1"/>
  <c r="AE105" i="8"/>
  <c r="AE115" i="8" s="1"/>
  <c r="AL46" i="10"/>
  <c r="AL56" i="10" s="1"/>
  <c r="U99" i="8"/>
  <c r="U109" i="8" s="1"/>
  <c r="U119" i="8" s="1"/>
  <c r="AH99" i="8"/>
  <c r="AH109" i="8" s="1"/>
  <c r="AH119" i="8" s="1"/>
  <c r="AG47" i="10"/>
  <c r="AG57" i="10" s="1"/>
  <c r="AM110" i="8"/>
  <c r="AM120" i="8" s="1"/>
  <c r="AI100" i="8"/>
  <c r="V100" i="8"/>
  <c r="U110" i="8" s="1"/>
  <c r="U120" i="8" s="1"/>
  <c r="D41" i="8"/>
  <c r="G38" i="8"/>
  <c r="I89" i="8"/>
  <c r="W97" i="3" s="1"/>
  <c r="K87" i="8"/>
  <c r="Y95" i="3" s="1"/>
  <c r="B35" i="8"/>
  <c r="O35" i="8" s="1"/>
  <c r="Q50" i="10"/>
  <c r="Q60" i="10" s="1"/>
  <c r="B51" i="10" s="1"/>
  <c r="AF109" i="8"/>
  <c r="AF119" i="8" s="1"/>
  <c r="S105" i="8"/>
  <c r="S115" i="8" s="1"/>
  <c r="AD111" i="8"/>
  <c r="AD121" i="8" s="1"/>
  <c r="X50" i="10"/>
  <c r="X60" i="10" s="1"/>
  <c r="X46" i="10"/>
  <c r="X56" i="10" s="1"/>
  <c r="AD100" i="8"/>
  <c r="AE110" i="8" s="1"/>
  <c r="AE120" i="8" s="1"/>
  <c r="Q100" i="8"/>
  <c r="Q110" i="8" s="1"/>
  <c r="Q120" i="8" s="1"/>
  <c r="AK99" i="8"/>
  <c r="AL109" i="8" s="1"/>
  <c r="AL119" i="8" s="1"/>
  <c r="X99" i="8"/>
  <c r="X109" i="8" s="1"/>
  <c r="X119" i="8" s="1"/>
  <c r="AH101" i="8"/>
  <c r="AI111" i="8" s="1"/>
  <c r="AI121" i="8" s="1"/>
  <c r="U101" i="8"/>
  <c r="U111" i="8" s="1"/>
  <c r="U121" i="8" s="1"/>
  <c r="AL79" i="8"/>
  <c r="AL89" i="8" s="1"/>
  <c r="AE78" i="8"/>
  <c r="AE88" i="8" s="1"/>
  <c r="AK77" i="8"/>
  <c r="AK87" i="8" s="1"/>
  <c r="AM76" i="8"/>
  <c r="AM86" i="8" s="1"/>
  <c r="AD77" i="8"/>
  <c r="AD87" i="8" s="1"/>
  <c r="Y49" i="9"/>
  <c r="Y59" i="9" s="1"/>
  <c r="T50" i="9"/>
  <c r="T60" i="9" s="1"/>
  <c r="O76" i="8"/>
  <c r="S80" i="8"/>
  <c r="S90" i="8" s="1"/>
  <c r="AM51" i="9"/>
  <c r="AM61" i="9" s="1"/>
  <c r="AK51" i="9"/>
  <c r="AK61" i="9" s="1"/>
  <c r="AF45" i="9"/>
  <c r="AF55" i="9" s="1"/>
  <c r="Y51" i="9"/>
  <c r="Y61" i="9" s="1"/>
  <c r="Q51" i="9"/>
  <c r="Q61" i="9" s="1"/>
  <c r="P81" i="8"/>
  <c r="P91" i="8" s="1"/>
  <c r="R77" i="8"/>
  <c r="R87" i="8" s="1"/>
  <c r="Q49" i="9"/>
  <c r="Q59" i="9" s="1"/>
  <c r="B40" i="14"/>
  <c r="O81" i="14" s="1"/>
  <c r="H49" i="6"/>
  <c r="C20" i="3" s="1"/>
  <c r="B29" i="16" s="1"/>
  <c r="B48" i="3"/>
  <c r="F42" i="3"/>
  <c r="U49" i="6"/>
  <c r="V57" i="3" s="1"/>
  <c r="R57" i="6"/>
  <c r="G30" i="3"/>
  <c r="H44" i="14"/>
  <c r="U57" i="6"/>
  <c r="G39" i="14"/>
  <c r="E27" i="3"/>
  <c r="I39" i="14"/>
  <c r="U80" i="6"/>
  <c r="Z49" i="6"/>
  <c r="AA57" i="3" s="1"/>
  <c r="Q46" i="6"/>
  <c r="R39" i="3" s="1"/>
  <c r="R41" i="3" s="1"/>
  <c r="H50" i="6"/>
  <c r="C21" i="3" s="1"/>
  <c r="B30" i="16" s="1"/>
  <c r="L35" i="14"/>
  <c r="F40" i="14"/>
  <c r="U60" i="6"/>
  <c r="Z55" i="6"/>
  <c r="P60" i="6"/>
  <c r="Q56" i="6"/>
  <c r="D39" i="14"/>
  <c r="J37" i="14"/>
  <c r="D33" i="14"/>
  <c r="Z45" i="6"/>
  <c r="AA33" i="3" s="1"/>
  <c r="U76" i="6"/>
  <c r="T66" i="6" s="1"/>
  <c r="R44" i="6"/>
  <c r="S27" i="3" s="1"/>
  <c r="B37" i="14"/>
  <c r="H48" i="14" s="1"/>
  <c r="P56" i="6"/>
  <c r="Y55" i="6"/>
  <c r="Q78" i="6"/>
  <c r="P68" i="6" s="1"/>
  <c r="K34" i="14"/>
  <c r="F36" i="14"/>
  <c r="D59" i="3"/>
  <c r="R76" i="3" s="1"/>
  <c r="U78" i="6"/>
  <c r="T88" i="6" s="1"/>
  <c r="P49" i="6"/>
  <c r="Q57" i="3" s="1"/>
  <c r="T60" i="6"/>
  <c r="F39" i="14"/>
  <c r="T45" i="6"/>
  <c r="U33" i="3" s="1"/>
  <c r="J33" i="14"/>
  <c r="D37" i="14"/>
  <c r="U39" i="14"/>
  <c r="E37" i="14"/>
  <c r="T55" i="6"/>
  <c r="Z58" i="6"/>
  <c r="F34" i="14"/>
  <c r="H37" i="14"/>
  <c r="Q57" i="6"/>
  <c r="L36" i="14"/>
  <c r="D40" i="14"/>
  <c r="D38" i="14"/>
  <c r="G35" i="14"/>
  <c r="W78" i="6"/>
  <c r="R48" i="6"/>
  <c r="S51" i="3" s="1"/>
  <c r="E53" i="3"/>
  <c r="S75" i="3" s="1"/>
  <c r="L39" i="14"/>
  <c r="O68" i="2"/>
  <c r="O88" i="2"/>
  <c r="AB68" i="2" s="1"/>
  <c r="L37" i="13"/>
  <c r="V60" i="2"/>
  <c r="H66" i="3"/>
  <c r="D38" i="13"/>
  <c r="G33" i="13"/>
  <c r="U80" i="2"/>
  <c r="AH50" i="2" s="1"/>
  <c r="Z46" i="2"/>
  <c r="AA38" i="3" s="1"/>
  <c r="V54" i="2"/>
  <c r="T74" i="2"/>
  <c r="Z58" i="2"/>
  <c r="V44" i="2"/>
  <c r="W26" i="3" s="1"/>
  <c r="L60" i="3"/>
  <c r="H37" i="13"/>
  <c r="D40" i="13"/>
  <c r="L34" i="13"/>
  <c r="F33" i="13"/>
  <c r="Y81" i="2"/>
  <c r="X71" i="2" s="1"/>
  <c r="U36" i="13"/>
  <c r="O77" i="2"/>
  <c r="V74" i="2"/>
  <c r="U64" i="2" s="1"/>
  <c r="T55" i="2"/>
  <c r="Q45" i="2"/>
  <c r="R32" i="3" s="1"/>
  <c r="T51" i="2"/>
  <c r="U54" i="2"/>
  <c r="W56" i="2"/>
  <c r="X81" i="2"/>
  <c r="Y61" i="2"/>
  <c r="H38" i="13"/>
  <c r="V81" i="2"/>
  <c r="AI61" i="2" s="1"/>
  <c r="F38" i="13"/>
  <c r="S59" i="13" s="1"/>
  <c r="M34" i="13"/>
  <c r="Q47" i="2"/>
  <c r="R44" i="3" s="1"/>
  <c r="K59" i="3"/>
  <c r="Y76" i="3" s="1"/>
  <c r="L54" i="3"/>
  <c r="T91" i="6"/>
  <c r="M65" i="3"/>
  <c r="AA77" i="3" s="1"/>
  <c r="P64" i="2"/>
  <c r="AL54" i="7"/>
  <c r="J42" i="3"/>
  <c r="AG61" i="6"/>
  <c r="S111" i="8"/>
  <c r="S121" i="8" s="1"/>
  <c r="Q47" i="10"/>
  <c r="Q57" i="10" s="1"/>
  <c r="AI45" i="10"/>
  <c r="AI55" i="10" s="1"/>
  <c r="Y46" i="10"/>
  <c r="Y56" i="10" s="1"/>
  <c r="AG111" i="8"/>
  <c r="AG121" i="8" s="1"/>
  <c r="AD109" i="8"/>
  <c r="AD119" i="8" s="1"/>
  <c r="AG52" i="10"/>
  <c r="AG62" i="10" s="1"/>
  <c r="AK46" i="10"/>
  <c r="AK56" i="10" s="1"/>
  <c r="AL105" i="8"/>
  <c r="AL115" i="8" s="1"/>
  <c r="R110" i="8"/>
  <c r="R120" i="8" s="1"/>
  <c r="AE49" i="10"/>
  <c r="AE59" i="10" s="1"/>
  <c r="AH40" i="8"/>
  <c r="W108" i="8"/>
  <c r="W118" i="8" s="1"/>
  <c r="AF111" i="8"/>
  <c r="AF121" i="8" s="1"/>
  <c r="V48" i="10"/>
  <c r="V58" i="10" s="1"/>
  <c r="U48" i="10"/>
  <c r="U58" i="10" s="1"/>
  <c r="S52" i="10"/>
  <c r="S62" i="10" s="1"/>
  <c r="U40" i="8"/>
  <c r="AD112" i="8"/>
  <c r="AD122" i="8" s="1"/>
  <c r="AF45" i="10"/>
  <c r="AF55" i="10" s="1"/>
  <c r="AF105" i="8"/>
  <c r="AF115" i="8" s="1"/>
  <c r="R106" i="8"/>
  <c r="R116" i="8" s="1"/>
  <c r="X45" i="10"/>
  <c r="X55" i="10" s="1"/>
  <c r="Y51" i="10"/>
  <c r="Y61" i="10" s="1"/>
  <c r="Z49" i="10"/>
  <c r="Z59" i="10" s="1"/>
  <c r="B50" i="10" s="1"/>
  <c r="Y49" i="10"/>
  <c r="Y59" i="10" s="1"/>
  <c r="U46" i="10"/>
  <c r="U56" i="10" s="1"/>
  <c r="AI46" i="10"/>
  <c r="AI56" i="10" s="1"/>
  <c r="AM52" i="9"/>
  <c r="AM62" i="9" s="1"/>
  <c r="Y78" i="8"/>
  <c r="Y88" i="8" s="1"/>
  <c r="S48" i="9"/>
  <c r="S58" i="9" s="1"/>
  <c r="W51" i="9"/>
  <c r="W61" i="9" s="1"/>
  <c r="AE81" i="8"/>
  <c r="AE91" i="8" s="1"/>
  <c r="U75" i="8"/>
  <c r="U85" i="8" s="1"/>
  <c r="AG48" i="9"/>
  <c r="AG58" i="9" s="1"/>
  <c r="V47" i="9"/>
  <c r="V57" i="9" s="1"/>
  <c r="O81" i="8"/>
  <c r="AI79" i="8"/>
  <c r="AI89" i="8" s="1"/>
  <c r="AI82" i="8"/>
  <c r="AI92" i="8" s="1"/>
  <c r="U82" i="8"/>
  <c r="U92" i="8" s="1"/>
  <c r="AG77" i="8"/>
  <c r="AG87" i="8" s="1"/>
  <c r="T80" i="8"/>
  <c r="T90" i="8" s="1"/>
  <c r="AE50" i="9"/>
  <c r="AE60" i="9" s="1"/>
  <c r="O47" i="9"/>
  <c r="T49" i="9"/>
  <c r="T59" i="9" s="1"/>
  <c r="AF80" i="8"/>
  <c r="AF90" i="8" s="1"/>
  <c r="AB38" i="8"/>
  <c r="AB48" i="8" s="1"/>
  <c r="S47" i="9"/>
  <c r="S57" i="9" s="1"/>
  <c r="R81" i="8"/>
  <c r="R91" i="8" s="1"/>
  <c r="P45" i="9"/>
  <c r="P55" i="9" s="1"/>
  <c r="AD80" i="8"/>
  <c r="AD90" i="8" s="1"/>
  <c r="P86" i="3"/>
  <c r="V78" i="8"/>
  <c r="V88" i="8" s="1"/>
  <c r="AL82" i="8"/>
  <c r="AL92" i="8" s="1"/>
  <c r="AE51" i="9"/>
  <c r="AE61" i="9" s="1"/>
  <c r="AD78" i="8"/>
  <c r="AD88" i="8" s="1"/>
  <c r="S46" i="9"/>
  <c r="S56" i="9" s="1"/>
  <c r="X49" i="6"/>
  <c r="Y57" i="3" s="1"/>
  <c r="W74" i="6"/>
  <c r="AJ44" i="6" s="1"/>
  <c r="W54" i="6"/>
  <c r="Y45" i="6"/>
  <c r="Z33" i="3" s="1"/>
  <c r="S78" i="6"/>
  <c r="AF58" i="6" s="1"/>
  <c r="O61" i="14"/>
  <c r="Y76" i="6"/>
  <c r="X66" i="6" s="1"/>
  <c r="U47" i="6"/>
  <c r="V45" i="3" s="1"/>
  <c r="Z81" i="6"/>
  <c r="AM51" i="6" s="1"/>
  <c r="Y46" i="6"/>
  <c r="Z39" i="3" s="1"/>
  <c r="P50" i="6"/>
  <c r="Q63" i="3" s="1"/>
  <c r="S44" i="6"/>
  <c r="T27" i="3" s="1"/>
  <c r="T78" i="6"/>
  <c r="AH48" i="6" s="1"/>
  <c r="P80" i="6"/>
  <c r="AD50" i="6" s="1"/>
  <c r="U46" i="6"/>
  <c r="V39" i="3" s="1"/>
  <c r="V48" i="6"/>
  <c r="W51" i="3" s="1"/>
  <c r="U51" i="6"/>
  <c r="U61" i="6"/>
  <c r="R51" i="6"/>
  <c r="AH61" i="6"/>
  <c r="T68" i="6"/>
  <c r="R66" i="6"/>
  <c r="R86" i="6"/>
  <c r="X90" i="6"/>
  <c r="X70" i="6"/>
  <c r="P70" i="6"/>
  <c r="P90" i="6"/>
  <c r="T59" i="6"/>
  <c r="W48" i="6"/>
  <c r="X51" i="3" s="1"/>
  <c r="X53" i="3" s="1"/>
  <c r="P79" i="6"/>
  <c r="AD59" i="6" s="1"/>
  <c r="O51" i="14"/>
  <c r="T54" i="6"/>
  <c r="Q47" i="6"/>
  <c r="R45" i="3" s="1"/>
  <c r="R78" i="6"/>
  <c r="T79" i="6"/>
  <c r="S89" i="6" s="1"/>
  <c r="O45" i="6"/>
  <c r="P33" i="3" s="1"/>
  <c r="P81" i="6"/>
  <c r="O71" i="6" s="1"/>
  <c r="AH51" i="6"/>
  <c r="T49" i="6"/>
  <c r="U57" i="3" s="1"/>
  <c r="P51" i="6"/>
  <c r="R77" i="6"/>
  <c r="Q67" i="6" s="1"/>
  <c r="V50" i="6"/>
  <c r="W63" i="3" s="1"/>
  <c r="T48" i="6"/>
  <c r="U51" i="3" s="1"/>
  <c r="Q48" i="6"/>
  <c r="R51" i="3" s="1"/>
  <c r="T58" i="6"/>
  <c r="T80" i="6"/>
  <c r="AH60" i="6" s="1"/>
  <c r="U77" i="6"/>
  <c r="AH47" i="6" s="1"/>
  <c r="X55" i="6"/>
  <c r="Y56" i="6"/>
  <c r="R76" i="6"/>
  <c r="AF46" i="6" s="1"/>
  <c r="P78" i="6"/>
  <c r="O88" i="6" s="1"/>
  <c r="AB68" i="6" s="1"/>
  <c r="Y60" i="6"/>
  <c r="Z77" i="6"/>
  <c r="P48" i="6"/>
  <c r="Q51" i="3" s="1"/>
  <c r="Q53" i="3" s="1"/>
  <c r="P58" i="6"/>
  <c r="R91" i="6"/>
  <c r="T50" i="6"/>
  <c r="U63" i="3" s="1"/>
  <c r="AG51" i="6"/>
  <c r="S71" i="6"/>
  <c r="R71" i="6"/>
  <c r="Y50" i="6"/>
  <c r="Z63" i="3" s="1"/>
  <c r="S49" i="6"/>
  <c r="T57" i="3" s="1"/>
  <c r="S46" i="6"/>
  <c r="T39" i="3" s="1"/>
  <c r="T41" i="3" s="1"/>
  <c r="P59" i="6"/>
  <c r="H51" i="14"/>
  <c r="Z59" i="6"/>
  <c r="R58" i="6"/>
  <c r="Q58" i="6"/>
  <c r="T74" i="6"/>
  <c r="S64" i="6" s="1"/>
  <c r="S56" i="6"/>
  <c r="O75" i="6"/>
  <c r="AB45" i="6" s="1"/>
  <c r="I54" i="3"/>
  <c r="M54" i="3"/>
  <c r="T60" i="2"/>
  <c r="U58" i="2"/>
  <c r="G62" i="3"/>
  <c r="X56" i="2"/>
  <c r="S44" i="2"/>
  <c r="T26" i="3" s="1"/>
  <c r="T29" i="3" s="1"/>
  <c r="S54" i="2"/>
  <c r="V56" i="2"/>
  <c r="S50" i="2"/>
  <c r="T62" i="3" s="1"/>
  <c r="T65" i="3" s="1"/>
  <c r="Z50" i="2"/>
  <c r="AA62" i="3" s="1"/>
  <c r="AA65" i="3" s="1"/>
  <c r="F26" i="3"/>
  <c r="F29" i="3" s="1"/>
  <c r="T71" i="3" s="1"/>
  <c r="V46" i="2"/>
  <c r="W38" i="3" s="1"/>
  <c r="W41" i="3" s="1"/>
  <c r="E42" i="3"/>
  <c r="Q61" i="2"/>
  <c r="H48" i="2"/>
  <c r="B19" i="3" s="1"/>
  <c r="P87" i="2"/>
  <c r="W88" i="2"/>
  <c r="T50" i="2"/>
  <c r="U62" i="3" s="1"/>
  <c r="X74" i="2"/>
  <c r="AK44" i="2" s="1"/>
  <c r="Q75" i="2"/>
  <c r="AE55" i="2" s="1"/>
  <c r="Z80" i="2"/>
  <c r="Y90" i="2" s="1"/>
  <c r="AM70" i="2" s="1"/>
  <c r="R76" i="2"/>
  <c r="K41" i="3"/>
  <c r="Y73" i="3" s="1"/>
  <c r="Y50" i="2"/>
  <c r="Z62" i="3" s="1"/>
  <c r="R46" i="2"/>
  <c r="S38" i="3" s="1"/>
  <c r="S41" i="3" s="1"/>
  <c r="U59" i="2"/>
  <c r="T54" i="2"/>
  <c r="W55" i="2"/>
  <c r="T44" i="2"/>
  <c r="U26" i="3" s="1"/>
  <c r="U29" i="3" s="1"/>
  <c r="S75" i="2"/>
  <c r="H51" i="2"/>
  <c r="B22" i="3" s="1"/>
  <c r="O46" i="2"/>
  <c r="P38" i="3" s="1"/>
  <c r="O48" i="2"/>
  <c r="P50" i="3" s="1"/>
  <c r="Q68" i="2"/>
  <c r="O56" i="2"/>
  <c r="H46" i="2"/>
  <c r="B17" i="3" s="1"/>
  <c r="B16" i="16" s="1"/>
  <c r="E54" i="3"/>
  <c r="O58" i="2"/>
  <c r="W46" i="2"/>
  <c r="X38" i="3" s="1"/>
  <c r="X41" i="3" s="1"/>
  <c r="W76" i="2"/>
  <c r="V66" i="2" s="1"/>
  <c r="Z48" i="2"/>
  <c r="AA50" i="3" s="1"/>
  <c r="AA53" i="3" s="1"/>
  <c r="W85" i="2"/>
  <c r="S80" i="2"/>
  <c r="R90" i="2" s="1"/>
  <c r="R50" i="2"/>
  <c r="S62" i="3" s="1"/>
  <c r="S65" i="3" s="1"/>
  <c r="P57" i="2"/>
  <c r="V34" i="13"/>
  <c r="R44" i="2"/>
  <c r="S26" i="3" s="1"/>
  <c r="S29" i="3" s="1"/>
  <c r="V61" i="2"/>
  <c r="U45" i="2"/>
  <c r="V32" i="3" s="1"/>
  <c r="B48" i="10"/>
  <c r="W110" i="8"/>
  <c r="W120" i="8" s="1"/>
  <c r="V110" i="8"/>
  <c r="V120" i="8" s="1"/>
  <c r="AG105" i="8"/>
  <c r="AG115" i="8" s="1"/>
  <c r="P109" i="8"/>
  <c r="P119" i="8" s="1"/>
  <c r="Z108" i="8"/>
  <c r="Z118" i="8" s="1"/>
  <c r="Y108" i="8"/>
  <c r="Y118" i="8" s="1"/>
  <c r="P112" i="8"/>
  <c r="P122" i="8" s="1"/>
  <c r="AK108" i="8"/>
  <c r="AK118" i="8" s="1"/>
  <c r="R111" i="8"/>
  <c r="R121" i="8" s="1"/>
  <c r="AC58" i="10"/>
  <c r="E49" i="10"/>
  <c r="P105" i="8"/>
  <c r="Q105" i="8"/>
  <c r="Q115" i="8" s="1"/>
  <c r="AB108" i="8"/>
  <c r="AC108" i="8"/>
  <c r="AC118" i="8" s="1"/>
  <c r="AK109" i="8"/>
  <c r="AK119" i="8" s="1"/>
  <c r="AJ109" i="8"/>
  <c r="AJ119" i="8" s="1"/>
  <c r="AB50" i="10"/>
  <c r="AC50" i="10"/>
  <c r="AC60" i="10" s="1"/>
  <c r="D48" i="10"/>
  <c r="D52" i="10"/>
  <c r="AB110" i="8"/>
  <c r="AC110" i="8"/>
  <c r="AC120" i="8" s="1"/>
  <c r="V109" i="8"/>
  <c r="V119" i="8" s="1"/>
  <c r="Q108" i="8"/>
  <c r="Q118" i="8" s="1"/>
  <c r="AJ110" i="8"/>
  <c r="AJ120" i="8" s="1"/>
  <c r="AK110" i="8"/>
  <c r="AK120" i="8" s="1"/>
  <c r="AF108" i="8"/>
  <c r="AF118" i="8" s="1"/>
  <c r="AE108" i="8"/>
  <c r="AE118" i="8" s="1"/>
  <c r="O107" i="8"/>
  <c r="B52" i="10"/>
  <c r="G52" i="10" s="1"/>
  <c r="K52" i="8" s="1"/>
  <c r="R108" i="8"/>
  <c r="R118" i="8" s="1"/>
  <c r="S108" i="8"/>
  <c r="S118" i="8" s="1"/>
  <c r="V108" i="8"/>
  <c r="V118" i="8" s="1"/>
  <c r="Z112" i="8"/>
  <c r="Z122" i="8" s="1"/>
  <c r="AC107" i="8"/>
  <c r="AC117" i="8" s="1"/>
  <c r="AB107" i="8"/>
  <c r="AL106" i="8"/>
  <c r="AL116" i="8" s="1"/>
  <c r="AK106" i="8"/>
  <c r="AK116" i="8" s="1"/>
  <c r="AD108" i="8"/>
  <c r="AD118" i="8" s="1"/>
  <c r="AK112" i="8"/>
  <c r="AK122" i="8" s="1"/>
  <c r="AJ112" i="8"/>
  <c r="AJ122" i="8" s="1"/>
  <c r="W111" i="8"/>
  <c r="W121" i="8" s="1"/>
  <c r="X111" i="8"/>
  <c r="X121" i="8" s="1"/>
  <c r="AK45" i="10"/>
  <c r="AK55" i="10" s="1"/>
  <c r="AL45" i="10"/>
  <c r="AL55" i="10" s="1"/>
  <c r="AC56" i="10"/>
  <c r="W35" i="8"/>
  <c r="AC112" i="8"/>
  <c r="AC122" i="8" s="1"/>
  <c r="AJ49" i="10"/>
  <c r="AJ59" i="10" s="1"/>
  <c r="AK49" i="10"/>
  <c r="AK59" i="10" s="1"/>
  <c r="AG110" i="8"/>
  <c r="AG120" i="8" s="1"/>
  <c r="AF106" i="8"/>
  <c r="AF116" i="8" s="1"/>
  <c r="AG106" i="8"/>
  <c r="AG116" i="8" s="1"/>
  <c r="W112" i="8"/>
  <c r="W122" i="8" s="1"/>
  <c r="AB106" i="8"/>
  <c r="AB116" i="8" s="1"/>
  <c r="AF110" i="8"/>
  <c r="AF120" i="8" s="1"/>
  <c r="P58" i="10"/>
  <c r="B47" i="10"/>
  <c r="AJ35" i="8"/>
  <c r="AB111" i="8"/>
  <c r="AC111" i="8"/>
  <c r="AC121" i="8" s="1"/>
  <c r="AG109" i="8"/>
  <c r="AG119" i="8" s="1"/>
  <c r="AE51" i="10"/>
  <c r="AE61" i="10" s="1"/>
  <c r="AD51" i="10"/>
  <c r="O109" i="8"/>
  <c r="AJ111" i="8"/>
  <c r="AJ121" i="8" s="1"/>
  <c r="V105" i="8"/>
  <c r="V115" i="8" s="1"/>
  <c r="W105" i="8"/>
  <c r="W115" i="8" s="1"/>
  <c r="AG112" i="8"/>
  <c r="AG122" i="8" s="1"/>
  <c r="O111" i="8"/>
  <c r="S109" i="8"/>
  <c r="S119" i="8" s="1"/>
  <c r="AC109" i="8"/>
  <c r="AC119" i="8" s="1"/>
  <c r="AB109" i="8"/>
  <c r="W106" i="8"/>
  <c r="W116" i="8" s="1"/>
  <c r="AK105" i="8"/>
  <c r="AK115" i="8" s="1"/>
  <c r="R105" i="8"/>
  <c r="R115" i="8" s="1"/>
  <c r="U47" i="9"/>
  <c r="U57" i="9" s="1"/>
  <c r="AH49" i="9"/>
  <c r="AH59" i="9" s="1"/>
  <c r="X47" i="9"/>
  <c r="X57" i="9" s="1"/>
  <c r="P80" i="8"/>
  <c r="P90" i="8" s="1"/>
  <c r="AD48" i="9"/>
  <c r="AD58" i="9" s="1"/>
  <c r="AJ78" i="8"/>
  <c r="AJ88" i="8" s="1"/>
  <c r="S50" i="9"/>
  <c r="S60" i="9" s="1"/>
  <c r="AD81" i="8"/>
  <c r="AD91" i="8" s="1"/>
  <c r="Q38" i="8"/>
  <c r="AG47" i="9"/>
  <c r="AG57" i="9" s="1"/>
  <c r="O46" i="9"/>
  <c r="AG39" i="8"/>
  <c r="U87" i="3"/>
  <c r="T39" i="8"/>
  <c r="AI52" i="9"/>
  <c r="AI62" i="9" s="1"/>
  <c r="W82" i="8"/>
  <c r="W92" i="8" s="1"/>
  <c r="W50" i="9"/>
  <c r="W60" i="9" s="1"/>
  <c r="S76" i="8"/>
  <c r="S86" i="8" s="1"/>
  <c r="R45" i="9"/>
  <c r="R55" i="9" s="1"/>
  <c r="U52" i="9"/>
  <c r="U62" i="9" s="1"/>
  <c r="X49" i="9"/>
  <c r="X59" i="9" s="1"/>
  <c r="U81" i="8"/>
  <c r="U91" i="8" s="1"/>
  <c r="AK50" i="9"/>
  <c r="AK60" i="9" s="1"/>
  <c r="T51" i="9"/>
  <c r="T61" i="9" s="1"/>
  <c r="AG76" i="8"/>
  <c r="AG86" i="8" s="1"/>
  <c r="Q42" i="8"/>
  <c r="AD42" i="8"/>
  <c r="AD45" i="9"/>
  <c r="AD55" i="9" s="1"/>
  <c r="Q52" i="9"/>
  <c r="Q62" i="9" s="1"/>
  <c r="V45" i="9"/>
  <c r="V55" i="9" s="1"/>
  <c r="U76" i="8"/>
  <c r="U86" i="8" s="1"/>
  <c r="AG79" i="8"/>
  <c r="AG89" i="8" s="1"/>
  <c r="AB36" i="8"/>
  <c r="AB46" i="8" s="1"/>
  <c r="AH51" i="9"/>
  <c r="AH61" i="9" s="1"/>
  <c r="T78" i="8"/>
  <c r="T88" i="8" s="1"/>
  <c r="AK46" i="9"/>
  <c r="AK56" i="9" s="1"/>
  <c r="Q76" i="8"/>
  <c r="Q86" i="8" s="1"/>
  <c r="P84" i="3"/>
  <c r="AG46" i="9"/>
  <c r="AG56" i="9" s="1"/>
  <c r="AE77" i="8"/>
  <c r="AE87" i="8" s="1"/>
  <c r="P42" i="8"/>
  <c r="AC42" i="8"/>
  <c r="AH50" i="9"/>
  <c r="AH60" i="9" s="1"/>
  <c r="P88" i="6"/>
  <c r="S67" i="6"/>
  <c r="S87" i="6"/>
  <c r="I35" i="14"/>
  <c r="O50" i="6"/>
  <c r="P63" i="3" s="1"/>
  <c r="Y68" i="6"/>
  <c r="O56" i="6"/>
  <c r="U47" i="3"/>
  <c r="P76" i="6"/>
  <c r="H47" i="6"/>
  <c r="C18" i="3" s="1"/>
  <c r="B27" i="16" s="1"/>
  <c r="X50" i="6"/>
  <c r="Y63" i="3" s="1"/>
  <c r="T44" i="6"/>
  <c r="U27" i="3" s="1"/>
  <c r="R49" i="6"/>
  <c r="S57" i="3" s="1"/>
  <c r="X59" i="6"/>
  <c r="B30" i="3"/>
  <c r="I53" i="3"/>
  <c r="W75" i="3" s="1"/>
  <c r="H45" i="6"/>
  <c r="C16" i="3" s="1"/>
  <c r="B25" i="16" s="1"/>
  <c r="Z44" i="6"/>
  <c r="AA27" i="3" s="1"/>
  <c r="Z74" i="6"/>
  <c r="Z54" i="6"/>
  <c r="K35" i="14"/>
  <c r="V44" i="6"/>
  <c r="W27" i="3" s="1"/>
  <c r="W29" i="3" s="1"/>
  <c r="B33" i="3"/>
  <c r="B36" i="3" s="1"/>
  <c r="T57" i="6"/>
  <c r="D47" i="6" s="1"/>
  <c r="B47" i="6" s="1"/>
  <c r="V61" i="6"/>
  <c r="O78" i="6"/>
  <c r="AB58" i="6" s="1"/>
  <c r="B51" i="3"/>
  <c r="B53" i="3" s="1"/>
  <c r="P75" i="3" s="1"/>
  <c r="V51" i="6"/>
  <c r="E40" i="14"/>
  <c r="R61" i="14" s="1"/>
  <c r="Q10" i="3"/>
  <c r="S91" i="6"/>
  <c r="S79" i="6"/>
  <c r="R69" i="6" s="1"/>
  <c r="X60" i="6"/>
  <c r="O48" i="6"/>
  <c r="P51" i="3" s="1"/>
  <c r="X80" i="6"/>
  <c r="AL50" i="6" s="1"/>
  <c r="X47" i="6"/>
  <c r="Y45" i="3" s="1"/>
  <c r="D48" i="3"/>
  <c r="V81" i="6"/>
  <c r="AJ61" i="6" s="1"/>
  <c r="Z46" i="6"/>
  <c r="AA39" i="3" s="1"/>
  <c r="AA41" i="3" s="1"/>
  <c r="H48" i="6"/>
  <c r="C19" i="3" s="1"/>
  <c r="B28" i="16" s="1"/>
  <c r="J38" i="14"/>
  <c r="B36" i="14"/>
  <c r="V77" i="6"/>
  <c r="U87" i="6" s="1"/>
  <c r="W56" i="6"/>
  <c r="U45" i="6"/>
  <c r="V33" i="3" s="1"/>
  <c r="R75" i="6"/>
  <c r="AF45" i="6" s="1"/>
  <c r="X77" i="6"/>
  <c r="W87" i="6" s="1"/>
  <c r="U79" i="6"/>
  <c r="Z76" i="6"/>
  <c r="AM46" i="6" s="1"/>
  <c r="S59" i="6"/>
  <c r="M35" i="14"/>
  <c r="I59" i="3"/>
  <c r="W76" i="3" s="1"/>
  <c r="V78" i="6"/>
  <c r="U88" i="6" s="1"/>
  <c r="AH68" i="6" s="1"/>
  <c r="T47" i="6"/>
  <c r="U45" i="3" s="1"/>
  <c r="H51" i="6"/>
  <c r="C22" i="3" s="1"/>
  <c r="R74" i="6"/>
  <c r="M36" i="14"/>
  <c r="E35" i="14"/>
  <c r="D36" i="14"/>
  <c r="O58" i="6"/>
  <c r="E39" i="14"/>
  <c r="I34" i="14"/>
  <c r="V47" i="6"/>
  <c r="W45" i="3" s="1"/>
  <c r="W76" i="6"/>
  <c r="AK46" i="6" s="1"/>
  <c r="U75" i="6"/>
  <c r="AI55" i="6" s="1"/>
  <c r="Q77" i="6"/>
  <c r="V54" i="6"/>
  <c r="S48" i="6"/>
  <c r="T51" i="3" s="1"/>
  <c r="R45" i="6"/>
  <c r="S33" i="3" s="1"/>
  <c r="W50" i="6"/>
  <c r="X63" i="3" s="1"/>
  <c r="O60" i="6"/>
  <c r="M38" i="14"/>
  <c r="V57" i="6"/>
  <c r="U55" i="6"/>
  <c r="R55" i="6"/>
  <c r="X79" i="6"/>
  <c r="W89" i="6" s="1"/>
  <c r="H44" i="6"/>
  <c r="C15" i="3" s="1"/>
  <c r="B24" i="16" s="1"/>
  <c r="X51" i="6"/>
  <c r="X81" i="6"/>
  <c r="X61" i="6"/>
  <c r="V58" i="6"/>
  <c r="AF61" i="6"/>
  <c r="AF51" i="6"/>
  <c r="B41" i="3"/>
  <c r="P73" i="3" s="1"/>
  <c r="B42" i="3"/>
  <c r="W75" i="6"/>
  <c r="AK45" i="6" s="1"/>
  <c r="Q55" i="6"/>
  <c r="D45" i="6" s="1"/>
  <c r="B45" i="6" s="1"/>
  <c r="R90" i="6"/>
  <c r="R70" i="6"/>
  <c r="M40" i="14"/>
  <c r="Z61" i="14" s="1"/>
  <c r="C39" i="14"/>
  <c r="H50" i="14" s="1"/>
  <c r="Q45" i="6"/>
  <c r="R33" i="3" s="1"/>
  <c r="O46" i="6"/>
  <c r="P39" i="3" s="1"/>
  <c r="O76" i="6"/>
  <c r="C34" i="14"/>
  <c r="E36" i="14"/>
  <c r="H47" i="14" s="1"/>
  <c r="W45" i="6"/>
  <c r="X33" i="3" s="1"/>
  <c r="Q75" i="6"/>
  <c r="P85" i="6" s="1"/>
  <c r="W80" i="6"/>
  <c r="AK60" i="6" s="1"/>
  <c r="Y75" i="6"/>
  <c r="X65" i="6" s="1"/>
  <c r="R61" i="6"/>
  <c r="W55" i="6"/>
  <c r="W60" i="6"/>
  <c r="AA47" i="3"/>
  <c r="U69" i="6"/>
  <c r="Z79" i="6"/>
  <c r="K60" i="3"/>
  <c r="L45" i="3"/>
  <c r="Y47" i="6"/>
  <c r="Z45" i="3" s="1"/>
  <c r="Z47" i="3" s="1"/>
  <c r="M34" i="14"/>
  <c r="W59" i="3"/>
  <c r="H46" i="6"/>
  <c r="C17" i="3" s="1"/>
  <c r="B26" i="16" s="1"/>
  <c r="P91" i="6"/>
  <c r="P71" i="6"/>
  <c r="X47" i="3"/>
  <c r="Z35" i="3"/>
  <c r="W35" i="3"/>
  <c r="AG50" i="6"/>
  <c r="R35" i="3"/>
  <c r="U59" i="3"/>
  <c r="S53" i="3"/>
  <c r="X59" i="3"/>
  <c r="Y35" i="3"/>
  <c r="X29" i="3"/>
  <c r="X87" i="6"/>
  <c r="V29" i="3"/>
  <c r="Y53" i="3"/>
  <c r="Z61" i="2"/>
  <c r="O78" i="2"/>
  <c r="AC58" i="2" s="1"/>
  <c r="Q81" i="2"/>
  <c r="C33" i="13"/>
  <c r="H44" i="13" s="1"/>
  <c r="D33" i="13"/>
  <c r="K34" i="13"/>
  <c r="O38" i="13"/>
  <c r="Q39" i="13"/>
  <c r="X50" i="2"/>
  <c r="Y62" i="3" s="1"/>
  <c r="Y65" i="3" s="1"/>
  <c r="V87" i="2"/>
  <c r="G38" i="13"/>
  <c r="G37" i="13"/>
  <c r="H47" i="2"/>
  <c r="B18" i="3" s="1"/>
  <c r="R36" i="13"/>
  <c r="B40" i="13"/>
  <c r="I40" i="13"/>
  <c r="X76" i="2"/>
  <c r="W86" i="2" s="1"/>
  <c r="P49" i="2"/>
  <c r="Q56" i="3" s="1"/>
  <c r="Q59" i="3" s="1"/>
  <c r="S45" i="2"/>
  <c r="T32" i="3" s="1"/>
  <c r="T35" i="3" s="1"/>
  <c r="Q36" i="13"/>
  <c r="U47" i="2"/>
  <c r="V44" i="3" s="1"/>
  <c r="G34" i="13"/>
  <c r="F37" i="13"/>
  <c r="V51" i="2"/>
  <c r="U79" i="2"/>
  <c r="T89" i="2" s="1"/>
  <c r="Z75" i="2"/>
  <c r="Y85" i="2" s="1"/>
  <c r="P79" i="2"/>
  <c r="AD49" i="2" s="1"/>
  <c r="G38" i="3"/>
  <c r="G42" i="3" s="1"/>
  <c r="T46" i="2"/>
  <c r="U38" i="3" s="1"/>
  <c r="U41" i="3" s="1"/>
  <c r="T76" i="2"/>
  <c r="S66" i="2" s="1"/>
  <c r="S60" i="2"/>
  <c r="J38" i="13"/>
  <c r="O45" i="2"/>
  <c r="P32" i="3" s="1"/>
  <c r="P35" i="3" s="1"/>
  <c r="K38" i="13"/>
  <c r="D37" i="13"/>
  <c r="M39" i="13"/>
  <c r="Z56" i="2"/>
  <c r="X47" i="2"/>
  <c r="Y44" i="3" s="1"/>
  <c r="Y47" i="3" s="1"/>
  <c r="T58" i="2"/>
  <c r="Q76" i="2"/>
  <c r="X60" i="2"/>
  <c r="V37" i="13"/>
  <c r="O55" i="2"/>
  <c r="I34" i="13"/>
  <c r="C37" i="13"/>
  <c r="S74" i="2"/>
  <c r="R84" i="2" s="1"/>
  <c r="Z54" i="2"/>
  <c r="Y60" i="2"/>
  <c r="Z78" i="2"/>
  <c r="T56" i="2"/>
  <c r="P36" i="13"/>
  <c r="R56" i="2"/>
  <c r="Y37" i="13"/>
  <c r="Y78" i="13" s="1"/>
  <c r="F34" i="13"/>
  <c r="O75" i="2"/>
  <c r="AB55" i="2" s="1"/>
  <c r="O76" i="2"/>
  <c r="AB56" i="2" s="1"/>
  <c r="R54" i="2"/>
  <c r="I37" i="13"/>
  <c r="C36" i="13"/>
  <c r="X51" i="2"/>
  <c r="T45" i="2"/>
  <c r="U32" i="3" s="1"/>
  <c r="U35" i="3" s="1"/>
  <c r="T36" i="13"/>
  <c r="J37" i="13"/>
  <c r="E39" i="13"/>
  <c r="Q33" i="13"/>
  <c r="W36" i="13"/>
  <c r="B33" i="13"/>
  <c r="I38" i="13"/>
  <c r="B39" i="13"/>
  <c r="AL67" i="2"/>
  <c r="U55" i="2"/>
  <c r="C39" i="13"/>
  <c r="X36" i="13"/>
  <c r="S38" i="13"/>
  <c r="B34" i="13"/>
  <c r="B37" i="13"/>
  <c r="C26" i="3"/>
  <c r="C30" i="3" s="1"/>
  <c r="H44" i="2"/>
  <c r="B15" i="3" s="1"/>
  <c r="Q56" i="2"/>
  <c r="W40" i="13"/>
  <c r="P77" i="2"/>
  <c r="AD57" i="2" s="1"/>
  <c r="C40" i="13"/>
  <c r="P81" i="13" s="1"/>
  <c r="B36" i="13"/>
  <c r="E35" i="13"/>
  <c r="K37" i="13"/>
  <c r="F39" i="13"/>
  <c r="U60" i="2"/>
  <c r="U66" i="2"/>
  <c r="U86" i="2"/>
  <c r="P69" i="2"/>
  <c r="P89" i="2"/>
  <c r="U88" i="2"/>
  <c r="U68" i="2"/>
  <c r="AE54" i="2"/>
  <c r="AE44" i="2"/>
  <c r="P44" i="2"/>
  <c r="Q26" i="3" s="1"/>
  <c r="Q29" i="3" s="1"/>
  <c r="K33" i="13"/>
  <c r="K39" i="13"/>
  <c r="Z74" i="2"/>
  <c r="Y84" i="2" s="1"/>
  <c r="J62" i="3"/>
  <c r="W80" i="2"/>
  <c r="W50" i="2"/>
  <c r="X62" i="3" s="1"/>
  <c r="W60" i="2"/>
  <c r="U76" i="2"/>
  <c r="T66" i="2" s="1"/>
  <c r="U46" i="2"/>
  <c r="V38" i="3" s="1"/>
  <c r="V41" i="3" s="1"/>
  <c r="C59" i="3"/>
  <c r="Q76" i="3" s="1"/>
  <c r="C60" i="3"/>
  <c r="L36" i="3"/>
  <c r="L35" i="3"/>
  <c r="Z72" i="3" s="1"/>
  <c r="M37" i="13"/>
  <c r="C38" i="13"/>
  <c r="E34" i="13"/>
  <c r="S77" i="2"/>
  <c r="AG57" i="2" s="1"/>
  <c r="S57" i="2"/>
  <c r="V77" i="2"/>
  <c r="V57" i="2"/>
  <c r="I44" i="3"/>
  <c r="V47" i="2"/>
  <c r="W44" i="3" s="1"/>
  <c r="V58" i="2"/>
  <c r="Z44" i="2"/>
  <c r="AA26" i="3" s="1"/>
  <c r="H49" i="2"/>
  <c r="B20" i="3" s="1"/>
  <c r="F20" i="3" s="1"/>
  <c r="O79" i="2"/>
  <c r="AB59" i="2" s="1"/>
  <c r="AL45" i="2"/>
  <c r="E17" i="3"/>
  <c r="S76" i="2"/>
  <c r="R66" i="2" s="1"/>
  <c r="E26" i="3"/>
  <c r="K36" i="13"/>
  <c r="M33" i="13"/>
  <c r="C35" i="13"/>
  <c r="J35" i="13"/>
  <c r="P75" i="2"/>
  <c r="C32" i="3"/>
  <c r="P55" i="2"/>
  <c r="V48" i="2"/>
  <c r="W50" i="3" s="1"/>
  <c r="W53" i="3" s="1"/>
  <c r="T75" i="2"/>
  <c r="AG45" i="2" s="1"/>
  <c r="S56" i="2"/>
  <c r="AM47" i="2"/>
  <c r="Q65" i="2"/>
  <c r="O57" i="2"/>
  <c r="I39" i="13"/>
  <c r="K35" i="13"/>
  <c r="L38" i="13"/>
  <c r="Y67" i="2"/>
  <c r="AM57" i="2"/>
  <c r="Q48" i="2"/>
  <c r="R50" i="3" s="1"/>
  <c r="D50" i="3"/>
  <c r="Q58" i="2"/>
  <c r="Q78" i="2"/>
  <c r="AD48" i="2" s="1"/>
  <c r="U50" i="2"/>
  <c r="V62" i="3" s="1"/>
  <c r="V65" i="3" s="1"/>
  <c r="G36" i="3"/>
  <c r="G35" i="3"/>
  <c r="U72" i="3" s="1"/>
  <c r="U75" i="2"/>
  <c r="AI55" i="2" s="1"/>
  <c r="F65" i="3"/>
  <c r="T77" i="3" s="1"/>
  <c r="O47" i="2"/>
  <c r="P44" i="3" s="1"/>
  <c r="P47" i="3" s="1"/>
  <c r="M38" i="13"/>
  <c r="L40" i="13"/>
  <c r="E37" i="13"/>
  <c r="L33" i="13"/>
  <c r="R81" i="2"/>
  <c r="R51" i="2"/>
  <c r="R61" i="2"/>
  <c r="H50" i="2"/>
  <c r="B21" i="3" s="1"/>
  <c r="B20" i="16" s="1"/>
  <c r="O50" i="2"/>
  <c r="P62" i="3" s="1"/>
  <c r="P65" i="3" s="1"/>
  <c r="O80" i="2"/>
  <c r="Y49" i="2"/>
  <c r="Z56" i="3" s="1"/>
  <c r="Z59" i="3" s="1"/>
  <c r="Y79" i="2"/>
  <c r="AM49" i="2" s="1"/>
  <c r="AD44" i="2"/>
  <c r="D35" i="13"/>
  <c r="J33" i="13"/>
  <c r="P51" i="2"/>
  <c r="P81" i="2"/>
  <c r="AC51" i="2" s="1"/>
  <c r="P61" i="2"/>
  <c r="B15" i="16"/>
  <c r="D36" i="13"/>
  <c r="Q57" i="13" s="1"/>
  <c r="X46" i="2"/>
  <c r="Y38" i="3" s="1"/>
  <c r="Y41" i="3" s="1"/>
  <c r="B56" i="3"/>
  <c r="B59" i="3" s="1"/>
  <c r="P76" i="3" s="1"/>
  <c r="B35" i="13"/>
  <c r="C34" i="13"/>
  <c r="H39" i="13"/>
  <c r="H35" i="13"/>
  <c r="M35" i="13"/>
  <c r="S47" i="2"/>
  <c r="T44" i="3" s="1"/>
  <c r="T47" i="3" s="1"/>
  <c r="F50" i="3"/>
  <c r="S58" i="2"/>
  <c r="S48" i="2"/>
  <c r="T50" i="3" s="1"/>
  <c r="S78" i="2"/>
  <c r="AG48" i="2" s="1"/>
  <c r="E19" i="3"/>
  <c r="V86" i="2"/>
  <c r="Y59" i="2"/>
  <c r="Z81" i="2"/>
  <c r="Y91" i="2" s="1"/>
  <c r="O59" i="2"/>
  <c r="X77" i="2"/>
  <c r="AK57" i="2" s="1"/>
  <c r="J39" i="13"/>
  <c r="H33" i="13"/>
  <c r="M40" i="13"/>
  <c r="L35" i="13"/>
  <c r="D62" i="3"/>
  <c r="Q80" i="2"/>
  <c r="Q60" i="2"/>
  <c r="Q50" i="2"/>
  <c r="R62" i="3" s="1"/>
  <c r="R65" i="3" s="1"/>
  <c r="R64" i="2"/>
  <c r="M38" i="3"/>
  <c r="Z76" i="2"/>
  <c r="X79" i="2"/>
  <c r="AK49" i="2" s="1"/>
  <c r="X49" i="2"/>
  <c r="Y56" i="3" s="1"/>
  <c r="Y59" i="3" s="1"/>
  <c r="M56" i="3"/>
  <c r="Z59" i="2"/>
  <c r="Z49" i="2"/>
  <c r="AA56" i="3" s="1"/>
  <c r="AA59" i="3" s="1"/>
  <c r="Z79" i="2"/>
  <c r="E56" i="3"/>
  <c r="R79" i="2"/>
  <c r="R59" i="2"/>
  <c r="O84" i="2"/>
  <c r="AB64" i="2" s="1"/>
  <c r="X59" i="2"/>
  <c r="U56" i="2"/>
  <c r="O49" i="2"/>
  <c r="P56" i="3" s="1"/>
  <c r="P59" i="3" s="1"/>
  <c r="X57" i="2"/>
  <c r="W81" i="2"/>
  <c r="AK61" i="2" s="1"/>
  <c r="Q55" i="2"/>
  <c r="I33" i="13"/>
  <c r="L39" i="13"/>
  <c r="Y44" i="2"/>
  <c r="Z26" i="3" s="1"/>
  <c r="Z29" i="3" s="1"/>
  <c r="Y54" i="2"/>
  <c r="L26" i="3"/>
  <c r="Y74" i="2"/>
  <c r="X64" i="2" s="1"/>
  <c r="U48" i="2"/>
  <c r="V50" i="3" s="1"/>
  <c r="V53" i="3" s="1"/>
  <c r="U78" i="2"/>
  <c r="AI48" i="2" s="1"/>
  <c r="P54" i="2"/>
  <c r="R77" i="2"/>
  <c r="R57" i="2"/>
  <c r="R47" i="2"/>
  <c r="S44" i="3" s="1"/>
  <c r="S47" i="3" s="1"/>
  <c r="K54" i="3"/>
  <c r="K53" i="3"/>
  <c r="Y75" i="3" s="1"/>
  <c r="Y56" i="2"/>
  <c r="Y46" i="2"/>
  <c r="Z38" i="3" s="1"/>
  <c r="AL55" i="2"/>
  <c r="AD54" i="2"/>
  <c r="V50" i="2"/>
  <c r="W62" i="3" s="1"/>
  <c r="W65" i="3" s="1"/>
  <c r="Y76" i="2"/>
  <c r="X86" i="2" s="1"/>
  <c r="H38" i="3"/>
  <c r="H41" i="3" s="1"/>
  <c r="V73" i="3" s="1"/>
  <c r="X85" i="2"/>
  <c r="K44" i="3"/>
  <c r="K48" i="3" s="1"/>
  <c r="G36" i="13"/>
  <c r="T77" i="13" s="1"/>
  <c r="W51" i="2"/>
  <c r="D39" i="13"/>
  <c r="Q60" i="13" s="1"/>
  <c r="V59" i="2"/>
  <c r="V79" i="2"/>
  <c r="AJ59" i="2" s="1"/>
  <c r="K26" i="3"/>
  <c r="X44" i="2"/>
  <c r="Y26" i="3" s="1"/>
  <c r="Y29" i="3" s="1"/>
  <c r="P46" i="2"/>
  <c r="Q38" i="3" s="1"/>
  <c r="Q41" i="3" s="1"/>
  <c r="Y78" i="2"/>
  <c r="Y58" i="2"/>
  <c r="U81" i="2"/>
  <c r="U51" i="2"/>
  <c r="U61" i="2"/>
  <c r="S81" i="2"/>
  <c r="S61" i="2"/>
  <c r="S51" i="2"/>
  <c r="Q85" i="2"/>
  <c r="X67" i="2"/>
  <c r="O60" i="2"/>
  <c r="T48" i="2"/>
  <c r="U50" i="3" s="1"/>
  <c r="U53" i="3" s="1"/>
  <c r="B62" i="3"/>
  <c r="B65" i="3" s="1"/>
  <c r="P77" i="3" s="1"/>
  <c r="F35" i="13"/>
  <c r="G40" i="13"/>
  <c r="T61" i="13" s="1"/>
  <c r="B18" i="16"/>
  <c r="E40" i="13"/>
  <c r="F40" i="13"/>
  <c r="S61" i="13" s="1"/>
  <c r="I36" i="13"/>
  <c r="I35" i="13"/>
  <c r="H44" i="3"/>
  <c r="H48" i="3" s="1"/>
  <c r="U77" i="2"/>
  <c r="T67" i="2" s="1"/>
  <c r="T79" i="2"/>
  <c r="T59" i="2"/>
  <c r="Q49" i="2"/>
  <c r="R56" i="3" s="1"/>
  <c r="R59" i="3" s="1"/>
  <c r="Q59" i="2"/>
  <c r="P76" i="2"/>
  <c r="Y48" i="2"/>
  <c r="Z50" i="3" s="1"/>
  <c r="Z53" i="3" s="1"/>
  <c r="J34" i="13"/>
  <c r="J40" i="13"/>
  <c r="W81" i="13" s="1"/>
  <c r="E36" i="13"/>
  <c r="J36" i="13"/>
  <c r="B38" i="13"/>
  <c r="H49" i="13" s="1"/>
  <c r="G35" i="13"/>
  <c r="P45" i="2"/>
  <c r="Q32" i="3" s="1"/>
  <c r="Q35" i="3" s="1"/>
  <c r="P47" i="2"/>
  <c r="Q44" i="3" s="1"/>
  <c r="Q47" i="3" s="1"/>
  <c r="P60" i="2"/>
  <c r="C62" i="3"/>
  <c r="P50" i="2"/>
  <c r="Q62" i="3" s="1"/>
  <c r="P80" i="2"/>
  <c r="O44" i="2"/>
  <c r="P26" i="3" s="1"/>
  <c r="P29" i="3" s="1"/>
  <c r="O74" i="2"/>
  <c r="AB44" i="2" s="1"/>
  <c r="D34" i="13"/>
  <c r="L36" i="13"/>
  <c r="H36" i="13"/>
  <c r="H34" i="13"/>
  <c r="G39" i="13"/>
  <c r="U49" i="2"/>
  <c r="V56" i="3" s="1"/>
  <c r="J32" i="3"/>
  <c r="W45" i="2"/>
  <c r="X32" i="3" s="1"/>
  <c r="W75" i="2"/>
  <c r="Z45" i="2"/>
  <c r="AA32" i="3" s="1"/>
  <c r="AA35" i="3" s="1"/>
  <c r="M32" i="3"/>
  <c r="S6" i="3"/>
  <c r="X61" i="2"/>
  <c r="E32" i="3"/>
  <c r="R45" i="2"/>
  <c r="S32" i="3" s="1"/>
  <c r="R55" i="2"/>
  <c r="X80" i="2"/>
  <c r="AL60" i="2" s="1"/>
  <c r="R80" i="2"/>
  <c r="R60" i="2"/>
  <c r="W58" i="2"/>
  <c r="W78" i="2"/>
  <c r="F56" i="3"/>
  <c r="S59" i="2"/>
  <c r="S79" i="2"/>
  <c r="S49" i="2"/>
  <c r="T56" i="3" s="1"/>
  <c r="T59" i="3" s="1"/>
  <c r="R49" i="2"/>
  <c r="S56" i="3" s="1"/>
  <c r="E66" i="3"/>
  <c r="E65" i="3"/>
  <c r="S77" i="3" s="1"/>
  <c r="D29" i="3"/>
  <c r="R71" i="3" s="1"/>
  <c r="D30" i="3"/>
  <c r="P9" i="3"/>
  <c r="V78" i="3" s="1"/>
  <c r="P10" i="3"/>
  <c r="Q84" i="2"/>
  <c r="Q64" i="2"/>
  <c r="H54" i="3"/>
  <c r="H53" i="3"/>
  <c r="V75" i="3" s="1"/>
  <c r="AK54" i="2"/>
  <c r="T64" i="2"/>
  <c r="T84" i="2"/>
  <c r="S71" i="2"/>
  <c r="S91" i="2"/>
  <c r="G66" i="3"/>
  <c r="G65" i="3"/>
  <c r="U77" i="3" s="1"/>
  <c r="AB47" i="2"/>
  <c r="AB57" i="2"/>
  <c r="Q35" i="13"/>
  <c r="H60" i="3"/>
  <c r="H59" i="3"/>
  <c r="V76" i="3" s="1"/>
  <c r="W64" i="2"/>
  <c r="J53" i="3"/>
  <c r="X75" i="3" s="1"/>
  <c r="J54" i="3"/>
  <c r="Q51" i="13"/>
  <c r="Q81" i="13"/>
  <c r="Q61" i="13"/>
  <c r="W84" i="2"/>
  <c r="Y69" i="2"/>
  <c r="Y89" i="2"/>
  <c r="AJ56" i="2"/>
  <c r="AJ46" i="2"/>
  <c r="W39" i="13"/>
  <c r="V36" i="13"/>
  <c r="S34" i="13"/>
  <c r="X37" i="13"/>
  <c r="O35" i="13"/>
  <c r="R33" i="13"/>
  <c r="T37" i="13"/>
  <c r="X38" i="13"/>
  <c r="O33" i="13"/>
  <c r="O74" i="13" s="1"/>
  <c r="S37" i="13"/>
  <c r="Z38" i="13"/>
  <c r="O37" i="13"/>
  <c r="T33" i="13"/>
  <c r="T54" i="13" s="1"/>
  <c r="P33" i="13"/>
  <c r="P54" i="13" s="1"/>
  <c r="X40" i="13"/>
  <c r="P35" i="13"/>
  <c r="W34" i="13"/>
  <c r="R38" i="13"/>
  <c r="R79" i="13" s="1"/>
  <c r="S39" i="13"/>
  <c r="V38" i="13"/>
  <c r="Y39" i="13"/>
  <c r="Z39" i="13"/>
  <c r="Z36" i="13"/>
  <c r="S35" i="13"/>
  <c r="Q37" i="13"/>
  <c r="T39" i="13"/>
  <c r="O34" i="13"/>
  <c r="Z33" i="13"/>
  <c r="W33" i="13"/>
  <c r="P34" i="13"/>
  <c r="W37" i="13"/>
  <c r="V33" i="13"/>
  <c r="S33" i="13"/>
  <c r="S36" i="13"/>
  <c r="U37" i="13"/>
  <c r="P37" i="13"/>
  <c r="P78" i="13" s="1"/>
  <c r="U39" i="13"/>
  <c r="O39" i="13"/>
  <c r="O50" i="13" s="1"/>
  <c r="Y36" i="13"/>
  <c r="Q34" i="13"/>
  <c r="P38" i="13"/>
  <c r="P39" i="13"/>
  <c r="Y40" i="13"/>
  <c r="Z35" i="13"/>
  <c r="Z76" i="13" s="1"/>
  <c r="U34" i="13"/>
  <c r="X35" i="13"/>
  <c r="W38" i="13"/>
  <c r="V35" i="13"/>
  <c r="V40" i="13"/>
  <c r="Y33" i="13"/>
  <c r="Y74" i="13" s="1"/>
  <c r="X39" i="13"/>
  <c r="Y35" i="13"/>
  <c r="U38" i="13"/>
  <c r="O36" i="13"/>
  <c r="R37" i="13"/>
  <c r="W35" i="13"/>
  <c r="T35" i="13"/>
  <c r="Y34" i="13"/>
  <c r="T34" i="13"/>
  <c r="Q38" i="13"/>
  <c r="Q49" i="13" s="1"/>
  <c r="T38" i="13"/>
  <c r="W71" i="2"/>
  <c r="W91" i="2"/>
  <c r="S90" i="2"/>
  <c r="S70" i="2"/>
  <c r="G29" i="3"/>
  <c r="U71" i="3" s="1"/>
  <c r="R35" i="13"/>
  <c r="E48" i="3"/>
  <c r="E47" i="3"/>
  <c r="S74" i="3" s="1"/>
  <c r="X33" i="13"/>
  <c r="M30" i="3"/>
  <c r="M29" i="3"/>
  <c r="AA71" i="3" s="1"/>
  <c r="O87" i="2"/>
  <c r="AB67" i="2" s="1"/>
  <c r="AC57" i="2"/>
  <c r="U33" i="13"/>
  <c r="U35" i="13"/>
  <c r="C48" i="3"/>
  <c r="C47" i="3"/>
  <c r="Q74" i="3" s="1"/>
  <c r="U71" i="2"/>
  <c r="U91" i="2"/>
  <c r="Z34" i="13"/>
  <c r="Z45" i="13" s="1"/>
  <c r="L42" i="3"/>
  <c r="L41" i="3"/>
  <c r="Z73" i="3" s="1"/>
  <c r="G59" i="3"/>
  <c r="U76" i="3" s="1"/>
  <c r="G60" i="3"/>
  <c r="H30" i="3"/>
  <c r="H29" i="3"/>
  <c r="V71" i="3" s="1"/>
  <c r="V64" i="2"/>
  <c r="V84" i="2"/>
  <c r="K66" i="3"/>
  <c r="K65" i="3"/>
  <c r="Y77" i="3" s="1"/>
  <c r="Y38" i="13"/>
  <c r="AB46" i="2"/>
  <c r="S87" i="2"/>
  <c r="S67" i="2"/>
  <c r="AG47" i="2"/>
  <c r="R34" i="13"/>
  <c r="X34" i="13"/>
  <c r="D35" i="3"/>
  <c r="R72" i="3" s="1"/>
  <c r="D36" i="3"/>
  <c r="X90" i="2"/>
  <c r="X70" i="2"/>
  <c r="V39" i="13"/>
  <c r="H36" i="3"/>
  <c r="H35" i="3"/>
  <c r="V72" i="3" s="1"/>
  <c r="R85" i="2"/>
  <c r="AF45" i="2"/>
  <c r="R65" i="2"/>
  <c r="AF55" i="2"/>
  <c r="O45" i="13"/>
  <c r="U40" i="13"/>
  <c r="F35" i="3"/>
  <c r="T72" i="3" s="1"/>
  <c r="F36" i="3"/>
  <c r="F30" i="3"/>
  <c r="R39" i="13"/>
  <c r="L65" i="3"/>
  <c r="Z77" i="3" s="1"/>
  <c r="L66" i="3"/>
  <c r="Z37" i="13"/>
  <c r="B78" i="8"/>
  <c r="G78" i="8" s="1"/>
  <c r="Y17" i="3" s="1"/>
  <c r="AH46" i="6"/>
  <c r="Y45" i="9"/>
  <c r="Y55" i="9" s="1"/>
  <c r="W79" i="8"/>
  <c r="W89" i="8" s="1"/>
  <c r="S51" i="9"/>
  <c r="S61" i="9" s="1"/>
  <c r="R80" i="8"/>
  <c r="R90" i="8" s="1"/>
  <c r="AG50" i="9"/>
  <c r="AG60" i="9" s="1"/>
  <c r="AJ52" i="11"/>
  <c r="AJ62" i="11" s="1"/>
  <c r="U51" i="11"/>
  <c r="U61" i="11" s="1"/>
  <c r="Y91" i="6"/>
  <c r="AM71" i="6" s="1"/>
  <c r="AK151" i="8"/>
  <c r="C82" i="8" s="1"/>
  <c r="F82" i="8" s="1"/>
  <c r="E82" i="8"/>
  <c r="AH56" i="6"/>
  <c r="AL47" i="9"/>
  <c r="AL57" i="9" s="1"/>
  <c r="AM45" i="9"/>
  <c r="AM55" i="9" s="1"/>
  <c r="AG51" i="9"/>
  <c r="AG61" i="9" s="1"/>
  <c r="P48" i="9"/>
  <c r="P58" i="9" s="1"/>
  <c r="AF81" i="8"/>
  <c r="AF91" i="8" s="1"/>
  <c r="AM49" i="11"/>
  <c r="AM59" i="11" s="1"/>
  <c r="R49" i="11"/>
  <c r="R59" i="11" s="1"/>
  <c r="D80" i="8"/>
  <c r="S88" i="2"/>
  <c r="S68" i="2"/>
  <c r="AM50" i="9"/>
  <c r="AM60" i="9" s="1"/>
  <c r="O52" i="9"/>
  <c r="O62" i="9" s="1"/>
  <c r="T75" i="8"/>
  <c r="T85" i="8" s="1"/>
  <c r="Y76" i="8"/>
  <c r="Y86" i="8" s="1"/>
  <c r="AD79" i="8"/>
  <c r="AD89" i="8" s="1"/>
  <c r="AF49" i="11"/>
  <c r="AF59" i="11" s="1"/>
  <c r="AI60" i="2"/>
  <c r="U90" i="2"/>
  <c r="AI50" i="2"/>
  <c r="U70" i="2"/>
  <c r="J86" i="8"/>
  <c r="I34" i="8"/>
  <c r="G54" i="3"/>
  <c r="G53" i="3"/>
  <c r="U75" i="3" s="1"/>
  <c r="X64" i="7"/>
  <c r="O48" i="9"/>
  <c r="O58" i="9" s="1"/>
  <c r="AH78" i="8"/>
  <c r="AH88" i="8" s="1"/>
  <c r="AK82" i="8"/>
  <c r="AK92" i="8" s="1"/>
  <c r="AM78" i="8"/>
  <c r="AM88" i="8" s="1"/>
  <c r="W46" i="9"/>
  <c r="W56" i="9" s="1"/>
  <c r="AH45" i="9"/>
  <c r="AH55" i="9" s="1"/>
  <c r="S77" i="8"/>
  <c r="S87" i="8" s="1"/>
  <c r="P47" i="11"/>
  <c r="P57" i="11" s="1"/>
  <c r="O46" i="11"/>
  <c r="D77" i="8"/>
  <c r="F77" i="8" s="1"/>
  <c r="AL48" i="11"/>
  <c r="AL58" i="11" s="1"/>
  <c r="Q71" i="6"/>
  <c r="Q91" i="6"/>
  <c r="AD71" i="6" s="1"/>
  <c r="AE51" i="6"/>
  <c r="AE61" i="6"/>
  <c r="X84" i="7"/>
  <c r="AJ45" i="9"/>
  <c r="AJ55" i="9" s="1"/>
  <c r="X76" i="8"/>
  <c r="X86" i="8" s="1"/>
  <c r="V51" i="11"/>
  <c r="V61" i="11" s="1"/>
  <c r="V48" i="11"/>
  <c r="V58" i="11" s="1"/>
  <c r="B80" i="8"/>
  <c r="F80" i="8" s="1"/>
  <c r="AJ49" i="9"/>
  <c r="AJ59" i="9" s="1"/>
  <c r="AL81" i="8"/>
  <c r="AL91" i="8" s="1"/>
  <c r="AF47" i="9"/>
  <c r="AF57" i="9" s="1"/>
  <c r="Y52" i="9"/>
  <c r="Y62" i="9" s="1"/>
  <c r="Y81" i="8"/>
  <c r="Y91" i="8" s="1"/>
  <c r="AH51" i="11"/>
  <c r="AH61" i="11" s="1"/>
  <c r="AJ51" i="11"/>
  <c r="AJ61" i="11" s="1"/>
  <c r="AJ48" i="11"/>
  <c r="AJ58" i="11" s="1"/>
  <c r="H11" i="1"/>
  <c r="H18" i="1" s="1"/>
  <c r="G5" i="1"/>
  <c r="AG44" i="2"/>
  <c r="AG54" i="2"/>
  <c r="AH44" i="2"/>
  <c r="AH54" i="2"/>
  <c r="S84" i="2"/>
  <c r="S64" i="2"/>
  <c r="V49" i="9"/>
  <c r="V59" i="9" s="1"/>
  <c r="W76" i="8"/>
  <c r="W86" i="8" s="1"/>
  <c r="AI76" i="8"/>
  <c r="AI86" i="8" s="1"/>
  <c r="R47" i="9"/>
  <c r="R57" i="9" s="1"/>
  <c r="AL76" i="8"/>
  <c r="AL86" i="8" s="1"/>
  <c r="AI77" i="8"/>
  <c r="AI87" i="8" s="1"/>
  <c r="X82" i="8"/>
  <c r="X92" i="8" s="1"/>
  <c r="Q49" i="11"/>
  <c r="Q59" i="11" s="1"/>
  <c r="AE52" i="11"/>
  <c r="AE62" i="11" s="1"/>
  <c r="S47" i="11"/>
  <c r="S57" i="11" s="1"/>
  <c r="AF50" i="11"/>
  <c r="AF60" i="11" s="1"/>
  <c r="V50" i="11"/>
  <c r="V60" i="11" s="1"/>
  <c r="Y47" i="11"/>
  <c r="Y57" i="11" s="1"/>
  <c r="S45" i="11"/>
  <c r="S55" i="11" s="1"/>
  <c r="Y45" i="11"/>
  <c r="Y55" i="11" s="1"/>
  <c r="V89" i="2"/>
  <c r="V69" i="2"/>
  <c r="R70" i="2"/>
  <c r="AG50" i="2"/>
  <c r="AB51" i="2"/>
  <c r="AB61" i="2"/>
  <c r="AM46" i="9"/>
  <c r="AM56" i="9" s="1"/>
  <c r="O50" i="9"/>
  <c r="O60" i="9" s="1"/>
  <c r="AM49" i="9"/>
  <c r="AM59" i="9" s="1"/>
  <c r="AJ47" i="9"/>
  <c r="AJ57" i="9" s="1"/>
  <c r="X81" i="8"/>
  <c r="X91" i="8" s="1"/>
  <c r="AK76" i="8"/>
  <c r="AK86" i="8" s="1"/>
  <c r="V51" i="9"/>
  <c r="V61" i="9" s="1"/>
  <c r="AG52" i="9"/>
  <c r="AG62" i="9" s="1"/>
  <c r="AE49" i="9"/>
  <c r="AE59" i="9" s="1"/>
  <c r="W77" i="8"/>
  <c r="W87" i="8" s="1"/>
  <c r="AJ52" i="9"/>
  <c r="AJ62" i="9" s="1"/>
  <c r="AG80" i="8"/>
  <c r="AG90" i="8" s="1"/>
  <c r="P50" i="11"/>
  <c r="P60" i="11" s="1"/>
  <c r="AE49" i="11"/>
  <c r="AE59" i="11" s="1"/>
  <c r="Q52" i="11"/>
  <c r="Q62" i="11" s="1"/>
  <c r="AG47" i="11"/>
  <c r="AG57" i="11" s="1"/>
  <c r="R50" i="11"/>
  <c r="R60" i="11" s="1"/>
  <c r="AM47" i="11"/>
  <c r="AM57" i="11" s="1"/>
  <c r="AG45" i="11"/>
  <c r="AG55" i="11" s="1"/>
  <c r="AM45" i="11"/>
  <c r="AM55" i="11" s="1"/>
  <c r="J60" i="3"/>
  <c r="J59" i="3"/>
  <c r="X76" i="3" s="1"/>
  <c r="AE46" i="9"/>
  <c r="AE56" i="9" s="1"/>
  <c r="AJ51" i="9"/>
  <c r="AJ61" i="9" s="1"/>
  <c r="S52" i="9"/>
  <c r="S62" i="9" s="1"/>
  <c r="X79" i="8"/>
  <c r="X89" i="8" s="1"/>
  <c r="V52" i="9"/>
  <c r="V62" i="9" s="1"/>
  <c r="Q45" i="11"/>
  <c r="Q55" i="11" s="1"/>
  <c r="AB86" i="8"/>
  <c r="F22" i="3"/>
  <c r="D47" i="11"/>
  <c r="O56" i="11"/>
  <c r="B47" i="11" s="1"/>
  <c r="Q46" i="11"/>
  <c r="Q56" i="11" s="1"/>
  <c r="V46" i="11"/>
  <c r="V56" i="11" s="1"/>
  <c r="AD46" i="11"/>
  <c r="AD56" i="11" s="1"/>
  <c r="AK50" i="11"/>
  <c r="AK60" i="11" s="1"/>
  <c r="AL46" i="11"/>
  <c r="AL56" i="11" s="1"/>
  <c r="AD52" i="11"/>
  <c r="AD62" i="11" s="1"/>
  <c r="AB45" i="11"/>
  <c r="AC45" i="11"/>
  <c r="AC55" i="11" s="1"/>
  <c r="AB52" i="11"/>
  <c r="AB62" i="11" s="1"/>
  <c r="AC52" i="11"/>
  <c r="AC62" i="11" s="1"/>
  <c r="R47" i="11"/>
  <c r="R57" i="11" s="1"/>
  <c r="S46" i="11"/>
  <c r="S56" i="11" s="1"/>
  <c r="T49" i="11"/>
  <c r="T59" i="11" s="1"/>
  <c r="V45" i="11"/>
  <c r="V55" i="11" s="1"/>
  <c r="AM48" i="11"/>
  <c r="AM58" i="11" s="1"/>
  <c r="S50" i="11"/>
  <c r="S60" i="11" s="1"/>
  <c r="AH47" i="11"/>
  <c r="AH57" i="11" s="1"/>
  <c r="AM51" i="11"/>
  <c r="AM61" i="11" s="1"/>
  <c r="AB48" i="11"/>
  <c r="AC48" i="11"/>
  <c r="AC58" i="11" s="1"/>
  <c r="AB49" i="11"/>
  <c r="AC49" i="11"/>
  <c r="AC59" i="11" s="1"/>
  <c r="AK48" i="11"/>
  <c r="AK58" i="11" s="1"/>
  <c r="AG52" i="11"/>
  <c r="AG62" i="11" s="1"/>
  <c r="AI46" i="11"/>
  <c r="AI56" i="11" s="1"/>
  <c r="C78" i="8"/>
  <c r="W47" i="11"/>
  <c r="W57" i="11" s="1"/>
  <c r="AB50" i="11"/>
  <c r="AC50" i="11"/>
  <c r="AC60" i="11" s="1"/>
  <c r="AG48" i="11"/>
  <c r="AG58" i="11" s="1"/>
  <c r="F76" i="8"/>
  <c r="G76" i="8"/>
  <c r="Y15" i="3" s="1"/>
  <c r="AD45" i="11"/>
  <c r="AD55" i="11" s="1"/>
  <c r="AD51" i="11"/>
  <c r="AD61" i="11" s="1"/>
  <c r="AC51" i="11"/>
  <c r="AC61" i="11" s="1"/>
  <c r="AB51" i="11"/>
  <c r="AK49" i="11"/>
  <c r="AK59" i="11" s="1"/>
  <c r="W45" i="11"/>
  <c r="W55" i="11" s="1"/>
  <c r="V49" i="11"/>
  <c r="V59" i="11" s="1"/>
  <c r="S51" i="11"/>
  <c r="S61" i="11" s="1"/>
  <c r="O47" i="11"/>
  <c r="AH52" i="11"/>
  <c r="AH62" i="11" s="1"/>
  <c r="AF48" i="11"/>
  <c r="AF58" i="11" s="1"/>
  <c r="U48" i="11"/>
  <c r="U58" i="11" s="1"/>
  <c r="AH45" i="11"/>
  <c r="AH55" i="11" s="1"/>
  <c r="AD48" i="11"/>
  <c r="AD58" i="11" s="1"/>
  <c r="AF51" i="11"/>
  <c r="AF61" i="11" s="1"/>
  <c r="AM52" i="11"/>
  <c r="AM62" i="11" s="1"/>
  <c r="U50" i="11"/>
  <c r="U60" i="11" s="1"/>
  <c r="AK47" i="11"/>
  <c r="AK57" i="11" s="1"/>
  <c r="AD49" i="11"/>
  <c r="AD59" i="11" s="1"/>
  <c r="O50" i="11"/>
  <c r="S48" i="11"/>
  <c r="S58" i="11" s="1"/>
  <c r="AJ50" i="11"/>
  <c r="AJ60" i="11" s="1"/>
  <c r="P45" i="11"/>
  <c r="P55" i="11" s="1"/>
  <c r="P51" i="11"/>
  <c r="P61" i="11" s="1"/>
  <c r="O51" i="11"/>
  <c r="W49" i="11"/>
  <c r="W59" i="11" s="1"/>
  <c r="AK45" i="11"/>
  <c r="AK55" i="11" s="1"/>
  <c r="AJ49" i="11"/>
  <c r="AJ59" i="11" s="1"/>
  <c r="AG51" i="11"/>
  <c r="AG61" i="11" s="1"/>
  <c r="AB47" i="11"/>
  <c r="AC47" i="11"/>
  <c r="AC57" i="11" s="1"/>
  <c r="T52" i="11"/>
  <c r="T62" i="11" s="1"/>
  <c r="R48" i="11"/>
  <c r="R58" i="11" s="1"/>
  <c r="AI48" i="11"/>
  <c r="AI58" i="11" s="1"/>
  <c r="T45" i="11"/>
  <c r="T55" i="11" s="1"/>
  <c r="P48" i="11"/>
  <c r="P58" i="11" s="1"/>
  <c r="R51" i="11"/>
  <c r="R61" i="11" s="1"/>
  <c r="Y52" i="11"/>
  <c r="Y62" i="11" s="1"/>
  <c r="AI50" i="11"/>
  <c r="AI60" i="11" s="1"/>
  <c r="D81" i="8"/>
  <c r="Q150" i="8"/>
  <c r="B81" i="8" s="1"/>
  <c r="AD50" i="11"/>
  <c r="AD60" i="11" s="1"/>
  <c r="AC46" i="11"/>
  <c r="AC56" i="11" s="1"/>
  <c r="AB46" i="11"/>
  <c r="AE46" i="11"/>
  <c r="AE56" i="11" s="1"/>
  <c r="AJ46" i="11"/>
  <c r="AJ56" i="11" s="1"/>
  <c r="P46" i="11"/>
  <c r="P56" i="11" s="1"/>
  <c r="W50" i="11"/>
  <c r="W60" i="11" s="1"/>
  <c r="X46" i="11"/>
  <c r="X56" i="11" s="1"/>
  <c r="AI51" i="11"/>
  <c r="AI61" i="11" s="1"/>
  <c r="P52" i="11"/>
  <c r="P62" i="11" s="1"/>
  <c r="O45" i="11"/>
  <c r="O52" i="11"/>
  <c r="O62" i="11" s="1"/>
  <c r="AF47" i="11"/>
  <c r="AF57" i="11" s="1"/>
  <c r="AG46" i="11"/>
  <c r="AG56" i="11" s="1"/>
  <c r="AH49" i="11"/>
  <c r="AH59" i="11" s="1"/>
  <c r="AJ45" i="11"/>
  <c r="AJ55" i="11" s="1"/>
  <c r="Y48" i="11"/>
  <c r="Y58" i="11" s="1"/>
  <c r="AG50" i="11"/>
  <c r="AG60" i="11" s="1"/>
  <c r="AL52" i="11"/>
  <c r="AL62" i="11" s="1"/>
  <c r="T47" i="11"/>
  <c r="T57" i="11" s="1"/>
  <c r="Y51" i="11"/>
  <c r="Y61" i="11" s="1"/>
  <c r="O48" i="11"/>
  <c r="D50" i="11"/>
  <c r="O59" i="11"/>
  <c r="B50" i="11" s="1"/>
  <c r="W48" i="11"/>
  <c r="W58" i="11" s="1"/>
  <c r="S52" i="11"/>
  <c r="S62" i="11" s="1"/>
  <c r="U46" i="11"/>
  <c r="U56" i="11" s="1"/>
  <c r="E78" i="8"/>
  <c r="AB59" i="10"/>
  <c r="E48" i="10"/>
  <c r="AB57" i="10"/>
  <c r="C48" i="10" s="1"/>
  <c r="U116" i="8"/>
  <c r="O86" i="8"/>
  <c r="AL49" i="9"/>
  <c r="AL59" i="9" s="1"/>
  <c r="P89" i="3"/>
  <c r="AB41" i="8"/>
  <c r="O41" i="8"/>
  <c r="S78" i="8"/>
  <c r="S88" i="8" s="1"/>
  <c r="Y38" i="8"/>
  <c r="Z86" i="3"/>
  <c r="AL38" i="8"/>
  <c r="AI81" i="8"/>
  <c r="AI91" i="8" s="1"/>
  <c r="AH36" i="8"/>
  <c r="V84" i="3"/>
  <c r="U36" i="8"/>
  <c r="Z35" i="8"/>
  <c r="Z45" i="8" s="1"/>
  <c r="Z55" i="8" s="1"/>
  <c r="AA83" i="3"/>
  <c r="Y37" i="8"/>
  <c r="Z85" i="3"/>
  <c r="AL37" i="8"/>
  <c r="X45" i="9"/>
  <c r="X55" i="9" s="1"/>
  <c r="AB46" i="9"/>
  <c r="AC46" i="9"/>
  <c r="AC56" i="9" s="1"/>
  <c r="X48" i="9"/>
  <c r="X58" i="9" s="1"/>
  <c r="R51" i="9"/>
  <c r="R61" i="9" s="1"/>
  <c r="W47" i="9"/>
  <c r="W57" i="9" s="1"/>
  <c r="AE47" i="9"/>
  <c r="AE57" i="9" s="1"/>
  <c r="AG41" i="8"/>
  <c r="T41" i="8"/>
  <c r="U89" i="3"/>
  <c r="X39" i="8"/>
  <c r="Y87" i="3"/>
  <c r="AK39" i="8"/>
  <c r="AK36" i="8"/>
  <c r="X36" i="8"/>
  <c r="Y84" i="3"/>
  <c r="V76" i="8"/>
  <c r="V86" i="8" s="1"/>
  <c r="AA87" i="3"/>
  <c r="AM39" i="8"/>
  <c r="Z39" i="8"/>
  <c r="Z49" i="8" s="1"/>
  <c r="Z59" i="8" s="1"/>
  <c r="AE76" i="8"/>
  <c r="AE86" i="8" s="1"/>
  <c r="AD76" i="8"/>
  <c r="AD86" i="8" s="1"/>
  <c r="Y80" i="8"/>
  <c r="Y90" i="8" s="1"/>
  <c r="V38" i="8"/>
  <c r="W86" i="3"/>
  <c r="AI38" i="8"/>
  <c r="U51" i="9"/>
  <c r="U61" i="9" s="1"/>
  <c r="AM47" i="9"/>
  <c r="AM57" i="9" s="1"/>
  <c r="P46" i="9"/>
  <c r="P56" i="9" s="1"/>
  <c r="O61" i="9"/>
  <c r="AJ48" i="9"/>
  <c r="AJ58" i="9" s="1"/>
  <c r="AK45" i="9"/>
  <c r="AK55" i="9" s="1"/>
  <c r="Q87" i="3"/>
  <c r="P39" i="8"/>
  <c r="AC39" i="8"/>
  <c r="AL77" i="8"/>
  <c r="AL87" i="8" s="1"/>
  <c r="U84" i="3"/>
  <c r="AG36" i="8"/>
  <c r="T36" i="8"/>
  <c r="Q48" i="9"/>
  <c r="Q58" i="9" s="1"/>
  <c r="AB39" i="8"/>
  <c r="O39" i="8"/>
  <c r="P87" i="3"/>
  <c r="S75" i="8"/>
  <c r="S85" i="8" s="1"/>
  <c r="V80" i="8"/>
  <c r="V90" i="8" s="1"/>
  <c r="R75" i="8"/>
  <c r="R85" i="8" s="1"/>
  <c r="AM79" i="8"/>
  <c r="AM89" i="8" s="1"/>
  <c r="Y75" i="8"/>
  <c r="Y85" i="8" s="1"/>
  <c r="Q37" i="8"/>
  <c r="AD37" i="8"/>
  <c r="R85" i="3"/>
  <c r="Q81" i="8"/>
  <c r="Q91" i="8" s="1"/>
  <c r="X52" i="9"/>
  <c r="X62" i="9" s="1"/>
  <c r="AG45" i="9"/>
  <c r="AG55" i="9" s="1"/>
  <c r="U45" i="9"/>
  <c r="U55" i="9" s="1"/>
  <c r="AD49" i="9"/>
  <c r="AD59" i="9" s="1"/>
  <c r="AK49" i="9"/>
  <c r="AK59" i="9" s="1"/>
  <c r="U46" i="9"/>
  <c r="U56" i="9" s="1"/>
  <c r="R49" i="9"/>
  <c r="R59" i="9" s="1"/>
  <c r="AL78" i="8"/>
  <c r="AL88" i="8" s="1"/>
  <c r="T77" i="8"/>
  <c r="T87" i="8" s="1"/>
  <c r="Y83" i="3"/>
  <c r="AK35" i="8"/>
  <c r="X35" i="8"/>
  <c r="AG81" i="8"/>
  <c r="AG91" i="8" s="1"/>
  <c r="O37" i="8"/>
  <c r="P85" i="3"/>
  <c r="AB37" i="8"/>
  <c r="O85" i="8"/>
  <c r="Q40" i="8"/>
  <c r="AD40" i="8"/>
  <c r="R88" i="3"/>
  <c r="AM41" i="8"/>
  <c r="Z41" i="8"/>
  <c r="Z51" i="8" s="1"/>
  <c r="Z61" i="8" s="1"/>
  <c r="AA89" i="3"/>
  <c r="AI78" i="8"/>
  <c r="AI88" i="8" s="1"/>
  <c r="Z90" i="3"/>
  <c r="AL42" i="8"/>
  <c r="AM52" i="8" s="1"/>
  <c r="AM62" i="8" s="1"/>
  <c r="Y42" i="8"/>
  <c r="Y52" i="8" s="1"/>
  <c r="Y62" i="8" s="1"/>
  <c r="AI39" i="8"/>
  <c r="W87" i="3"/>
  <c r="V39" i="8"/>
  <c r="R78" i="8"/>
  <c r="R88" i="8" s="1"/>
  <c r="AG38" i="8"/>
  <c r="U86" i="3"/>
  <c r="T38" i="8"/>
  <c r="W42" i="8"/>
  <c r="X90" i="3"/>
  <c r="AJ42" i="8"/>
  <c r="P140" i="2"/>
  <c r="P140" i="13"/>
  <c r="T86" i="3"/>
  <c r="S38" i="8"/>
  <c r="AF38" i="8"/>
  <c r="V87" i="3"/>
  <c r="AH39" i="8"/>
  <c r="U39" i="8"/>
  <c r="AA88" i="3"/>
  <c r="AM40" i="8"/>
  <c r="Z40" i="8"/>
  <c r="Z50" i="8" s="1"/>
  <c r="Z60" i="8" s="1"/>
  <c r="Y77" i="8"/>
  <c r="Y87" i="8" s="1"/>
  <c r="AL45" i="9"/>
  <c r="AL55" i="9" s="1"/>
  <c r="AL48" i="9"/>
  <c r="AL58" i="9" s="1"/>
  <c r="AF51" i="9"/>
  <c r="AF61" i="9" s="1"/>
  <c r="AK47" i="9"/>
  <c r="AK57" i="9" s="1"/>
  <c r="Q47" i="9"/>
  <c r="Q57" i="9" s="1"/>
  <c r="P78" i="8"/>
  <c r="P88" i="8" s="1"/>
  <c r="O78" i="8"/>
  <c r="V90" i="3"/>
  <c r="U42" i="8"/>
  <c r="AH42" i="8"/>
  <c r="AJ40" i="8"/>
  <c r="AK50" i="8" s="1"/>
  <c r="AK60" i="8" s="1"/>
  <c r="X88" i="3"/>
  <c r="W40" i="8"/>
  <c r="W50" i="8" s="1"/>
  <c r="W60" i="8" s="1"/>
  <c r="S39" i="8"/>
  <c r="AF39" i="8"/>
  <c r="AG49" i="8" s="1"/>
  <c r="AG59" i="8" s="1"/>
  <c r="T87" i="3"/>
  <c r="AJ37" i="8"/>
  <c r="W37" i="8"/>
  <c r="X85" i="3"/>
  <c r="S36" i="8"/>
  <c r="AF36" i="8"/>
  <c r="T84" i="3"/>
  <c r="AJ76" i="8"/>
  <c r="AJ86" i="8" s="1"/>
  <c r="AM38" i="8"/>
  <c r="AA86" i="3"/>
  <c r="Z38" i="8"/>
  <c r="Z48" i="8" s="1"/>
  <c r="Z58" i="8" s="1"/>
  <c r="AM80" i="8"/>
  <c r="AM90" i="8" s="1"/>
  <c r="R82" i="8"/>
  <c r="R92" i="8" s="1"/>
  <c r="Q82" i="8"/>
  <c r="Q92" i="8" s="1"/>
  <c r="AH79" i="8"/>
  <c r="AH89" i="8" s="1"/>
  <c r="AH47" i="9"/>
  <c r="AH57" i="9" s="1"/>
  <c r="V50" i="9"/>
  <c r="V60" i="9" s="1"/>
  <c r="AD52" i="9"/>
  <c r="AD62" i="9" s="1"/>
  <c r="AK48" i="9"/>
  <c r="AK58" i="9" s="1"/>
  <c r="AJ46" i="9"/>
  <c r="AJ56" i="9" s="1"/>
  <c r="O57" i="9"/>
  <c r="AF52" i="9"/>
  <c r="AF62" i="9" s="1"/>
  <c r="X77" i="8"/>
  <c r="X87" i="8" s="1"/>
  <c r="T76" i="8"/>
  <c r="T86" i="8" s="1"/>
  <c r="AB42" i="8"/>
  <c r="O42" i="8"/>
  <c r="AF40" i="8"/>
  <c r="S40" i="8"/>
  <c r="T88" i="3"/>
  <c r="O79" i="8"/>
  <c r="AF37" i="8"/>
  <c r="T85" i="3"/>
  <c r="S37" i="8"/>
  <c r="AG75" i="8"/>
  <c r="AG85" i="8" s="1"/>
  <c r="S83" i="3"/>
  <c r="AE35" i="8"/>
  <c r="R35" i="8"/>
  <c r="Q35" i="8"/>
  <c r="AD35" i="8"/>
  <c r="R83" i="3"/>
  <c r="AJ77" i="8"/>
  <c r="AJ87" i="8" s="1"/>
  <c r="S85" i="3"/>
  <c r="R37" i="8"/>
  <c r="AE37" i="8"/>
  <c r="AM75" i="8"/>
  <c r="AM85" i="8" s="1"/>
  <c r="W81" i="8"/>
  <c r="W91" i="8" s="1"/>
  <c r="AE82" i="8"/>
  <c r="AE92" i="8" s="1"/>
  <c r="P51" i="9"/>
  <c r="P61" i="9" s="1"/>
  <c r="AL52" i="9"/>
  <c r="AL62" i="9" s="1"/>
  <c r="S45" i="9"/>
  <c r="S55" i="9" s="1"/>
  <c r="AI45" i="9"/>
  <c r="AI55" i="9" s="1"/>
  <c r="P49" i="9"/>
  <c r="P59" i="9" s="1"/>
  <c r="W49" i="9"/>
  <c r="W59" i="9" s="1"/>
  <c r="AI46" i="9"/>
  <c r="AI56" i="9" s="1"/>
  <c r="AF49" i="9"/>
  <c r="AF59" i="9" s="1"/>
  <c r="T82" i="8"/>
  <c r="T92" i="8" s="1"/>
  <c r="S82" i="8"/>
  <c r="S92" i="8" s="1"/>
  <c r="X78" i="8"/>
  <c r="X88" i="8" s="1"/>
  <c r="AL75" i="8"/>
  <c r="AL85" i="8" s="1"/>
  <c r="AF41" i="8"/>
  <c r="T89" i="3"/>
  <c r="S41" i="8"/>
  <c r="O80" i="8"/>
  <c r="X86" i="3"/>
  <c r="AJ38" i="8"/>
  <c r="W38" i="8"/>
  <c r="AE39" i="8"/>
  <c r="R39" i="8"/>
  <c r="S87" i="3"/>
  <c r="Q80" i="8"/>
  <c r="Q90" i="8" s="1"/>
  <c r="S84" i="3"/>
  <c r="R36" i="8"/>
  <c r="AE36" i="8"/>
  <c r="W90" i="3"/>
  <c r="AE79" i="8"/>
  <c r="AE89" i="8" s="1"/>
  <c r="AG49" i="9"/>
  <c r="AG59" i="9" s="1"/>
  <c r="O45" i="9"/>
  <c r="Q85" i="3"/>
  <c r="AC37" i="8"/>
  <c r="P37" i="8"/>
  <c r="AC81" i="8"/>
  <c r="AC91" i="8" s="1"/>
  <c r="AB81" i="8"/>
  <c r="AJ39" i="8"/>
  <c r="X87" i="3"/>
  <c r="W39" i="8"/>
  <c r="AM37" i="8"/>
  <c r="AA85" i="3"/>
  <c r="Z37" i="8"/>
  <c r="Z47" i="8" s="1"/>
  <c r="Z57" i="8" s="1"/>
  <c r="R40" i="8"/>
  <c r="AE40" i="8"/>
  <c r="S88" i="3"/>
  <c r="V89" i="3"/>
  <c r="AH41" i="8"/>
  <c r="U41" i="8"/>
  <c r="AI41" i="8"/>
  <c r="AJ51" i="8" s="1"/>
  <c r="AJ61" i="8" s="1"/>
  <c r="W89" i="3"/>
  <c r="V41" i="8"/>
  <c r="V51" i="8" s="1"/>
  <c r="V61" i="8" s="1"/>
  <c r="AM77" i="8"/>
  <c r="AM87" i="8" s="1"/>
  <c r="AK81" i="8"/>
  <c r="AK91" i="8" s="1"/>
  <c r="AM48" i="9"/>
  <c r="AM58" i="9" s="1"/>
  <c r="Q45" i="9"/>
  <c r="Q55" i="9" s="1"/>
  <c r="R48" i="9"/>
  <c r="R58" i="9" s="1"/>
  <c r="T52" i="9"/>
  <c r="T62" i="9" s="1"/>
  <c r="AH81" i="8"/>
  <c r="AH91" i="8" s="1"/>
  <c r="AC38" i="8"/>
  <c r="AD48" i="8" s="1"/>
  <c r="AD58" i="8" s="1"/>
  <c r="Q86" i="3"/>
  <c r="P38" i="8"/>
  <c r="AL40" i="8"/>
  <c r="Z88" i="3"/>
  <c r="Y40" i="8"/>
  <c r="AE42" i="8"/>
  <c r="R42" i="8"/>
  <c r="V85" i="3"/>
  <c r="AH37" i="8"/>
  <c r="U37" i="8"/>
  <c r="AD51" i="9"/>
  <c r="AD61" i="9" s="1"/>
  <c r="T47" i="9"/>
  <c r="T57" i="9" s="1"/>
  <c r="AJ50" i="9"/>
  <c r="AJ60" i="9" s="1"/>
  <c r="P52" i="9"/>
  <c r="P62" i="9" s="1"/>
  <c r="W48" i="9"/>
  <c r="W58" i="9" s="1"/>
  <c r="V46" i="9"/>
  <c r="V56" i="9" s="1"/>
  <c r="AB47" i="9"/>
  <c r="AC47" i="9"/>
  <c r="AC57" i="9" s="1"/>
  <c r="R52" i="9"/>
  <c r="R62" i="9" s="1"/>
  <c r="Q50" i="9"/>
  <c r="Q60" i="9" s="1"/>
  <c r="AH76" i="8"/>
  <c r="AH86" i="8" s="1"/>
  <c r="AC82" i="8"/>
  <c r="AC92" i="8" s="1"/>
  <c r="AB82" i="8"/>
  <c r="AB92" i="8" s="1"/>
  <c r="AC79" i="8"/>
  <c r="AC89" i="8" s="1"/>
  <c r="AB79" i="8"/>
  <c r="AJ80" i="8"/>
  <c r="AJ90" i="8" s="1"/>
  <c r="AF75" i="8"/>
  <c r="AF85" i="8" s="1"/>
  <c r="AE75" i="8"/>
  <c r="AE85" i="8" s="1"/>
  <c r="AD75" i="8"/>
  <c r="AD85" i="8" s="1"/>
  <c r="W85" i="3"/>
  <c r="V37" i="8"/>
  <c r="AI37" i="8"/>
  <c r="Y79" i="8"/>
  <c r="Y89" i="8" s="1"/>
  <c r="AF77" i="8"/>
  <c r="AF87" i="8" s="1"/>
  <c r="U35" i="8"/>
  <c r="V83" i="3"/>
  <c r="AH35" i="8"/>
  <c r="Q77" i="8"/>
  <c r="Q87" i="8" s="1"/>
  <c r="U80" i="8"/>
  <c r="U90" i="8" s="1"/>
  <c r="AB88" i="8"/>
  <c r="AF46" i="9"/>
  <c r="AF56" i="9" s="1"/>
  <c r="U50" i="9"/>
  <c r="U60" i="9" s="1"/>
  <c r="AL50" i="9"/>
  <c r="AL60" i="9" s="1"/>
  <c r="AD47" i="9"/>
  <c r="AD57" i="9" s="1"/>
  <c r="X46" i="9"/>
  <c r="X56" i="9" s="1"/>
  <c r="P50" i="9"/>
  <c r="P60" i="9" s="1"/>
  <c r="AB49" i="9"/>
  <c r="AC49" i="9"/>
  <c r="AC59" i="9" s="1"/>
  <c r="AH48" i="9"/>
  <c r="AH58" i="9" s="1"/>
  <c r="W52" i="9"/>
  <c r="W62" i="9" s="1"/>
  <c r="AH46" i="9"/>
  <c r="AH56" i="9" s="1"/>
  <c r="AH82" i="8"/>
  <c r="AH92" i="8" s="1"/>
  <c r="Y86" i="3"/>
  <c r="X38" i="8"/>
  <c r="AK38" i="8"/>
  <c r="AH77" i="8"/>
  <c r="AH87" i="8" s="1"/>
  <c r="X75" i="8"/>
  <c r="X85" i="8" s="1"/>
  <c r="W75" i="8"/>
  <c r="W85" i="8" s="1"/>
  <c r="AL51" i="9"/>
  <c r="AL61" i="9" s="1"/>
  <c r="O40" i="8"/>
  <c r="AB40" i="8"/>
  <c r="P88" i="3"/>
  <c r="AK78" i="8"/>
  <c r="AK88" i="8" s="1"/>
  <c r="AB77" i="8"/>
  <c r="AC77" i="8"/>
  <c r="AC87" i="8" s="1"/>
  <c r="AB75" i="8"/>
  <c r="AC75" i="8"/>
  <c r="AC85" i="8" s="1"/>
  <c r="AF79" i="8"/>
  <c r="AF89" i="8" s="1"/>
  <c r="R76" i="8"/>
  <c r="R86" i="8" s="1"/>
  <c r="AH38" i="8"/>
  <c r="V86" i="3"/>
  <c r="U38" i="8"/>
  <c r="V79" i="8"/>
  <c r="V89" i="8" s="1"/>
  <c r="AJ82" i="8"/>
  <c r="AJ92" i="8" s="1"/>
  <c r="R87" i="3"/>
  <c r="AD39" i="8"/>
  <c r="Q39" i="8"/>
  <c r="AE38" i="8"/>
  <c r="R38" i="8"/>
  <c r="S86" i="3"/>
  <c r="AB48" i="9"/>
  <c r="AC48" i="9"/>
  <c r="AC58" i="9" s="1"/>
  <c r="S49" i="9"/>
  <c r="S59" i="9" s="1"/>
  <c r="AB52" i="9"/>
  <c r="AB62" i="9" s="1"/>
  <c r="AC52" i="9"/>
  <c r="AC62" i="9" s="1"/>
  <c r="AC45" i="9"/>
  <c r="AC55" i="9" s="1"/>
  <c r="AB45" i="9"/>
  <c r="X41" i="8"/>
  <c r="W51" i="8" s="1"/>
  <c r="W61" i="8" s="1"/>
  <c r="AK41" i="8"/>
  <c r="AK51" i="8" s="1"/>
  <c r="AK61" i="8" s="1"/>
  <c r="Y89" i="3"/>
  <c r="AC40" i="8"/>
  <c r="Q88" i="3"/>
  <c r="P40" i="8"/>
  <c r="T35" i="8"/>
  <c r="U83" i="3"/>
  <c r="AG35" i="8"/>
  <c r="AG78" i="8"/>
  <c r="AG88" i="8" s="1"/>
  <c r="AJ36" i="8"/>
  <c r="W36" i="8"/>
  <c r="X84" i="3"/>
  <c r="T79" i="8"/>
  <c r="T89" i="8" s="1"/>
  <c r="Y48" i="9"/>
  <c r="Y58" i="9" s="1"/>
  <c r="AE45" i="9"/>
  <c r="AE55" i="9" s="1"/>
  <c r="AF48" i="9"/>
  <c r="AF58" i="9" s="1"/>
  <c r="AH52" i="9"/>
  <c r="AH62" i="9" s="1"/>
  <c r="T81" i="8"/>
  <c r="T91" i="8" s="1"/>
  <c r="W84" i="3"/>
  <c r="AI36" i="8"/>
  <c r="V36" i="8"/>
  <c r="Z84" i="3"/>
  <c r="AL36" i="8"/>
  <c r="Y36" i="8"/>
  <c r="AL41" i="8"/>
  <c r="Y41" i="8"/>
  <c r="Z89" i="3"/>
  <c r="AD36" i="8"/>
  <c r="R84" i="3"/>
  <c r="Q36" i="8"/>
  <c r="AI51" i="9"/>
  <c r="AI61" i="9" s="1"/>
  <c r="Y47" i="9"/>
  <c r="Y57" i="9" s="1"/>
  <c r="AD46" i="9"/>
  <c r="AD56" i="9" s="1"/>
  <c r="AF50" i="9"/>
  <c r="AF60" i="9" s="1"/>
  <c r="AC51" i="9"/>
  <c r="AC61" i="9" s="1"/>
  <c r="AB51" i="9"/>
  <c r="V48" i="9"/>
  <c r="V58" i="9" s="1"/>
  <c r="W45" i="9"/>
  <c r="W55" i="9" s="1"/>
  <c r="Y90" i="3"/>
  <c r="AK42" i="8"/>
  <c r="X42" i="8"/>
  <c r="AC41" i="8"/>
  <c r="P41" i="8"/>
  <c r="Q89" i="3"/>
  <c r="Y85" i="3"/>
  <c r="AK37" i="8"/>
  <c r="X37" i="8"/>
  <c r="AE48" i="9"/>
  <c r="AE58" i="9" s="1"/>
  <c r="T83" i="3"/>
  <c r="AF35" i="8"/>
  <c r="S35" i="8"/>
  <c r="W88" i="3"/>
  <c r="V40" i="8"/>
  <c r="AI40" i="8"/>
  <c r="Q75" i="8"/>
  <c r="Q85" i="8" s="1"/>
  <c r="V77" i="8"/>
  <c r="V87" i="8" s="1"/>
  <c r="Z87" i="3"/>
  <c r="Y39" i="8"/>
  <c r="AE41" i="8"/>
  <c r="R41" i="8"/>
  <c r="S89" i="3"/>
  <c r="AI75" i="8"/>
  <c r="AI85" i="8" s="1"/>
  <c r="AI35" i="8"/>
  <c r="W83" i="3"/>
  <c r="V35" i="8"/>
  <c r="AL35" i="8"/>
  <c r="Y35" i="8"/>
  <c r="Z83" i="3"/>
  <c r="AA84" i="3"/>
  <c r="AM36" i="8"/>
  <c r="Z36" i="8"/>
  <c r="Z46" i="8" s="1"/>
  <c r="Z56" i="8" s="1"/>
  <c r="AL80" i="8"/>
  <c r="AL90" i="8" s="1"/>
  <c r="AC78" i="8"/>
  <c r="AC88" i="8" s="1"/>
  <c r="R46" i="9"/>
  <c r="R56" i="9" s="1"/>
  <c r="AI50" i="9"/>
  <c r="AI60" i="9" s="1"/>
  <c r="X50" i="9"/>
  <c r="X60" i="9" s="1"/>
  <c r="AB50" i="9"/>
  <c r="AC50" i="9"/>
  <c r="AC60" i="9" s="1"/>
  <c r="P47" i="9"/>
  <c r="P57" i="9" s="1"/>
  <c r="AL46" i="9"/>
  <c r="AL56" i="9" s="1"/>
  <c r="AD50" i="9"/>
  <c r="AD60" i="9" s="1"/>
  <c r="O49" i="9"/>
  <c r="T48" i="9"/>
  <c r="T58" i="9" s="1"/>
  <c r="AK52" i="9"/>
  <c r="AK62" i="9" s="1"/>
  <c r="T46" i="9"/>
  <c r="T56" i="9" s="1"/>
  <c r="T42" i="8"/>
  <c r="AG42" i="8"/>
  <c r="AG40" i="8"/>
  <c r="AH50" i="8" s="1"/>
  <c r="AH60" i="8" s="1"/>
  <c r="T40" i="8"/>
  <c r="U88" i="3"/>
  <c r="AG37" i="8"/>
  <c r="T37" i="8"/>
  <c r="U85" i="3"/>
  <c r="X51" i="9"/>
  <c r="X61" i="9" s="1"/>
  <c r="S81" i="8"/>
  <c r="S91" i="8" s="1"/>
  <c r="AB80" i="8"/>
  <c r="AC80" i="8"/>
  <c r="AC90" i="8" s="1"/>
  <c r="W78" i="8"/>
  <c r="W88" i="8" s="1"/>
  <c r="O77" i="8"/>
  <c r="R79" i="8"/>
  <c r="R89" i="8" s="1"/>
  <c r="AE80" i="8"/>
  <c r="AE90" i="8" s="1"/>
  <c r="AF76" i="8"/>
  <c r="AF86" i="8" s="1"/>
  <c r="U78" i="8"/>
  <c r="U88" i="8" s="1"/>
  <c r="AJ79" i="8"/>
  <c r="AJ89" i="8" s="1"/>
  <c r="V82" i="8"/>
  <c r="V92" i="8" s="1"/>
  <c r="Q79" i="8"/>
  <c r="Q89" i="8" s="1"/>
  <c r="AF78" i="8"/>
  <c r="AF88" i="8" s="1"/>
  <c r="AJ54" i="7"/>
  <c r="W78" i="15"/>
  <c r="W58" i="15"/>
  <c r="W48" i="15"/>
  <c r="AB57" i="7"/>
  <c r="I47" i="7" s="1"/>
  <c r="AB47" i="7"/>
  <c r="E47" i="7" s="1"/>
  <c r="J47" i="7" s="1"/>
  <c r="AE46" i="7"/>
  <c r="Q86" i="7"/>
  <c r="Q66" i="7"/>
  <c r="AE56" i="7"/>
  <c r="B44" i="7"/>
  <c r="F44" i="7" s="1"/>
  <c r="S70" i="7"/>
  <c r="AG50" i="7"/>
  <c r="S90" i="7"/>
  <c r="AG60" i="7"/>
  <c r="AE54" i="7"/>
  <c r="AE44" i="7"/>
  <c r="Q64" i="7"/>
  <c r="Q84" i="7"/>
  <c r="AF54" i="7"/>
  <c r="AF44" i="7"/>
  <c r="AI48" i="7"/>
  <c r="U68" i="7"/>
  <c r="AI58" i="7"/>
  <c r="U88" i="7"/>
  <c r="Z81" i="15"/>
  <c r="Z61" i="15"/>
  <c r="Z51" i="15"/>
  <c r="P61" i="15"/>
  <c r="P51" i="15"/>
  <c r="P81" i="15"/>
  <c r="T37" i="15"/>
  <c r="AG45" i="7"/>
  <c r="S65" i="7"/>
  <c r="S85" i="7"/>
  <c r="AG55" i="7"/>
  <c r="AE60" i="7"/>
  <c r="AE50" i="7"/>
  <c r="Q90" i="7"/>
  <c r="AD70" i="7" s="1"/>
  <c r="Q70" i="7"/>
  <c r="O84" i="7"/>
  <c r="AC44" i="7"/>
  <c r="AD44" i="7"/>
  <c r="AD54" i="7"/>
  <c r="O64" i="7"/>
  <c r="AC54" i="7"/>
  <c r="AI59" i="7"/>
  <c r="U69" i="7"/>
  <c r="U89" i="7"/>
  <c r="AI49" i="7"/>
  <c r="AJ50" i="7"/>
  <c r="V90" i="7"/>
  <c r="AJ60" i="7"/>
  <c r="V70" i="7"/>
  <c r="W65" i="7"/>
  <c r="AK55" i="7"/>
  <c r="W85" i="7"/>
  <c r="AK45" i="7"/>
  <c r="AF45" i="7"/>
  <c r="AF55" i="7"/>
  <c r="R85" i="7"/>
  <c r="AE65" i="7" s="1"/>
  <c r="R65" i="7"/>
  <c r="Y66" i="7"/>
  <c r="AM56" i="7"/>
  <c r="AM46" i="7"/>
  <c r="Y86" i="7"/>
  <c r="T89" i="7"/>
  <c r="AH49" i="7"/>
  <c r="T69" i="7"/>
  <c r="AH59" i="7"/>
  <c r="W67" i="7"/>
  <c r="AK47" i="7"/>
  <c r="AK57" i="7"/>
  <c r="W87" i="7"/>
  <c r="O68" i="7"/>
  <c r="AC48" i="7"/>
  <c r="O88" i="7"/>
  <c r="AB68" i="7" s="1"/>
  <c r="C48" i="7" s="1"/>
  <c r="U19" i="3" s="1"/>
  <c r="AC58" i="7"/>
  <c r="AM57" i="7"/>
  <c r="AM47" i="7"/>
  <c r="Y67" i="7"/>
  <c r="Y87" i="7"/>
  <c r="AJ48" i="7"/>
  <c r="V88" i="7"/>
  <c r="AJ58" i="7"/>
  <c r="V68" i="7"/>
  <c r="Q88" i="7"/>
  <c r="AE58" i="7"/>
  <c r="Q68" i="7"/>
  <c r="AE48" i="7"/>
  <c r="AI55" i="7"/>
  <c r="U65" i="7"/>
  <c r="U85" i="7"/>
  <c r="AI45" i="7"/>
  <c r="P91" i="7"/>
  <c r="AD61" i="7"/>
  <c r="P71" i="7"/>
  <c r="AD51" i="7"/>
  <c r="AL48" i="7"/>
  <c r="W88" i="7"/>
  <c r="AL58" i="7"/>
  <c r="AK48" i="7"/>
  <c r="W68" i="7"/>
  <c r="AK58" i="7"/>
  <c r="U67" i="7"/>
  <c r="U87" i="7"/>
  <c r="AI47" i="7"/>
  <c r="AI57" i="7"/>
  <c r="X71" i="7"/>
  <c r="X91" i="7"/>
  <c r="AL61" i="7"/>
  <c r="AL51" i="7"/>
  <c r="AD47" i="7"/>
  <c r="AD57" i="7"/>
  <c r="P67" i="7"/>
  <c r="P87" i="7"/>
  <c r="AH48" i="7"/>
  <c r="T88" i="7"/>
  <c r="AH58" i="7"/>
  <c r="T68" i="7"/>
  <c r="AB44" i="7"/>
  <c r="E44" i="7" s="1"/>
  <c r="J44" i="7" s="1"/>
  <c r="AB54" i="7"/>
  <c r="I44" i="7" s="1"/>
  <c r="B45" i="7"/>
  <c r="F45" i="7" s="1"/>
  <c r="X89" i="7"/>
  <c r="AK69" i="7" s="1"/>
  <c r="AL59" i="7"/>
  <c r="X69" i="7"/>
  <c r="AL49" i="7"/>
  <c r="AD45" i="7"/>
  <c r="AE55" i="7"/>
  <c r="P85" i="7"/>
  <c r="AE45" i="7"/>
  <c r="P65" i="7"/>
  <c r="AD55" i="7"/>
  <c r="Y84" i="7"/>
  <c r="AM54" i="7"/>
  <c r="Y64" i="7"/>
  <c r="AM44" i="7"/>
  <c r="W33" i="15"/>
  <c r="W74" i="15" s="1"/>
  <c r="O38" i="15"/>
  <c r="O49" i="15" s="1"/>
  <c r="O39" i="15"/>
  <c r="O80" i="15" s="1"/>
  <c r="Z35" i="15"/>
  <c r="Z76" i="15" s="1"/>
  <c r="U37" i="15"/>
  <c r="U78" i="15" s="1"/>
  <c r="S33" i="15"/>
  <c r="V34" i="15"/>
  <c r="V45" i="15" s="1"/>
  <c r="Y35" i="15"/>
  <c r="Y76" i="15" s="1"/>
  <c r="X38" i="15"/>
  <c r="V40" i="15"/>
  <c r="V81" i="15" s="1"/>
  <c r="P38" i="15"/>
  <c r="T38" i="15"/>
  <c r="T59" i="15" s="1"/>
  <c r="Y34" i="15"/>
  <c r="W35" i="15"/>
  <c r="W76" i="15" s="1"/>
  <c r="U34" i="15"/>
  <c r="U75" i="15" s="1"/>
  <c r="W40" i="15"/>
  <c r="W81" i="15" s="1"/>
  <c r="P36" i="15"/>
  <c r="P47" i="15" s="1"/>
  <c r="X33" i="15"/>
  <c r="X54" i="15" s="1"/>
  <c r="T39" i="15"/>
  <c r="T80" i="15" s="1"/>
  <c r="X36" i="15"/>
  <c r="V33" i="15"/>
  <c r="V38" i="15"/>
  <c r="Y40" i="15"/>
  <c r="R34" i="15"/>
  <c r="R45" i="15" s="1"/>
  <c r="P37" i="15"/>
  <c r="Q39" i="15"/>
  <c r="Q60" i="15" s="1"/>
  <c r="W34" i="15"/>
  <c r="W45" i="15" s="1"/>
  <c r="W36" i="15"/>
  <c r="W57" i="15" s="1"/>
  <c r="O33" i="15"/>
  <c r="S37" i="15"/>
  <c r="Q36" i="15"/>
  <c r="Q57" i="15" s="1"/>
  <c r="S34" i="15"/>
  <c r="S75" i="15" s="1"/>
  <c r="S36" i="15"/>
  <c r="Y38" i="15"/>
  <c r="O36" i="15"/>
  <c r="O77" i="15" s="1"/>
  <c r="T36" i="15"/>
  <c r="T47" i="15" s="1"/>
  <c r="V39" i="15"/>
  <c r="Q37" i="15"/>
  <c r="Q78" i="15" s="1"/>
  <c r="R39" i="15"/>
  <c r="R50" i="15" s="1"/>
  <c r="P39" i="15"/>
  <c r="Q34" i="15"/>
  <c r="Q45" i="15" s="1"/>
  <c r="U36" i="15"/>
  <c r="X35" i="15"/>
  <c r="X56" i="15" s="1"/>
  <c r="R37" i="15"/>
  <c r="R78" i="15" s="1"/>
  <c r="U39" i="15"/>
  <c r="W39" i="15"/>
  <c r="W80" i="15" s="1"/>
  <c r="S35" i="15"/>
  <c r="X34" i="15"/>
  <c r="Y36" i="15"/>
  <c r="Y33" i="15"/>
  <c r="Y54" i="15" s="1"/>
  <c r="R33" i="15"/>
  <c r="R74" i="15" s="1"/>
  <c r="Z36" i="15"/>
  <c r="Z47" i="15" s="1"/>
  <c r="Q35" i="15"/>
  <c r="Q46" i="15" s="1"/>
  <c r="V35" i="15"/>
  <c r="U33" i="15"/>
  <c r="U74" i="15" s="1"/>
  <c r="W38" i="15"/>
  <c r="W59" i="15" s="1"/>
  <c r="Y39" i="15"/>
  <c r="Z37" i="15"/>
  <c r="Z78" i="15" s="1"/>
  <c r="X37" i="15"/>
  <c r="X39" i="15"/>
  <c r="X80" i="15" s="1"/>
  <c r="O37" i="15"/>
  <c r="T34" i="15"/>
  <c r="T75" i="15" s="1"/>
  <c r="P35" i="15"/>
  <c r="P56" i="15" s="1"/>
  <c r="U35" i="15"/>
  <c r="U76" i="15" s="1"/>
  <c r="Z38" i="15"/>
  <c r="Z79" i="15" s="1"/>
  <c r="O34" i="15"/>
  <c r="O45" i="15" s="1"/>
  <c r="Z33" i="15"/>
  <c r="Z54" i="15" s="1"/>
  <c r="P34" i="15"/>
  <c r="P55" i="15" s="1"/>
  <c r="V37" i="15"/>
  <c r="V58" i="15" s="1"/>
  <c r="S39" i="15"/>
  <c r="S80" i="15" s="1"/>
  <c r="R38" i="15"/>
  <c r="P33" i="15"/>
  <c r="P54" i="15" s="1"/>
  <c r="S38" i="15"/>
  <c r="S79" i="15" s="1"/>
  <c r="U38" i="15"/>
  <c r="U59" i="15" s="1"/>
  <c r="Y37" i="15"/>
  <c r="Y48" i="15" s="1"/>
  <c r="Q38" i="15"/>
  <c r="Q59" i="15" s="1"/>
  <c r="T35" i="15"/>
  <c r="T56" i="15" s="1"/>
  <c r="Z34" i="15"/>
  <c r="Z55" i="15" s="1"/>
  <c r="T33" i="15"/>
  <c r="T54" i="15" s="1"/>
  <c r="R36" i="15"/>
  <c r="R57" i="15" s="1"/>
  <c r="W60" i="15"/>
  <c r="U50" i="15"/>
  <c r="U60" i="15"/>
  <c r="U80" i="15"/>
  <c r="Q81" i="15"/>
  <c r="Q51" i="15"/>
  <c r="Q61" i="15"/>
  <c r="S61" i="15"/>
  <c r="S51" i="15"/>
  <c r="S81" i="15"/>
  <c r="Y59" i="15"/>
  <c r="Y49" i="15"/>
  <c r="Y79" i="15"/>
  <c r="P79" i="15"/>
  <c r="P59" i="15"/>
  <c r="P49" i="15"/>
  <c r="W55" i="15"/>
  <c r="H50" i="15"/>
  <c r="H49" i="15"/>
  <c r="O79" i="15"/>
  <c r="U47" i="15"/>
  <c r="U77" i="15"/>
  <c r="U57" i="15"/>
  <c r="W79" i="15"/>
  <c r="W49" i="15"/>
  <c r="Z75" i="15"/>
  <c r="P77" i="15"/>
  <c r="S49" i="15"/>
  <c r="S59" i="15"/>
  <c r="X40" i="15"/>
  <c r="Q67" i="7"/>
  <c r="Q87" i="7"/>
  <c r="AE47" i="7"/>
  <c r="AE57" i="7"/>
  <c r="AG54" i="7"/>
  <c r="S84" i="7"/>
  <c r="AF64" i="7" s="1"/>
  <c r="S64" i="7"/>
  <c r="AG44" i="7"/>
  <c r="V87" i="7"/>
  <c r="V67" i="7"/>
  <c r="AJ47" i="7"/>
  <c r="AJ57" i="7"/>
  <c r="AJ59" i="7"/>
  <c r="AK49" i="7"/>
  <c r="V89" i="7"/>
  <c r="AK59" i="7"/>
  <c r="V69" i="7"/>
  <c r="AJ49" i="7"/>
  <c r="X87" i="7"/>
  <c r="AK67" i="7" s="1"/>
  <c r="X67" i="7"/>
  <c r="AL57" i="7"/>
  <c r="AL47" i="7"/>
  <c r="B50" i="7"/>
  <c r="F50" i="7" s="1"/>
  <c r="C40" i="16" s="1"/>
  <c r="Y91" i="7"/>
  <c r="Y71" i="7"/>
  <c r="AM51" i="7"/>
  <c r="AM61" i="7"/>
  <c r="O90" i="7"/>
  <c r="AB70" i="7" s="1"/>
  <c r="C50" i="7" s="1"/>
  <c r="U21" i="3" s="1"/>
  <c r="AC50" i="7"/>
  <c r="O70" i="7"/>
  <c r="AC60" i="7"/>
  <c r="O35" i="15"/>
  <c r="S71" i="7"/>
  <c r="S91" i="7"/>
  <c r="AG61" i="7"/>
  <c r="AG51" i="7"/>
  <c r="R35" i="15"/>
  <c r="AD48" i="7"/>
  <c r="P88" i="7"/>
  <c r="AD58" i="7"/>
  <c r="P68" i="7"/>
  <c r="T65" i="7"/>
  <c r="AH45" i="7"/>
  <c r="AH55" i="7"/>
  <c r="T85" i="7"/>
  <c r="AK61" i="7"/>
  <c r="AK51" i="7"/>
  <c r="W71" i="7"/>
  <c r="W91" i="7"/>
  <c r="W70" i="7"/>
  <c r="W90" i="7"/>
  <c r="AK60" i="7"/>
  <c r="AK50" i="7"/>
  <c r="O65" i="7"/>
  <c r="AC55" i="7"/>
  <c r="AC45" i="7"/>
  <c r="O85" i="7"/>
  <c r="AB65" i="7" s="1"/>
  <c r="C45" i="7" s="1"/>
  <c r="U16" i="3" s="1"/>
  <c r="U40" i="15"/>
  <c r="Q33" i="15"/>
  <c r="AK54" i="7"/>
  <c r="AK44" i="7"/>
  <c r="W84" i="7"/>
  <c r="AJ64" i="7" s="1"/>
  <c r="W64" i="7"/>
  <c r="U91" i="7"/>
  <c r="AI61" i="7"/>
  <c r="AI51" i="7"/>
  <c r="U71" i="7"/>
  <c r="AG46" i="7"/>
  <c r="S86" i="7"/>
  <c r="S66" i="7"/>
  <c r="AG56" i="7"/>
  <c r="X70" i="7"/>
  <c r="X90" i="7"/>
  <c r="AL60" i="7"/>
  <c r="AL50" i="7"/>
  <c r="V85" i="7"/>
  <c r="V65" i="7"/>
  <c r="AJ45" i="7"/>
  <c r="AJ55" i="7"/>
  <c r="B47" i="7"/>
  <c r="F47" i="7" s="1"/>
  <c r="C37" i="16" s="1"/>
  <c r="Y90" i="7"/>
  <c r="Y70" i="7"/>
  <c r="AM60" i="7"/>
  <c r="AM50" i="7"/>
  <c r="T86" i="7"/>
  <c r="T66" i="7"/>
  <c r="AH46" i="7"/>
  <c r="AH56" i="7"/>
  <c r="AB45" i="7"/>
  <c r="E45" i="7" s="1"/>
  <c r="J45" i="7" s="1"/>
  <c r="AB55" i="7"/>
  <c r="I45" i="7" s="1"/>
  <c r="AL56" i="7"/>
  <c r="X86" i="7"/>
  <c r="X66" i="7"/>
  <c r="AL46" i="7"/>
  <c r="V91" i="7"/>
  <c r="AJ61" i="7"/>
  <c r="V71" i="7"/>
  <c r="AJ51" i="7"/>
  <c r="O89" i="7"/>
  <c r="AB69" i="7" s="1"/>
  <c r="C49" i="7" s="1"/>
  <c r="U20" i="3" s="1"/>
  <c r="AC49" i="7"/>
  <c r="O69" i="7"/>
  <c r="AC59" i="7"/>
  <c r="AK46" i="7"/>
  <c r="W66" i="7"/>
  <c r="AK56" i="7"/>
  <c r="W86" i="7"/>
  <c r="R91" i="7"/>
  <c r="AF51" i="7"/>
  <c r="AF61" i="7"/>
  <c r="R71" i="7"/>
  <c r="P89" i="7"/>
  <c r="AC69" i="7" s="1"/>
  <c r="P69" i="7"/>
  <c r="AD59" i="7"/>
  <c r="AD49" i="7"/>
  <c r="Y61" i="15"/>
  <c r="Y81" i="15"/>
  <c r="Y51" i="15"/>
  <c r="P45" i="15"/>
  <c r="P75" i="15"/>
  <c r="R49" i="15"/>
  <c r="R79" i="15"/>
  <c r="R59" i="15"/>
  <c r="V46" i="15"/>
  <c r="V76" i="15"/>
  <c r="V56" i="15"/>
  <c r="W44" i="15"/>
  <c r="Y75" i="15"/>
  <c r="Y45" i="15"/>
  <c r="Y55" i="15"/>
  <c r="R81" i="15"/>
  <c r="R61" i="15"/>
  <c r="R51" i="15"/>
  <c r="T51" i="15"/>
  <c r="T81" i="15"/>
  <c r="T61" i="15"/>
  <c r="P58" i="15"/>
  <c r="P78" i="15"/>
  <c r="P48" i="15"/>
  <c r="O61" i="15"/>
  <c r="O51" i="15"/>
  <c r="H51" i="15"/>
  <c r="O81" i="15"/>
  <c r="O75" i="15"/>
  <c r="H45" i="15"/>
  <c r="O55" i="15"/>
  <c r="D45" i="15" s="1"/>
  <c r="S78" i="15"/>
  <c r="S58" i="15"/>
  <c r="S48" i="15"/>
  <c r="Q58" i="15"/>
  <c r="Q48" i="15"/>
  <c r="T77" i="15"/>
  <c r="S57" i="15"/>
  <c r="S47" i="15"/>
  <c r="S77" i="15"/>
  <c r="S56" i="15"/>
  <c r="S76" i="15"/>
  <c r="S46" i="15"/>
  <c r="V36" i="15"/>
  <c r="AH57" i="7"/>
  <c r="T67" i="7"/>
  <c r="T87" i="7"/>
  <c r="AG67" i="7" s="1"/>
  <c r="AH47" i="7"/>
  <c r="AM58" i="7"/>
  <c r="AM48" i="7"/>
  <c r="Y68" i="7"/>
  <c r="Y88" i="7"/>
  <c r="B46" i="7"/>
  <c r="F46" i="7" s="1"/>
  <c r="C36" i="16" s="1"/>
  <c r="AH50" i="7"/>
  <c r="T70" i="7"/>
  <c r="AH60" i="7"/>
  <c r="T90" i="7"/>
  <c r="AG58" i="7"/>
  <c r="S88" i="7"/>
  <c r="S68" i="7"/>
  <c r="AG48" i="7"/>
  <c r="AB60" i="7"/>
  <c r="I50" i="7" s="1"/>
  <c r="AB50" i="7"/>
  <c r="E50" i="7" s="1"/>
  <c r="J50" i="7" s="1"/>
  <c r="O86" i="7"/>
  <c r="AB66" i="7" s="1"/>
  <c r="C46" i="7" s="1"/>
  <c r="U17" i="3" s="1"/>
  <c r="AC56" i="7"/>
  <c r="AC46" i="7"/>
  <c r="O66" i="7"/>
  <c r="AB58" i="7"/>
  <c r="I48" i="7" s="1"/>
  <c r="AB48" i="7"/>
  <c r="E48" i="7" s="1"/>
  <c r="AF57" i="7"/>
  <c r="R67" i="7"/>
  <c r="AG57" i="7"/>
  <c r="AF47" i="7"/>
  <c r="AG47" i="7"/>
  <c r="R87" i="7"/>
  <c r="AH54" i="7"/>
  <c r="T84" i="7"/>
  <c r="AG64" i="7" s="1"/>
  <c r="AH44" i="7"/>
  <c r="T64" i="7"/>
  <c r="AC47" i="7"/>
  <c r="O67" i="7"/>
  <c r="AC57" i="7"/>
  <c r="O87" i="7"/>
  <c r="AB67" i="7" s="1"/>
  <c r="C47" i="7" s="1"/>
  <c r="U18" i="3" s="1"/>
  <c r="AL45" i="7"/>
  <c r="X65" i="7"/>
  <c r="AL55" i="7"/>
  <c r="X85" i="7"/>
  <c r="AD46" i="7"/>
  <c r="AD56" i="7"/>
  <c r="P86" i="7"/>
  <c r="P66" i="7"/>
  <c r="AC51" i="7"/>
  <c r="AC61" i="7"/>
  <c r="O71" i="7"/>
  <c r="O91" i="7"/>
  <c r="AB71" i="7" s="1"/>
  <c r="Y57" i="15"/>
  <c r="Y77" i="15"/>
  <c r="Y47" i="15"/>
  <c r="T49" i="15"/>
  <c r="T79" i="15"/>
  <c r="Y44" i="15"/>
  <c r="Y74" i="15"/>
  <c r="X77" i="15"/>
  <c r="X57" i="15"/>
  <c r="X47" i="15"/>
  <c r="Q80" i="15"/>
  <c r="Q50" i="15"/>
  <c r="V60" i="15"/>
  <c r="V50" i="15"/>
  <c r="V80" i="15"/>
  <c r="X48" i="15"/>
  <c r="X78" i="15"/>
  <c r="X58" i="15"/>
  <c r="O57" i="15"/>
  <c r="D47" i="15" s="1"/>
  <c r="H47" i="15"/>
  <c r="O47" i="15"/>
  <c r="V44" i="15"/>
  <c r="V74" i="15"/>
  <c r="V54" i="15"/>
  <c r="X79" i="15"/>
  <c r="X49" i="15"/>
  <c r="X59" i="15"/>
  <c r="H48" i="15"/>
  <c r="O78" i="15"/>
  <c r="O58" i="15"/>
  <c r="D48" i="15" s="1"/>
  <c r="O48" i="15"/>
  <c r="Y50" i="15"/>
  <c r="Y80" i="15"/>
  <c r="Y60" i="15"/>
  <c r="X55" i="15"/>
  <c r="X75" i="15"/>
  <c r="X45" i="15"/>
  <c r="Z39" i="15"/>
  <c r="AB46" i="7"/>
  <c r="E46" i="7" s="1"/>
  <c r="J46" i="7" s="1"/>
  <c r="AB56" i="7"/>
  <c r="I46" i="7" s="1"/>
  <c r="V66" i="7"/>
  <c r="AJ56" i="7"/>
  <c r="V86" i="7"/>
  <c r="AJ46" i="7"/>
  <c r="U66" i="7"/>
  <c r="U86" i="7"/>
  <c r="AI46" i="7"/>
  <c r="AI56" i="7"/>
  <c r="AM59" i="7"/>
  <c r="Y69" i="7"/>
  <c r="Y89" i="7"/>
  <c r="AM49" i="7"/>
  <c r="AI44" i="7"/>
  <c r="U64" i="7"/>
  <c r="U84" i="7"/>
  <c r="AI54" i="7"/>
  <c r="Y65" i="7"/>
  <c r="Y85" i="7"/>
  <c r="AM55" i="7"/>
  <c r="AM45" i="7"/>
  <c r="AE59" i="7"/>
  <c r="Q69" i="7"/>
  <c r="AE49" i="7"/>
  <c r="Q89" i="7"/>
  <c r="AG49" i="7"/>
  <c r="S69" i="7"/>
  <c r="S89" i="7"/>
  <c r="AG59" i="7"/>
  <c r="Q91" i="7"/>
  <c r="Q71" i="7"/>
  <c r="AE61" i="7"/>
  <c r="AE51" i="7"/>
  <c r="B48" i="7"/>
  <c r="F48" i="7" s="1"/>
  <c r="C38" i="16" s="1"/>
  <c r="R66" i="7"/>
  <c r="AF46" i="7"/>
  <c r="R86" i="7"/>
  <c r="AF56" i="7"/>
  <c r="AF50" i="7"/>
  <c r="AF60" i="7"/>
  <c r="R70" i="7"/>
  <c r="R90" i="7"/>
  <c r="R88" i="7"/>
  <c r="AF58" i="7"/>
  <c r="AF48" i="7"/>
  <c r="R68" i="7"/>
  <c r="AH51" i="7"/>
  <c r="E51" i="7" s="1"/>
  <c r="AH61" i="7"/>
  <c r="I51" i="7" s="1"/>
  <c r="T91" i="7"/>
  <c r="AG71" i="7" s="1"/>
  <c r="T71" i="7"/>
  <c r="AF49" i="7"/>
  <c r="R69" i="7"/>
  <c r="AF59" i="7"/>
  <c r="R89" i="7"/>
  <c r="U90" i="7"/>
  <c r="AH70" i="7" s="1"/>
  <c r="AI60" i="7"/>
  <c r="U70" i="7"/>
  <c r="AI50" i="7"/>
  <c r="U80" i="14"/>
  <c r="U60" i="14"/>
  <c r="U50" i="14"/>
  <c r="Q51" i="14"/>
  <c r="Q81" i="14"/>
  <c r="Q61" i="14"/>
  <c r="S51" i="14"/>
  <c r="S61" i="14"/>
  <c r="S81" i="14"/>
  <c r="AF49" i="6"/>
  <c r="R89" i="6"/>
  <c r="AF59" i="6"/>
  <c r="T70" i="6"/>
  <c r="T90" i="6"/>
  <c r="AH50" i="6"/>
  <c r="W65" i="6"/>
  <c r="W85" i="6"/>
  <c r="AH55" i="6"/>
  <c r="T85" i="6"/>
  <c r="AH45" i="6"/>
  <c r="P67" i="6"/>
  <c r="P87" i="6"/>
  <c r="AD47" i="6"/>
  <c r="AD57" i="6"/>
  <c r="AB51" i="14"/>
  <c r="AB61" i="14"/>
  <c r="AL58" i="6"/>
  <c r="AL48" i="6"/>
  <c r="X88" i="6"/>
  <c r="AL68" i="6" s="1"/>
  <c r="X68" i="6"/>
  <c r="AE50" i="6"/>
  <c r="Q70" i="6"/>
  <c r="AE60" i="6"/>
  <c r="Q90" i="6"/>
  <c r="AF60" i="6"/>
  <c r="AF50" i="6"/>
  <c r="R65" i="6"/>
  <c r="R85" i="6"/>
  <c r="Q69" i="6"/>
  <c r="Q89" i="6"/>
  <c r="AD69" i="6" s="1"/>
  <c r="AE49" i="6"/>
  <c r="AE59" i="6"/>
  <c r="Y90" i="6"/>
  <c r="AM60" i="6"/>
  <c r="Y70" i="6"/>
  <c r="AM50" i="6"/>
  <c r="AL56" i="6"/>
  <c r="X86" i="6"/>
  <c r="AB57" i="6"/>
  <c r="AB47" i="6"/>
  <c r="Q85" i="6"/>
  <c r="U70" i="6"/>
  <c r="AI50" i="6"/>
  <c r="AI60" i="6"/>
  <c r="U90" i="6"/>
  <c r="AK54" i="6"/>
  <c r="W84" i="6"/>
  <c r="W64" i="6"/>
  <c r="AK49" i="6"/>
  <c r="AK59" i="6"/>
  <c r="R84" i="6"/>
  <c r="AF44" i="6"/>
  <c r="R64" i="6"/>
  <c r="AF54" i="6"/>
  <c r="AG56" i="6"/>
  <c r="S66" i="6"/>
  <c r="AG46" i="6"/>
  <c r="S86" i="6"/>
  <c r="W86" i="6"/>
  <c r="W66" i="6"/>
  <c r="AK56" i="6"/>
  <c r="AM58" i="6"/>
  <c r="AD60" i="6"/>
  <c r="T81" i="14"/>
  <c r="T51" i="14"/>
  <c r="T61" i="14"/>
  <c r="O65" i="6"/>
  <c r="O85" i="6"/>
  <c r="AB65" i="6" s="1"/>
  <c r="AB54" i="6"/>
  <c r="AB44" i="6"/>
  <c r="U67" i="6"/>
  <c r="AG45" i="6"/>
  <c r="AG55" i="6"/>
  <c r="S65" i="6"/>
  <c r="S85" i="6"/>
  <c r="AB49" i="6"/>
  <c r="AB59" i="6"/>
  <c r="R67" i="6"/>
  <c r="AF57" i="6"/>
  <c r="R87" i="6"/>
  <c r="R68" i="6"/>
  <c r="R88" i="6"/>
  <c r="AG48" i="6"/>
  <c r="T84" i="6"/>
  <c r="T64" i="6"/>
  <c r="U66" i="6"/>
  <c r="U86" i="6"/>
  <c r="AI46" i="6"/>
  <c r="P66" i="6"/>
  <c r="AD46" i="6"/>
  <c r="P86" i="6"/>
  <c r="Q88" i="6"/>
  <c r="AG47" i="6"/>
  <c r="V84" i="6"/>
  <c r="V64" i="6"/>
  <c r="AJ54" i="6"/>
  <c r="AB50" i="6"/>
  <c r="AB60" i="6"/>
  <c r="AM68" i="6"/>
  <c r="W37" i="14"/>
  <c r="X37" i="14"/>
  <c r="X48" i="14" s="1"/>
  <c r="V36" i="14"/>
  <c r="V57" i="14" s="1"/>
  <c r="T34" i="14"/>
  <c r="T75" i="14" s="1"/>
  <c r="Z38" i="14"/>
  <c r="X36" i="14"/>
  <c r="X47" i="14" s="1"/>
  <c r="W33" i="14"/>
  <c r="V34" i="14"/>
  <c r="U33" i="14"/>
  <c r="U44" i="14" s="1"/>
  <c r="Z33" i="14"/>
  <c r="Z74" i="14" s="1"/>
  <c r="Y34" i="14"/>
  <c r="Y45" i="14" s="1"/>
  <c r="R38" i="14"/>
  <c r="U40" i="14"/>
  <c r="U61" i="14" s="1"/>
  <c r="V38" i="14"/>
  <c r="V79" i="14" s="1"/>
  <c r="X39" i="14"/>
  <c r="X60" i="14" s="1"/>
  <c r="V35" i="14"/>
  <c r="W38" i="14"/>
  <c r="X34" i="14"/>
  <c r="X55" i="14" s="1"/>
  <c r="Y40" i="14"/>
  <c r="Y81" i="14" s="1"/>
  <c r="X35" i="14"/>
  <c r="V39" i="14"/>
  <c r="V50" i="14" s="1"/>
  <c r="T39" i="14"/>
  <c r="T60" i="14" s="1"/>
  <c r="P39" i="14"/>
  <c r="R36" i="14"/>
  <c r="Q36" i="14"/>
  <c r="W34" i="14"/>
  <c r="U37" i="14"/>
  <c r="U58" i="14" s="1"/>
  <c r="Q35" i="14"/>
  <c r="Q56" i="14" s="1"/>
  <c r="V37" i="14"/>
  <c r="V78" i="14" s="1"/>
  <c r="R37" i="14"/>
  <c r="S35" i="14"/>
  <c r="S56" i="14" s="1"/>
  <c r="W40" i="14"/>
  <c r="W51" i="14" s="1"/>
  <c r="T35" i="14"/>
  <c r="S37" i="14"/>
  <c r="Q33" i="14"/>
  <c r="Q74" i="14" s="1"/>
  <c r="P34" i="14"/>
  <c r="V33" i="14"/>
  <c r="V74" i="14" s="1"/>
  <c r="W35" i="14"/>
  <c r="W76" i="14" s="1"/>
  <c r="Y36" i="14"/>
  <c r="Y77" i="14" s="1"/>
  <c r="P33" i="14"/>
  <c r="P54" i="14" s="1"/>
  <c r="W36" i="14"/>
  <c r="W47" i="14" s="1"/>
  <c r="P35" i="14"/>
  <c r="P46" i="14" s="1"/>
  <c r="U38" i="14"/>
  <c r="U59" i="14" s="1"/>
  <c r="S38" i="14"/>
  <c r="S59" i="14" s="1"/>
  <c r="R34" i="14"/>
  <c r="R45" i="14" s="1"/>
  <c r="R35" i="14"/>
  <c r="Z36" i="14"/>
  <c r="O33" i="14"/>
  <c r="Z37" i="14"/>
  <c r="Z78" i="14" s="1"/>
  <c r="S34" i="14"/>
  <c r="U34" i="14"/>
  <c r="U75" i="14" s="1"/>
  <c r="X38" i="14"/>
  <c r="X79" i="14" s="1"/>
  <c r="S36" i="14"/>
  <c r="T38" i="14"/>
  <c r="T59" i="14" s="1"/>
  <c r="V40" i="14"/>
  <c r="V61" i="14" s="1"/>
  <c r="Y37" i="14"/>
  <c r="Y48" i="14" s="1"/>
  <c r="T33" i="14"/>
  <c r="T44" i="14" s="1"/>
  <c r="O36" i="14"/>
  <c r="O38" i="14"/>
  <c r="O59" i="14" s="1"/>
  <c r="X33" i="14"/>
  <c r="X44" i="14" s="1"/>
  <c r="P37" i="14"/>
  <c r="P78" i="14" s="1"/>
  <c r="W39" i="14"/>
  <c r="W50" i="14" s="1"/>
  <c r="Q38" i="14"/>
  <c r="Q79" i="14" s="1"/>
  <c r="Y33" i="14"/>
  <c r="Y44" i="14" s="1"/>
  <c r="O37" i="14"/>
  <c r="O34" i="14"/>
  <c r="O55" i="14" s="1"/>
  <c r="Z39" i="14"/>
  <c r="Z50" i="14" s="1"/>
  <c r="S39" i="14"/>
  <c r="S50" i="14" s="1"/>
  <c r="R33" i="14"/>
  <c r="R54" i="14" s="1"/>
  <c r="U35" i="14"/>
  <c r="U46" i="14" s="1"/>
  <c r="Z34" i="14"/>
  <c r="O39" i="14"/>
  <c r="O60" i="14" s="1"/>
  <c r="X40" i="14"/>
  <c r="X51" i="14" s="1"/>
  <c r="T36" i="14"/>
  <c r="U36" i="14"/>
  <c r="U47" i="14" s="1"/>
  <c r="O35" i="14"/>
  <c r="O46" i="14" s="1"/>
  <c r="Q37" i="14"/>
  <c r="Q48" i="14" s="1"/>
  <c r="P36" i="14"/>
  <c r="P47" i="14" s="1"/>
  <c r="Y38" i="14"/>
  <c r="Y59" i="14" s="1"/>
  <c r="P38" i="14"/>
  <c r="P49" i="14" s="1"/>
  <c r="R39" i="14"/>
  <c r="Y35" i="14"/>
  <c r="Y56" i="14" s="1"/>
  <c r="T37" i="14"/>
  <c r="T48" i="14" s="1"/>
  <c r="S33" i="14"/>
  <c r="S74" i="14" s="1"/>
  <c r="Z35" i="14"/>
  <c r="V68" i="6"/>
  <c r="AJ58" i="6"/>
  <c r="V88" i="6"/>
  <c r="AJ48" i="6"/>
  <c r="P84" i="6"/>
  <c r="AD54" i="6"/>
  <c r="AD44" i="6"/>
  <c r="P64" i="6"/>
  <c r="AE54" i="6"/>
  <c r="AE44" i="6"/>
  <c r="Y85" i="6"/>
  <c r="Y65" i="6"/>
  <c r="AM55" i="6"/>
  <c r="AL49" i="6"/>
  <c r="X69" i="6"/>
  <c r="X89" i="6"/>
  <c r="AL59" i="6"/>
  <c r="Q39" i="14"/>
  <c r="Q66" i="6"/>
  <c r="Q86" i="6"/>
  <c r="AE46" i="6"/>
  <c r="AM54" i="6"/>
  <c r="X84" i="6"/>
  <c r="AL54" i="6"/>
  <c r="AM44" i="6"/>
  <c r="X64" i="6"/>
  <c r="AL44" i="6"/>
  <c r="W70" i="6"/>
  <c r="AG57" i="6"/>
  <c r="O68" i="6"/>
  <c r="AC47" i="6"/>
  <c r="O67" i="6"/>
  <c r="AC57" i="6"/>
  <c r="O87" i="6"/>
  <c r="AB67" i="6" s="1"/>
  <c r="U65" i="6"/>
  <c r="U85" i="6"/>
  <c r="AI45" i="6"/>
  <c r="W67" i="6"/>
  <c r="AL57" i="6"/>
  <c r="AK47" i="6"/>
  <c r="AC54" i="6"/>
  <c r="O84" i="6"/>
  <c r="AB64" i="6" s="1"/>
  <c r="O64" i="6"/>
  <c r="AC44" i="6"/>
  <c r="V67" i="6"/>
  <c r="AJ57" i="6"/>
  <c r="V87" i="6"/>
  <c r="AM48" i="6"/>
  <c r="X59" i="14"/>
  <c r="P51" i="14"/>
  <c r="P61" i="14"/>
  <c r="P81" i="14"/>
  <c r="H49" i="14"/>
  <c r="Q34" i="14"/>
  <c r="AC49" i="6"/>
  <c r="Y39" i="14"/>
  <c r="AG71" i="6"/>
  <c r="W88" i="6"/>
  <c r="W68" i="6"/>
  <c r="AK48" i="6"/>
  <c r="AK58" i="6"/>
  <c r="U84" i="6"/>
  <c r="AI44" i="6"/>
  <c r="U64" i="6"/>
  <c r="AI54" i="6"/>
  <c r="AM59" i="6"/>
  <c r="Y69" i="6"/>
  <c r="AM49" i="6"/>
  <c r="Y89" i="6"/>
  <c r="AG44" i="6"/>
  <c r="S84" i="6"/>
  <c r="AC50" i="6"/>
  <c r="AC60" i="6"/>
  <c r="O70" i="6"/>
  <c r="O90" i="6"/>
  <c r="AB70" i="6" s="1"/>
  <c r="V69" i="6"/>
  <c r="AJ49" i="6"/>
  <c r="AJ59" i="6"/>
  <c r="V89" i="6"/>
  <c r="AI69" i="6" s="1"/>
  <c r="AL45" i="6"/>
  <c r="AL55" i="6"/>
  <c r="U65" i="2"/>
  <c r="U85" i="2"/>
  <c r="AM65" i="2"/>
  <c r="AL65" i="2"/>
  <c r="AD64" i="2"/>
  <c r="S86" i="2"/>
  <c r="G41" i="3"/>
  <c r="U73" i="3" s="1"/>
  <c r="O91" i="13"/>
  <c r="AD51" i="13"/>
  <c r="P83" i="3" l="1"/>
  <c r="AI48" i="8"/>
  <c r="AI58" i="8" s="1"/>
  <c r="V112" i="8"/>
  <c r="V122" i="8" s="1"/>
  <c r="D47" i="10"/>
  <c r="AC105" i="8"/>
  <c r="AC115" i="8" s="1"/>
  <c r="C66" i="8" s="1"/>
  <c r="AH111" i="8"/>
  <c r="AH121" i="8" s="1"/>
  <c r="AJ45" i="8"/>
  <c r="AJ55" i="8" s="1"/>
  <c r="Q83" i="3"/>
  <c r="Y112" i="8"/>
  <c r="Y122" i="8" s="1"/>
  <c r="P108" i="8"/>
  <c r="P118" i="8" s="1"/>
  <c r="B69" i="8" s="1"/>
  <c r="X107" i="8"/>
  <c r="X117" i="8" s="1"/>
  <c r="W107" i="8"/>
  <c r="W117" i="8" s="1"/>
  <c r="AI109" i="8"/>
  <c r="AI119" i="8" s="1"/>
  <c r="S110" i="8"/>
  <c r="S120" i="8" s="1"/>
  <c r="B71" i="8" s="1"/>
  <c r="P35" i="8"/>
  <c r="O45" i="8" s="1"/>
  <c r="O55" i="8" s="1"/>
  <c r="AK107" i="8"/>
  <c r="AK117" i="8" s="1"/>
  <c r="AL107" i="8"/>
  <c r="AL117" i="8" s="1"/>
  <c r="S107" i="8"/>
  <c r="S117" i="8" s="1"/>
  <c r="Y105" i="8"/>
  <c r="Y115" i="8" s="1"/>
  <c r="W109" i="8"/>
  <c r="W119" i="8" s="1"/>
  <c r="D50" i="10"/>
  <c r="T108" i="8"/>
  <c r="T118" i="8" s="1"/>
  <c r="U108" i="8"/>
  <c r="U118" i="8" s="1"/>
  <c r="AM51" i="8"/>
  <c r="AM61" i="8" s="1"/>
  <c r="AI42" i="8"/>
  <c r="D46" i="10"/>
  <c r="AG108" i="8"/>
  <c r="AG118" i="8" s="1"/>
  <c r="P36" i="8"/>
  <c r="O46" i="8" s="1"/>
  <c r="AC36" i="8"/>
  <c r="AC46" i="8" s="1"/>
  <c r="AC56" i="8" s="1"/>
  <c r="Q84" i="3"/>
  <c r="AL111" i="8"/>
  <c r="AL121" i="8" s="1"/>
  <c r="AD106" i="8"/>
  <c r="AD116" i="8" s="1"/>
  <c r="C67" i="8" s="1"/>
  <c r="AH106" i="8"/>
  <c r="AH116" i="8" s="1"/>
  <c r="AI106" i="8"/>
  <c r="AI116" i="8" s="1"/>
  <c r="P106" i="8"/>
  <c r="P116" i="8" s="1"/>
  <c r="B67" i="8" s="1"/>
  <c r="D49" i="10"/>
  <c r="AM112" i="8"/>
  <c r="AM122" i="8" s="1"/>
  <c r="U107" i="8"/>
  <c r="U117" i="8" s="1"/>
  <c r="V107" i="8"/>
  <c r="V117" i="8" s="1"/>
  <c r="AK49" i="8"/>
  <c r="AK59" i="8" s="1"/>
  <c r="O106" i="8"/>
  <c r="O116" i="8" s="1"/>
  <c r="R46" i="8"/>
  <c r="R56" i="8" s="1"/>
  <c r="D71" i="8"/>
  <c r="R89" i="3"/>
  <c r="AD41" i="8"/>
  <c r="AE51" i="8" s="1"/>
  <c r="AE61" i="8" s="1"/>
  <c r="Q41" i="8"/>
  <c r="P51" i="8" s="1"/>
  <c r="P61" i="8" s="1"/>
  <c r="AM109" i="8"/>
  <c r="AM119" i="8" s="1"/>
  <c r="AB35" i="8"/>
  <c r="AC106" i="8"/>
  <c r="AC116" i="8" s="1"/>
  <c r="E47" i="10"/>
  <c r="D51" i="10"/>
  <c r="C49" i="10"/>
  <c r="T111" i="8"/>
  <c r="T121" i="8" s="1"/>
  <c r="AI105" i="8"/>
  <c r="AI115" i="8" s="1"/>
  <c r="AJ105" i="8"/>
  <c r="AJ115" i="8" s="1"/>
  <c r="AI107" i="8"/>
  <c r="AI117" i="8" s="1"/>
  <c r="Y109" i="8"/>
  <c r="Y119" i="8" s="1"/>
  <c r="B49" i="10"/>
  <c r="T50" i="8"/>
  <c r="T60" i="8" s="1"/>
  <c r="V45" i="8"/>
  <c r="V55" i="8" s="1"/>
  <c r="P47" i="8"/>
  <c r="P57" i="8" s="1"/>
  <c r="C47" i="10"/>
  <c r="F47" i="10" s="1"/>
  <c r="G47" i="10" s="1"/>
  <c r="K47" i="8" s="1"/>
  <c r="AD110" i="8"/>
  <c r="AD120" i="8" s="1"/>
  <c r="D62" i="8"/>
  <c r="AJ46" i="8"/>
  <c r="AJ56" i="8" s="1"/>
  <c r="D47" i="9"/>
  <c r="AG45" i="8"/>
  <c r="AG55" i="8" s="1"/>
  <c r="AE58" i="6"/>
  <c r="H45" i="14"/>
  <c r="AD58" i="6"/>
  <c r="AE48" i="6"/>
  <c r="S55" i="14"/>
  <c r="AJ60" i="6"/>
  <c r="AG59" i="6"/>
  <c r="Q65" i="3"/>
  <c r="R53" i="3"/>
  <c r="E22" i="3"/>
  <c r="Z77" i="14"/>
  <c r="P50" i="14"/>
  <c r="AG49" i="6"/>
  <c r="Y71" i="6"/>
  <c r="H46" i="14"/>
  <c r="U65" i="3"/>
  <c r="V46" i="14"/>
  <c r="AC45" i="6"/>
  <c r="S69" i="6"/>
  <c r="T56" i="14"/>
  <c r="AI56" i="6"/>
  <c r="AF47" i="6"/>
  <c r="E47" i="6" s="1"/>
  <c r="V59" i="3"/>
  <c r="V47" i="3"/>
  <c r="AD48" i="6"/>
  <c r="AC55" i="6"/>
  <c r="O57" i="14"/>
  <c r="Z41" i="3"/>
  <c r="R78" i="14"/>
  <c r="AG54" i="6"/>
  <c r="O58" i="14"/>
  <c r="S47" i="14"/>
  <c r="Q68" i="6"/>
  <c r="AH54" i="6"/>
  <c r="T86" i="6"/>
  <c r="E29" i="3"/>
  <c r="S71" i="3" s="1"/>
  <c r="X65" i="3"/>
  <c r="AI48" i="6"/>
  <c r="Z65" i="3"/>
  <c r="X54" i="13"/>
  <c r="F17" i="3"/>
  <c r="AJ44" i="2"/>
  <c r="S45" i="13"/>
  <c r="AJ54" i="2"/>
  <c r="AI64" i="2"/>
  <c r="W44" i="13"/>
  <c r="AI54" i="2"/>
  <c r="AH60" i="2"/>
  <c r="U56" i="13"/>
  <c r="T90" i="2"/>
  <c r="AH70" i="2" s="1"/>
  <c r="S79" i="13"/>
  <c r="H46" i="13"/>
  <c r="T70" i="2"/>
  <c r="U84" i="2"/>
  <c r="AL61" i="2"/>
  <c r="AH64" i="2"/>
  <c r="AL51" i="2"/>
  <c r="X91" i="2"/>
  <c r="AK71" i="2" s="1"/>
  <c r="Z48" i="13"/>
  <c r="T51" i="13"/>
  <c r="AI44" i="2"/>
  <c r="R47" i="3"/>
  <c r="AD69" i="7"/>
  <c r="AI45" i="2"/>
  <c r="T85" i="2"/>
  <c r="B60" i="3"/>
  <c r="S68" i="6"/>
  <c r="T65" i="2"/>
  <c r="S88" i="6"/>
  <c r="AG68" i="6" s="1"/>
  <c r="O91" i="6"/>
  <c r="AB71" i="6" s="1"/>
  <c r="AG58" i="6"/>
  <c r="AI56" i="2"/>
  <c r="AD61" i="6"/>
  <c r="AK70" i="7"/>
  <c r="E20" i="3"/>
  <c r="AC61" i="6"/>
  <c r="AC51" i="6"/>
  <c r="AH58" i="6"/>
  <c r="Q65" i="6"/>
  <c r="AI71" i="7"/>
  <c r="AD51" i="6"/>
  <c r="AG65" i="7"/>
  <c r="AI67" i="7"/>
  <c r="AE57" i="6"/>
  <c r="AF55" i="6"/>
  <c r="X84" i="2"/>
  <c r="AK64" i="2" s="1"/>
  <c r="B19" i="16"/>
  <c r="AL44" i="2"/>
  <c r="R86" i="2"/>
  <c r="AB45" i="2"/>
  <c r="K47" i="3"/>
  <c r="Y74" i="3" s="1"/>
  <c r="AI68" i="7"/>
  <c r="AG70" i="7"/>
  <c r="AC47" i="2"/>
  <c r="AG70" i="2"/>
  <c r="AD51" i="2"/>
  <c r="AE51" i="2"/>
  <c r="AM45" i="2"/>
  <c r="AK50" i="6"/>
  <c r="AE68" i="7"/>
  <c r="AH66" i="7"/>
  <c r="AE70" i="7"/>
  <c r="AD71" i="7"/>
  <c r="AJ49" i="2"/>
  <c r="O67" i="2"/>
  <c r="AM55" i="2"/>
  <c r="E30" i="3"/>
  <c r="AI46" i="2"/>
  <c r="AK66" i="7"/>
  <c r="P53" i="3"/>
  <c r="AG51" i="8"/>
  <c r="AG61" i="8" s="1"/>
  <c r="Y45" i="8"/>
  <c r="Y55" i="8" s="1"/>
  <c r="Y49" i="8"/>
  <c r="Y59" i="8" s="1"/>
  <c r="O91" i="8"/>
  <c r="AJ52" i="8"/>
  <c r="AJ62" i="8" s="1"/>
  <c r="V52" i="8"/>
  <c r="V62" i="8" s="1"/>
  <c r="O52" i="8"/>
  <c r="O62" i="8" s="1"/>
  <c r="AF71" i="6"/>
  <c r="V65" i="6"/>
  <c r="X49" i="14"/>
  <c r="V85" i="6"/>
  <c r="AI65" i="6" s="1"/>
  <c r="V80" i="14"/>
  <c r="AI60" i="14" s="1"/>
  <c r="AE47" i="6"/>
  <c r="P75" i="14"/>
  <c r="R47" i="14"/>
  <c r="V90" i="6"/>
  <c r="AH44" i="6"/>
  <c r="E44" i="6" s="1"/>
  <c r="T65" i="6"/>
  <c r="AJ55" i="6"/>
  <c r="Z56" i="14"/>
  <c r="V60" i="14"/>
  <c r="AJ50" i="6"/>
  <c r="AM61" i="6"/>
  <c r="AM56" i="6"/>
  <c r="AK57" i="6"/>
  <c r="W90" i="6"/>
  <c r="AE56" i="6"/>
  <c r="O47" i="14"/>
  <c r="V70" i="6"/>
  <c r="V66" i="6"/>
  <c r="AK44" i="6"/>
  <c r="AL46" i="6"/>
  <c r="AF56" i="6"/>
  <c r="AL60" i="6"/>
  <c r="D51" i="6"/>
  <c r="B51" i="6" s="1"/>
  <c r="X85" i="6"/>
  <c r="AK65" i="6" s="1"/>
  <c r="O79" i="14"/>
  <c r="AB49" i="14" s="1"/>
  <c r="AJ47" i="6"/>
  <c r="X76" i="14"/>
  <c r="AK46" i="14" s="1"/>
  <c r="AF48" i="6"/>
  <c r="AG60" i="6"/>
  <c r="AB48" i="6"/>
  <c r="E48" i="6" s="1"/>
  <c r="P65" i="6"/>
  <c r="W69" i="6"/>
  <c r="T87" i="6"/>
  <c r="AG67" i="6" s="1"/>
  <c r="V86" i="6"/>
  <c r="AI66" i="6" s="1"/>
  <c r="AB55" i="6"/>
  <c r="P60" i="14"/>
  <c r="S90" i="6"/>
  <c r="AG70" i="6" s="1"/>
  <c r="Q87" i="6"/>
  <c r="AE67" i="6" s="1"/>
  <c r="S70" i="6"/>
  <c r="Z75" i="14"/>
  <c r="Y65" i="14" s="1"/>
  <c r="AJ45" i="6"/>
  <c r="AC58" i="6"/>
  <c r="AM45" i="6"/>
  <c r="AI68" i="6"/>
  <c r="AH49" i="6"/>
  <c r="Y67" i="6"/>
  <c r="Y87" i="6"/>
  <c r="AM67" i="6" s="1"/>
  <c r="AM47" i="6"/>
  <c r="O69" i="6"/>
  <c r="AL47" i="6"/>
  <c r="AC48" i="6"/>
  <c r="R80" i="14"/>
  <c r="Q90" i="14" s="1"/>
  <c r="U71" i="6"/>
  <c r="Z48" i="14"/>
  <c r="O89" i="6"/>
  <c r="AB69" i="6" s="1"/>
  <c r="Z58" i="14"/>
  <c r="R51" i="14"/>
  <c r="AI61" i="6"/>
  <c r="AC59" i="6"/>
  <c r="W59" i="14"/>
  <c r="Z59" i="14"/>
  <c r="AF66" i="6"/>
  <c r="AD49" i="6"/>
  <c r="AH57" i="6"/>
  <c r="AC65" i="6"/>
  <c r="P58" i="14"/>
  <c r="V76" i="14"/>
  <c r="U66" i="14" s="1"/>
  <c r="T67" i="6"/>
  <c r="AM57" i="6"/>
  <c r="V44" i="14"/>
  <c r="T80" i="14"/>
  <c r="AH50" i="14" s="1"/>
  <c r="AD68" i="6"/>
  <c r="AI47" i="6"/>
  <c r="C29" i="3"/>
  <c r="Q71" i="3" s="1"/>
  <c r="AG56" i="2"/>
  <c r="U69" i="2"/>
  <c r="AG46" i="2"/>
  <c r="U45" i="13"/>
  <c r="Q54" i="13"/>
  <c r="P57" i="13"/>
  <c r="AC64" i="2"/>
  <c r="T87" i="2"/>
  <c r="AG67" i="2" s="1"/>
  <c r="O56" i="13"/>
  <c r="R77" i="13"/>
  <c r="Q67" i="13" s="1"/>
  <c r="T47" i="13"/>
  <c r="Y64" i="2"/>
  <c r="H50" i="13"/>
  <c r="X55" i="13"/>
  <c r="AC56" i="2"/>
  <c r="Y48" i="13"/>
  <c r="AD61" i="13"/>
  <c r="S67" i="13"/>
  <c r="S87" i="13"/>
  <c r="R47" i="13"/>
  <c r="P85" i="2"/>
  <c r="AD65" i="2" s="1"/>
  <c r="P65" i="2"/>
  <c r="S49" i="13"/>
  <c r="AF44" i="2"/>
  <c r="AH56" i="2"/>
  <c r="AG60" i="2"/>
  <c r="B66" i="3"/>
  <c r="W54" i="13"/>
  <c r="O71" i="13"/>
  <c r="T86" i="2"/>
  <c r="AH66" i="2" s="1"/>
  <c r="AL47" i="2"/>
  <c r="AL70" i="2"/>
  <c r="P58" i="13"/>
  <c r="AK65" i="2"/>
  <c r="P41" i="3"/>
  <c r="AK56" i="2"/>
  <c r="AE45" i="2"/>
  <c r="AD45" i="2"/>
  <c r="Q74" i="13"/>
  <c r="AM60" i="2"/>
  <c r="T69" i="2"/>
  <c r="P51" i="13"/>
  <c r="Y70" i="2"/>
  <c r="AM50" i="2"/>
  <c r="AI49" i="2"/>
  <c r="T50" i="13"/>
  <c r="AH59" i="2"/>
  <c r="AF54" i="2"/>
  <c r="Q47" i="13"/>
  <c r="W66" i="2"/>
  <c r="T57" i="13"/>
  <c r="O75" i="13"/>
  <c r="AB45" i="13" s="1"/>
  <c r="W48" i="13"/>
  <c r="AE56" i="2"/>
  <c r="V35" i="3"/>
  <c r="Y54" i="13"/>
  <c r="Q66" i="2"/>
  <c r="Q86" i="2"/>
  <c r="AE66" i="2" s="1"/>
  <c r="R89" i="13"/>
  <c r="R69" i="13"/>
  <c r="AL50" i="2"/>
  <c r="T80" i="13"/>
  <c r="S70" i="13" s="1"/>
  <c r="Q44" i="13"/>
  <c r="AI58" i="2"/>
  <c r="W74" i="13"/>
  <c r="V64" i="13" s="1"/>
  <c r="P47" i="13"/>
  <c r="AH58" i="2"/>
  <c r="T88" i="2"/>
  <c r="AH68" i="2" s="1"/>
  <c r="AH55" i="2"/>
  <c r="P48" i="13"/>
  <c r="T60" i="13"/>
  <c r="O80" i="13"/>
  <c r="AB50" i="13" s="1"/>
  <c r="Q80" i="13"/>
  <c r="P90" i="13" s="1"/>
  <c r="Z46" i="13"/>
  <c r="T81" i="13"/>
  <c r="S71" i="13" s="1"/>
  <c r="V47" i="13"/>
  <c r="Q50" i="13"/>
  <c r="D46" i="2"/>
  <c r="B46" i="2" s="1"/>
  <c r="D50" i="6"/>
  <c r="B50" i="6" s="1"/>
  <c r="AI59" i="2"/>
  <c r="C46" i="10"/>
  <c r="D44" i="6"/>
  <c r="B44" i="6" s="1"/>
  <c r="D48" i="2"/>
  <c r="B48" i="2" s="1"/>
  <c r="D44" i="2"/>
  <c r="B44" i="2" s="1"/>
  <c r="D49" i="6"/>
  <c r="B49" i="6" s="1"/>
  <c r="S51" i="8"/>
  <c r="S61" i="8" s="1"/>
  <c r="AB121" i="8"/>
  <c r="E72" i="8"/>
  <c r="U48" i="8"/>
  <c r="U58" i="8" s="1"/>
  <c r="F48" i="10"/>
  <c r="G48" i="10" s="1"/>
  <c r="K48" i="8" s="1"/>
  <c r="AB120" i="8"/>
  <c r="E71" i="8"/>
  <c r="F49" i="10"/>
  <c r="G49" i="10" s="1"/>
  <c r="K49" i="8" s="1"/>
  <c r="O117" i="8"/>
  <c r="AC48" i="8"/>
  <c r="AC58" i="8" s="1"/>
  <c r="AD50" i="8"/>
  <c r="AD60" i="8" s="1"/>
  <c r="AL48" i="8"/>
  <c r="AL58" i="8" s="1"/>
  <c r="R49" i="8"/>
  <c r="R59" i="8" s="1"/>
  <c r="C50" i="10"/>
  <c r="AB118" i="8"/>
  <c r="C69" i="8" s="1"/>
  <c r="E69" i="8"/>
  <c r="P50" i="8"/>
  <c r="P60" i="8" s="1"/>
  <c r="S49" i="8"/>
  <c r="S59" i="8" s="1"/>
  <c r="AL47" i="8"/>
  <c r="AL57" i="8" s="1"/>
  <c r="AF48" i="8"/>
  <c r="AF58" i="8" s="1"/>
  <c r="X48" i="8"/>
  <c r="X58" i="8" s="1"/>
  <c r="E50" i="10"/>
  <c r="AB119" i="8"/>
  <c r="C70" i="8" s="1"/>
  <c r="E70" i="8"/>
  <c r="O119" i="8"/>
  <c r="AD61" i="10"/>
  <c r="C52" i="10" s="1"/>
  <c r="E52" i="10"/>
  <c r="AB117" i="8"/>
  <c r="C68" i="8" s="1"/>
  <c r="E68" i="8"/>
  <c r="V46" i="8"/>
  <c r="V56" i="8" s="1"/>
  <c r="E46" i="10"/>
  <c r="P115" i="8"/>
  <c r="D66" i="8"/>
  <c r="AH46" i="8"/>
  <c r="AH56" i="8" s="1"/>
  <c r="AD52" i="8"/>
  <c r="AD62" i="8" s="1"/>
  <c r="X52" i="8"/>
  <c r="X62" i="8" s="1"/>
  <c r="AM50" i="8"/>
  <c r="AM60" i="8" s="1"/>
  <c r="O121" i="8"/>
  <c r="AB60" i="10"/>
  <c r="C51" i="10" s="1"/>
  <c r="E51" i="10"/>
  <c r="AE46" i="8"/>
  <c r="AE56" i="8" s="1"/>
  <c r="AE48" i="8"/>
  <c r="AE58" i="8" s="1"/>
  <c r="P48" i="8"/>
  <c r="P58" i="8" s="1"/>
  <c r="D52" i="9"/>
  <c r="D57" i="8"/>
  <c r="Y51" i="8"/>
  <c r="Y61" i="8" s="1"/>
  <c r="S46" i="8"/>
  <c r="S56" i="8" s="1"/>
  <c r="B57" i="8"/>
  <c r="AH47" i="8"/>
  <c r="AH57" i="8" s="1"/>
  <c r="D51" i="9"/>
  <c r="AD47" i="8"/>
  <c r="AD57" i="8" s="1"/>
  <c r="B51" i="9"/>
  <c r="C57" i="8"/>
  <c r="W46" i="8"/>
  <c r="W56" i="8" s="1"/>
  <c r="E57" i="8"/>
  <c r="D48" i="9"/>
  <c r="B48" i="9"/>
  <c r="D56" i="8"/>
  <c r="P52" i="8"/>
  <c r="P62" i="8" s="1"/>
  <c r="D49" i="9"/>
  <c r="O56" i="9"/>
  <c r="B47" i="9" s="1"/>
  <c r="B56" i="8"/>
  <c r="AL52" i="8"/>
  <c r="AL62" i="8" s="1"/>
  <c r="B62" i="8"/>
  <c r="G62" i="8" s="1"/>
  <c r="W21" i="3" s="1"/>
  <c r="C59" i="8"/>
  <c r="B49" i="9"/>
  <c r="G49" i="9" s="1"/>
  <c r="J49" i="8" s="1"/>
  <c r="E59" i="8"/>
  <c r="O49" i="8"/>
  <c r="O59" i="8" s="1"/>
  <c r="B52" i="9"/>
  <c r="G52" i="9" s="1"/>
  <c r="J52" i="8" s="1"/>
  <c r="N52" i="8" s="1"/>
  <c r="T50" i="14"/>
  <c r="AD45" i="6"/>
  <c r="E49" i="6"/>
  <c r="AI57" i="6"/>
  <c r="AE55" i="6"/>
  <c r="S59" i="3"/>
  <c r="U91" i="6"/>
  <c r="AH59" i="6"/>
  <c r="AK51" i="6"/>
  <c r="W71" i="6"/>
  <c r="AL51" i="6"/>
  <c r="AL61" i="6"/>
  <c r="AK61" i="6"/>
  <c r="I51" i="6" s="1"/>
  <c r="W91" i="6"/>
  <c r="AD55" i="6"/>
  <c r="S35" i="3"/>
  <c r="AA29" i="3"/>
  <c r="B54" i="3"/>
  <c r="T58" i="14"/>
  <c r="T78" i="14"/>
  <c r="AJ46" i="6"/>
  <c r="AE45" i="6"/>
  <c r="AI51" i="6"/>
  <c r="Q64" i="6"/>
  <c r="Q84" i="6"/>
  <c r="AE64" i="6" s="1"/>
  <c r="D46" i="6"/>
  <c r="B46" i="6" s="1"/>
  <c r="Q47" i="14"/>
  <c r="AJ56" i="6"/>
  <c r="I44" i="6"/>
  <c r="Z81" i="14"/>
  <c r="Y71" i="14" s="1"/>
  <c r="F16" i="3"/>
  <c r="W47" i="3"/>
  <c r="AI58" i="6"/>
  <c r="F19" i="3"/>
  <c r="O86" i="6"/>
  <c r="AB66" i="6" s="1"/>
  <c r="O66" i="6"/>
  <c r="R56" i="14"/>
  <c r="I50" i="6"/>
  <c r="E50" i="6"/>
  <c r="AK55" i="6"/>
  <c r="R81" i="14"/>
  <c r="Q71" i="14" s="1"/>
  <c r="B35" i="3"/>
  <c r="P72" i="3" s="1"/>
  <c r="AJ51" i="6"/>
  <c r="AI59" i="6"/>
  <c r="AI49" i="6"/>
  <c r="T89" i="6"/>
  <c r="AH69" i="6" s="1"/>
  <c r="T69" i="6"/>
  <c r="W49" i="14"/>
  <c r="V56" i="14"/>
  <c r="V45" i="14"/>
  <c r="T53" i="3"/>
  <c r="D48" i="6"/>
  <c r="B48" i="6" s="1"/>
  <c r="AD56" i="6"/>
  <c r="E16" i="3"/>
  <c r="U68" i="6"/>
  <c r="Y86" i="6"/>
  <c r="AM66" i="6" s="1"/>
  <c r="Y66" i="6"/>
  <c r="Y64" i="6"/>
  <c r="Y84" i="6"/>
  <c r="AM64" i="6" s="1"/>
  <c r="S79" i="14"/>
  <c r="R69" i="14" s="1"/>
  <c r="AH65" i="6"/>
  <c r="Y49" i="14"/>
  <c r="X45" i="14"/>
  <c r="Z57" i="14"/>
  <c r="Z51" i="14"/>
  <c r="X75" i="14"/>
  <c r="W85" i="14" s="1"/>
  <c r="AL71" i="6"/>
  <c r="O49" i="14"/>
  <c r="L47" i="3"/>
  <c r="Z74" i="3" s="1"/>
  <c r="L48" i="3"/>
  <c r="AF65" i="6"/>
  <c r="AH64" i="6"/>
  <c r="AC68" i="6"/>
  <c r="AF64" i="6"/>
  <c r="V48" i="14"/>
  <c r="P80" i="14"/>
  <c r="Y79" i="14"/>
  <c r="X69" i="14" s="1"/>
  <c r="AG66" i="6"/>
  <c r="X35" i="3"/>
  <c r="AC46" i="6"/>
  <c r="AB56" i="6"/>
  <c r="AC56" i="6"/>
  <c r="AB46" i="6"/>
  <c r="E46" i="6" s="1"/>
  <c r="AF67" i="6"/>
  <c r="R76" i="14"/>
  <c r="Q66" i="14" s="1"/>
  <c r="S49" i="14"/>
  <c r="Z47" i="14"/>
  <c r="W79" i="14"/>
  <c r="AJ59" i="14" s="1"/>
  <c r="V58" i="14"/>
  <c r="AH66" i="6"/>
  <c r="S57" i="14"/>
  <c r="R57" i="14"/>
  <c r="S77" i="14"/>
  <c r="R87" i="14" s="1"/>
  <c r="R77" i="14"/>
  <c r="Q67" i="14" s="1"/>
  <c r="AD66" i="6"/>
  <c r="O50" i="14"/>
  <c r="O80" i="14"/>
  <c r="AB60" i="14" s="1"/>
  <c r="V71" i="13"/>
  <c r="V91" i="13"/>
  <c r="AF59" i="13"/>
  <c r="AF49" i="13"/>
  <c r="X88" i="13"/>
  <c r="X68" i="13"/>
  <c r="AE46" i="2"/>
  <c r="W78" i="13"/>
  <c r="W58" i="13"/>
  <c r="D47" i="2"/>
  <c r="B47" i="2" s="1"/>
  <c r="H47" i="13"/>
  <c r="Y68" i="2"/>
  <c r="Y88" i="2"/>
  <c r="AM68" i="2" s="1"/>
  <c r="O69" i="2"/>
  <c r="O89" i="2"/>
  <c r="AB69" i="2" s="1"/>
  <c r="O46" i="13"/>
  <c r="H47" i="3"/>
  <c r="V74" i="3" s="1"/>
  <c r="AD59" i="2"/>
  <c r="AM61" i="2"/>
  <c r="U89" i="2"/>
  <c r="AH69" i="2" s="1"/>
  <c r="P77" i="13"/>
  <c r="O87" i="13" s="1"/>
  <c r="AB67" i="13" s="1"/>
  <c r="Y71" i="2"/>
  <c r="O76" i="13"/>
  <c r="AB56" i="13" s="1"/>
  <c r="AM51" i="2"/>
  <c r="Y58" i="13"/>
  <c r="Z74" i="13"/>
  <c r="Y84" i="13" s="1"/>
  <c r="X58" i="13"/>
  <c r="Y65" i="2"/>
  <c r="AD47" i="2"/>
  <c r="V58" i="13"/>
  <c r="V78" i="13"/>
  <c r="V48" i="13"/>
  <c r="O81" i="13"/>
  <c r="O51" i="13"/>
  <c r="O61" i="13"/>
  <c r="H51" i="13"/>
  <c r="AH46" i="2"/>
  <c r="AF70" i="2"/>
  <c r="X66" i="2"/>
  <c r="O55" i="13"/>
  <c r="S75" i="13"/>
  <c r="R85" i="13" s="1"/>
  <c r="D51" i="2"/>
  <c r="B51" i="2" s="1"/>
  <c r="AK46" i="2"/>
  <c r="P61" i="13"/>
  <c r="P91" i="2"/>
  <c r="P71" i="2"/>
  <c r="V77" i="13"/>
  <c r="U87" i="13" s="1"/>
  <c r="O49" i="13"/>
  <c r="F15" i="3"/>
  <c r="E15" i="3"/>
  <c r="B14" i="16"/>
  <c r="V75" i="13"/>
  <c r="V45" i="13"/>
  <c r="E18" i="3"/>
  <c r="F18" i="3"/>
  <c r="B17" i="16"/>
  <c r="AC48" i="2"/>
  <c r="AB58" i="2"/>
  <c r="AB48" i="2"/>
  <c r="R57" i="13"/>
  <c r="AD46" i="2"/>
  <c r="D45" i="2"/>
  <c r="B45" i="2" s="1"/>
  <c r="X75" i="13"/>
  <c r="W65" i="13" s="1"/>
  <c r="P66" i="2"/>
  <c r="H48" i="13"/>
  <c r="E21" i="3"/>
  <c r="Z79" i="13"/>
  <c r="Q77" i="13"/>
  <c r="AM59" i="2"/>
  <c r="P86" i="2"/>
  <c r="AH45" i="2"/>
  <c r="H45" i="13"/>
  <c r="AC61" i="2"/>
  <c r="F21" i="3"/>
  <c r="AL54" i="2"/>
  <c r="X46" i="13"/>
  <c r="S48" i="13"/>
  <c r="D50" i="2"/>
  <c r="B50" i="2" s="1"/>
  <c r="D49" i="2"/>
  <c r="B49" i="2" s="1"/>
  <c r="V55" i="13"/>
  <c r="U47" i="13"/>
  <c r="U77" i="13"/>
  <c r="AG49" i="2"/>
  <c r="AG59" i="2"/>
  <c r="X68" i="2"/>
  <c r="AL58" i="2"/>
  <c r="X88" i="2"/>
  <c r="AL48" i="2"/>
  <c r="Q89" i="2"/>
  <c r="AD69" i="2" s="1"/>
  <c r="Q69" i="2"/>
  <c r="AE49" i="2"/>
  <c r="AE59" i="2"/>
  <c r="C35" i="3"/>
  <c r="Q72" i="3" s="1"/>
  <c r="C36" i="3"/>
  <c r="AC49" i="2"/>
  <c r="AC59" i="2"/>
  <c r="V70" i="2"/>
  <c r="V90" i="2"/>
  <c r="AI70" i="2" s="1"/>
  <c r="AJ50" i="2"/>
  <c r="AJ60" i="2"/>
  <c r="U57" i="13"/>
  <c r="Q59" i="13"/>
  <c r="E36" i="3"/>
  <c r="E35" i="3"/>
  <c r="S72" i="3" s="1"/>
  <c r="AH47" i="2"/>
  <c r="AH57" i="2"/>
  <c r="E60" i="3"/>
  <c r="E59" i="3"/>
  <c r="S76" i="3" s="1"/>
  <c r="AC44" i="2"/>
  <c r="E44" i="2" s="1"/>
  <c r="Q91" i="2"/>
  <c r="Q71" i="2"/>
  <c r="AE61" i="2"/>
  <c r="AD55" i="2"/>
  <c r="AC55" i="2"/>
  <c r="O85" i="2"/>
  <c r="O65" i="2"/>
  <c r="AC45" i="2"/>
  <c r="J65" i="3"/>
  <c r="X77" i="3" s="1"/>
  <c r="J66" i="3"/>
  <c r="Q79" i="13"/>
  <c r="AE49" i="13" s="1"/>
  <c r="AL46" i="2"/>
  <c r="AL56" i="2"/>
  <c r="Q87" i="2"/>
  <c r="AD67" i="2" s="1"/>
  <c r="Q67" i="2"/>
  <c r="AE47" i="2"/>
  <c r="AE57" i="2"/>
  <c r="V91" i="2"/>
  <c r="V71" i="2"/>
  <c r="AJ51" i="2"/>
  <c r="AK51" i="2"/>
  <c r="AK47" i="2"/>
  <c r="W67" i="2"/>
  <c r="W87" i="2"/>
  <c r="F54" i="3"/>
  <c r="F53" i="3"/>
  <c r="T75" i="3" s="1"/>
  <c r="Y44" i="13"/>
  <c r="AB49" i="2"/>
  <c r="AM44" i="2"/>
  <c r="M35" i="3"/>
  <c r="AA72" i="3" s="1"/>
  <c r="M36" i="3"/>
  <c r="AF59" i="2"/>
  <c r="R89" i="2"/>
  <c r="R69" i="2"/>
  <c r="AF49" i="2"/>
  <c r="W77" i="13"/>
  <c r="W57" i="13"/>
  <c r="W47" i="13"/>
  <c r="K29" i="3"/>
  <c r="Y71" i="3" s="1"/>
  <c r="K30" i="3"/>
  <c r="AG58" i="2"/>
  <c r="Z75" i="13"/>
  <c r="O60" i="13"/>
  <c r="AM54" i="2"/>
  <c r="Q45" i="13"/>
  <c r="P76" i="13"/>
  <c r="O86" i="13" s="1"/>
  <c r="AB66" i="13" s="1"/>
  <c r="H42" i="3"/>
  <c r="AJ61" i="2"/>
  <c r="O79" i="13"/>
  <c r="F59" i="3"/>
  <c r="T76" i="3" s="1"/>
  <c r="F60" i="3"/>
  <c r="O70" i="2"/>
  <c r="AC50" i="2"/>
  <c r="AC60" i="2"/>
  <c r="O90" i="2"/>
  <c r="AB70" i="2" s="1"/>
  <c r="W51" i="13"/>
  <c r="W61" i="13"/>
  <c r="S51" i="13"/>
  <c r="S81" i="13"/>
  <c r="AL57" i="2"/>
  <c r="T68" i="2"/>
  <c r="AH48" i="2"/>
  <c r="M60" i="3"/>
  <c r="M59" i="3"/>
  <c r="AA76" i="3" s="1"/>
  <c r="AE48" i="2"/>
  <c r="P88" i="2"/>
  <c r="AD58" i="2"/>
  <c r="AE58" i="2"/>
  <c r="P68" i="2"/>
  <c r="X77" i="13"/>
  <c r="X57" i="13"/>
  <c r="X47" i="13"/>
  <c r="S10" i="3"/>
  <c r="S9" i="3"/>
  <c r="Y78" i="3" s="1"/>
  <c r="Q89" i="13"/>
  <c r="S78" i="13"/>
  <c r="Z44" i="13"/>
  <c r="AH49" i="2"/>
  <c r="Y77" i="13"/>
  <c r="AE64" i="2"/>
  <c r="O59" i="13"/>
  <c r="AJ48" i="2"/>
  <c r="AJ58" i="2"/>
  <c r="AK48" i="2"/>
  <c r="V88" i="2"/>
  <c r="V68" i="2"/>
  <c r="AK58" i="2"/>
  <c r="AJ55" i="2"/>
  <c r="V65" i="2"/>
  <c r="V85" i="2"/>
  <c r="AK55" i="2"/>
  <c r="AK45" i="2"/>
  <c r="AJ45" i="2"/>
  <c r="R61" i="13"/>
  <c r="R51" i="13"/>
  <c r="R81" i="13"/>
  <c r="AJ66" i="2"/>
  <c r="AI66" i="2"/>
  <c r="AL49" i="2"/>
  <c r="X69" i="2"/>
  <c r="X89" i="2"/>
  <c r="AL69" i="2" s="1"/>
  <c r="AL59" i="2"/>
  <c r="I47" i="3"/>
  <c r="W74" i="3" s="1"/>
  <c r="I48" i="3"/>
  <c r="S69" i="2"/>
  <c r="R91" i="2"/>
  <c r="AF71" i="2" s="1"/>
  <c r="R71" i="2"/>
  <c r="AF51" i="2"/>
  <c r="AF61" i="2"/>
  <c r="AK59" i="2"/>
  <c r="W89" i="2"/>
  <c r="AJ69" i="2" s="1"/>
  <c r="W69" i="2"/>
  <c r="AD50" i="2"/>
  <c r="P70" i="2"/>
  <c r="P90" i="2"/>
  <c r="AD60" i="2"/>
  <c r="AC54" i="2"/>
  <c r="D54" i="3"/>
  <c r="D53" i="3"/>
  <c r="R75" i="3" s="1"/>
  <c r="C66" i="3"/>
  <c r="C65" i="3"/>
  <c r="Q77" i="3" s="1"/>
  <c r="Q69" i="13"/>
  <c r="S89" i="2"/>
  <c r="AB54" i="2"/>
  <c r="X45" i="13"/>
  <c r="J36" i="3"/>
  <c r="J35" i="3"/>
  <c r="X72" i="3" s="1"/>
  <c r="O66" i="2"/>
  <c r="O86" i="2"/>
  <c r="AD56" i="2"/>
  <c r="AC46" i="2"/>
  <c r="L30" i="3"/>
  <c r="L29" i="3"/>
  <c r="Z71" i="3" s="1"/>
  <c r="D65" i="3"/>
  <c r="R77" i="3" s="1"/>
  <c r="D66" i="3"/>
  <c r="AM58" i="2"/>
  <c r="AB50" i="2"/>
  <c r="AB60" i="2"/>
  <c r="AG51" i="2"/>
  <c r="AF56" i="2"/>
  <c r="AF46" i="2"/>
  <c r="U87" i="2"/>
  <c r="AI67" i="2" s="1"/>
  <c r="AJ57" i="2"/>
  <c r="U67" i="2"/>
  <c r="AI47" i="2"/>
  <c r="AJ47" i="2"/>
  <c r="AI57" i="2"/>
  <c r="V46" i="13"/>
  <c r="AF60" i="2"/>
  <c r="AF50" i="2"/>
  <c r="Q70" i="2"/>
  <c r="Q90" i="2"/>
  <c r="AE60" i="2"/>
  <c r="AE50" i="2"/>
  <c r="O91" i="2"/>
  <c r="O71" i="2"/>
  <c r="AD61" i="2"/>
  <c r="AG61" i="2"/>
  <c r="S85" i="2"/>
  <c r="AF65" i="2" s="1"/>
  <c r="S65" i="2"/>
  <c r="AG55" i="2"/>
  <c r="V57" i="13"/>
  <c r="W70" i="2"/>
  <c r="AK60" i="2"/>
  <c r="AK50" i="2"/>
  <c r="W90" i="2"/>
  <c r="T91" i="2"/>
  <c r="AG71" i="2" s="1"/>
  <c r="T71" i="2"/>
  <c r="AH51" i="2"/>
  <c r="E51" i="2" s="1"/>
  <c r="AH61" i="2"/>
  <c r="AM48" i="2"/>
  <c r="AM56" i="2"/>
  <c r="AM46" i="2"/>
  <c r="Y66" i="2"/>
  <c r="Y86" i="2"/>
  <c r="AM66" i="2" s="1"/>
  <c r="AF47" i="2"/>
  <c r="AF57" i="2"/>
  <c r="R67" i="2"/>
  <c r="R87" i="2"/>
  <c r="M41" i="3"/>
  <c r="AA73" i="3" s="1"/>
  <c r="M42" i="3"/>
  <c r="Z81" i="13"/>
  <c r="Z51" i="13"/>
  <c r="Z61" i="13"/>
  <c r="R88" i="2"/>
  <c r="AE68" i="2" s="1"/>
  <c r="R68" i="2"/>
  <c r="AF58" i="2"/>
  <c r="AF48" i="2"/>
  <c r="AI51" i="2"/>
  <c r="Y86" i="13"/>
  <c r="AM66" i="13" s="1"/>
  <c r="Y66" i="13"/>
  <c r="X67" i="13"/>
  <c r="AB60" i="13"/>
  <c r="AH65" i="2"/>
  <c r="Z56" i="13"/>
  <c r="Z54" i="13"/>
  <c r="U79" i="13"/>
  <c r="U49" i="13"/>
  <c r="U59" i="13"/>
  <c r="P79" i="13"/>
  <c r="P59" i="13"/>
  <c r="P49" i="13"/>
  <c r="W45" i="13"/>
  <c r="W55" i="13"/>
  <c r="W75" i="13"/>
  <c r="R56" i="13"/>
  <c r="R46" i="13"/>
  <c r="R76" i="13"/>
  <c r="R55" i="13"/>
  <c r="R45" i="13"/>
  <c r="R75" i="13"/>
  <c r="AM71" i="2"/>
  <c r="X76" i="13"/>
  <c r="X80" i="13"/>
  <c r="X50" i="13"/>
  <c r="X60" i="13"/>
  <c r="X81" i="13"/>
  <c r="X61" i="13"/>
  <c r="X51" i="13"/>
  <c r="S55" i="13"/>
  <c r="X74" i="13"/>
  <c r="AL44" i="13" s="1"/>
  <c r="Q46" i="13"/>
  <c r="Q76" i="13"/>
  <c r="Q56" i="13"/>
  <c r="AC67" i="2"/>
  <c r="O67" i="13"/>
  <c r="Q55" i="13"/>
  <c r="X56" i="13"/>
  <c r="X84" i="13"/>
  <c r="X64" i="13"/>
  <c r="P44" i="13"/>
  <c r="P74" i="13"/>
  <c r="X44" i="13"/>
  <c r="Y57" i="13"/>
  <c r="U55" i="13"/>
  <c r="Y76" i="13"/>
  <c r="AM56" i="13" s="1"/>
  <c r="Y56" i="13"/>
  <c r="Y46" i="13"/>
  <c r="Y79" i="13"/>
  <c r="Y49" i="13"/>
  <c r="Y59" i="13"/>
  <c r="T49" i="13"/>
  <c r="T59" i="13"/>
  <c r="V88" i="13"/>
  <c r="V68" i="13"/>
  <c r="V81" i="13"/>
  <c r="V51" i="13"/>
  <c r="V61" i="13"/>
  <c r="U60" i="13"/>
  <c r="U80" i="13"/>
  <c r="U50" i="13"/>
  <c r="Q48" i="13"/>
  <c r="Q78" i="13"/>
  <c r="Q58" i="13"/>
  <c r="W60" i="13"/>
  <c r="W50" i="13"/>
  <c r="W80" i="13"/>
  <c r="T74" i="13"/>
  <c r="AJ48" i="13"/>
  <c r="AE65" i="2"/>
  <c r="U74" i="13"/>
  <c r="U44" i="13"/>
  <c r="U54" i="13"/>
  <c r="V76" i="13"/>
  <c r="V56" i="13"/>
  <c r="S46" i="13"/>
  <c r="S56" i="13"/>
  <c r="S76" i="13"/>
  <c r="O78" i="13"/>
  <c r="AC48" i="13" s="1"/>
  <c r="O58" i="13"/>
  <c r="O48" i="13"/>
  <c r="Z58" i="13"/>
  <c r="P91" i="13"/>
  <c r="AC71" i="13" s="1"/>
  <c r="P71" i="13"/>
  <c r="T44" i="13"/>
  <c r="Y47" i="13"/>
  <c r="R80" i="13"/>
  <c r="R60" i="13"/>
  <c r="R50" i="13"/>
  <c r="O88" i="13"/>
  <c r="AB68" i="13" s="1"/>
  <c r="O68" i="13"/>
  <c r="T55" i="13"/>
  <c r="T45" i="13"/>
  <c r="T75" i="13"/>
  <c r="W49" i="13"/>
  <c r="W59" i="13"/>
  <c r="W79" i="13"/>
  <c r="U78" i="13"/>
  <c r="U48" i="13"/>
  <c r="Z47" i="13"/>
  <c r="Z77" i="13"/>
  <c r="Z57" i="13"/>
  <c r="X48" i="13"/>
  <c r="Q75" i="13"/>
  <c r="Y75" i="13"/>
  <c r="Y45" i="13"/>
  <c r="Y55" i="13"/>
  <c r="S47" i="13"/>
  <c r="S57" i="13"/>
  <c r="S77" i="13"/>
  <c r="Z80" i="13"/>
  <c r="Z50" i="13"/>
  <c r="Z60" i="13"/>
  <c r="AM69" i="2"/>
  <c r="X78" i="13"/>
  <c r="S58" i="13"/>
  <c r="T76" i="13"/>
  <c r="T46" i="13"/>
  <c r="T56" i="13"/>
  <c r="S54" i="13"/>
  <c r="S74" i="13"/>
  <c r="AB44" i="13"/>
  <c r="AB54" i="13"/>
  <c r="U75" i="13"/>
  <c r="Z78" i="13"/>
  <c r="V84" i="13"/>
  <c r="T79" i="13"/>
  <c r="W76" i="13"/>
  <c r="W56" i="13"/>
  <c r="W46" i="13"/>
  <c r="V54" i="13"/>
  <c r="V44" i="13"/>
  <c r="V74" i="13"/>
  <c r="V79" i="13"/>
  <c r="V59" i="13"/>
  <c r="V49" i="13"/>
  <c r="X79" i="13"/>
  <c r="X49" i="13"/>
  <c r="Z55" i="13"/>
  <c r="Y50" i="13"/>
  <c r="Y80" i="13"/>
  <c r="Y60" i="13"/>
  <c r="AB55" i="13"/>
  <c r="Z59" i="13"/>
  <c r="V80" i="13"/>
  <c r="V60" i="13"/>
  <c r="V50" i="13"/>
  <c r="U76" i="13"/>
  <c r="U46" i="13"/>
  <c r="P46" i="13"/>
  <c r="AK66" i="2"/>
  <c r="R78" i="13"/>
  <c r="R48" i="13"/>
  <c r="R58" i="13"/>
  <c r="Y51" i="13"/>
  <c r="Y81" i="13"/>
  <c r="Y61" i="13"/>
  <c r="S60" i="13"/>
  <c r="S50" i="13"/>
  <c r="S80" i="13"/>
  <c r="T78" i="13"/>
  <c r="T48" i="13"/>
  <c r="T58" i="13"/>
  <c r="AJ64" i="2"/>
  <c r="O54" i="13"/>
  <c r="S44" i="13"/>
  <c r="X59" i="13"/>
  <c r="U81" i="13"/>
  <c r="U61" i="13"/>
  <c r="U51" i="13"/>
  <c r="P56" i="13"/>
  <c r="AM64" i="2"/>
  <c r="O47" i="13"/>
  <c r="O57" i="13"/>
  <c r="O77" i="13"/>
  <c r="P60" i="13"/>
  <c r="P50" i="13"/>
  <c r="P80" i="13"/>
  <c r="P45" i="13"/>
  <c r="P55" i="13"/>
  <c r="P75" i="13"/>
  <c r="R49" i="13"/>
  <c r="R59" i="13"/>
  <c r="R54" i="13"/>
  <c r="R44" i="13"/>
  <c r="R74" i="13"/>
  <c r="O44" i="13"/>
  <c r="U58" i="13"/>
  <c r="Z49" i="13"/>
  <c r="J48" i="7"/>
  <c r="Q19" i="3" s="1"/>
  <c r="G80" i="8"/>
  <c r="Y19" i="3" s="1"/>
  <c r="F78" i="8"/>
  <c r="AJ68" i="6"/>
  <c r="S45" i="14"/>
  <c r="AK69" i="6"/>
  <c r="P76" i="15"/>
  <c r="U55" i="15"/>
  <c r="W51" i="15"/>
  <c r="O50" i="15"/>
  <c r="Y50" i="8"/>
  <c r="Y60" i="8" s="1"/>
  <c r="F5" i="1"/>
  <c r="G11" i="1"/>
  <c r="G18" i="1" s="1"/>
  <c r="X58" i="14"/>
  <c r="S75" i="14"/>
  <c r="AG45" i="14" s="1"/>
  <c r="AI67" i="6"/>
  <c r="X78" i="14"/>
  <c r="W68" i="14" s="1"/>
  <c r="AF69" i="6"/>
  <c r="AH70" i="6"/>
  <c r="P46" i="15"/>
  <c r="U45" i="15"/>
  <c r="U49" i="15"/>
  <c r="W75" i="15"/>
  <c r="S45" i="8"/>
  <c r="S55" i="8" s="1"/>
  <c r="AG64" i="2"/>
  <c r="AF64" i="2"/>
  <c r="V51" i="14"/>
  <c r="P76" i="14"/>
  <c r="U49" i="14"/>
  <c r="V55" i="15"/>
  <c r="Q56" i="15"/>
  <c r="T50" i="15"/>
  <c r="P57" i="15"/>
  <c r="T76" i="15"/>
  <c r="AH56" i="15" s="1"/>
  <c r="X47" i="8"/>
  <c r="X57" i="8" s="1"/>
  <c r="U48" i="14"/>
  <c r="V81" i="14"/>
  <c r="U71" i="14" s="1"/>
  <c r="P56" i="14"/>
  <c r="R48" i="14"/>
  <c r="P48" i="14"/>
  <c r="U79" i="14"/>
  <c r="AI49" i="14" s="1"/>
  <c r="V75" i="15"/>
  <c r="Q76" i="15"/>
  <c r="T57" i="15"/>
  <c r="T60" i="15"/>
  <c r="O59" i="15"/>
  <c r="D49" i="15" s="1"/>
  <c r="J49" i="15" s="1"/>
  <c r="F39" i="16" s="1"/>
  <c r="AM49" i="8"/>
  <c r="AM59" i="8" s="1"/>
  <c r="AF46" i="8"/>
  <c r="AF56" i="8" s="1"/>
  <c r="T46" i="8"/>
  <c r="T56" i="8" s="1"/>
  <c r="U78" i="14"/>
  <c r="AH58" i="14" s="1"/>
  <c r="R58" i="14"/>
  <c r="R48" i="8"/>
  <c r="R58" i="8" s="1"/>
  <c r="AK65" i="7"/>
  <c r="R44" i="15"/>
  <c r="Y58" i="15"/>
  <c r="U44" i="15"/>
  <c r="X50" i="15"/>
  <c r="T74" i="15"/>
  <c r="S84" i="15" s="1"/>
  <c r="AI65" i="7"/>
  <c r="Q49" i="15"/>
  <c r="AF50" i="8"/>
  <c r="AF60" i="8" s="1"/>
  <c r="Z55" i="14"/>
  <c r="X80" i="14"/>
  <c r="W70" i="14" s="1"/>
  <c r="V54" i="14"/>
  <c r="Z45" i="14"/>
  <c r="R80" i="15"/>
  <c r="AE60" i="15" s="1"/>
  <c r="R54" i="15"/>
  <c r="Y78" i="15"/>
  <c r="U54" i="15"/>
  <c r="X46" i="15"/>
  <c r="X60" i="15"/>
  <c r="W54" i="15"/>
  <c r="T44" i="15"/>
  <c r="AJ70" i="7"/>
  <c r="AC68" i="7"/>
  <c r="Q79" i="15"/>
  <c r="AM45" i="8"/>
  <c r="AM55" i="8" s="1"/>
  <c r="AJ47" i="8"/>
  <c r="AJ57" i="8" s="1"/>
  <c r="S76" i="14"/>
  <c r="O77" i="14"/>
  <c r="AB57" i="14" s="1"/>
  <c r="S46" i="14"/>
  <c r="R46" i="14"/>
  <c r="Q46" i="14"/>
  <c r="Q76" i="14"/>
  <c r="P86" i="14" s="1"/>
  <c r="X50" i="14"/>
  <c r="AI70" i="6"/>
  <c r="R60" i="15"/>
  <c r="X76" i="15"/>
  <c r="W61" i="15"/>
  <c r="AD67" i="7"/>
  <c r="O60" i="15"/>
  <c r="D50" i="15" s="1"/>
  <c r="B50" i="15" s="1"/>
  <c r="F50" i="15" s="1"/>
  <c r="E40" i="16" s="1"/>
  <c r="Z48" i="15"/>
  <c r="W50" i="15"/>
  <c r="AJ50" i="8"/>
  <c r="AJ60" i="8" s="1"/>
  <c r="AK46" i="8"/>
  <c r="AK56" i="8" s="1"/>
  <c r="AE49" i="8"/>
  <c r="AE59" i="8" s="1"/>
  <c r="AG48" i="8"/>
  <c r="AG58" i="8" s="1"/>
  <c r="H34" i="8"/>
  <c r="I86" i="8"/>
  <c r="AE71" i="6"/>
  <c r="AE66" i="7"/>
  <c r="V50" i="8"/>
  <c r="V60" i="8" s="1"/>
  <c r="AF47" i="8"/>
  <c r="AF57" i="8" s="1"/>
  <c r="G50" i="11"/>
  <c r="G81" i="8"/>
  <c r="Y20" i="3" s="1"/>
  <c r="F81" i="8"/>
  <c r="O61" i="11"/>
  <c r="B52" i="11" s="1"/>
  <c r="D52" i="11"/>
  <c r="AB61" i="11"/>
  <c r="C52" i="11" s="1"/>
  <c r="E52" i="11"/>
  <c r="AB60" i="11"/>
  <c r="C51" i="11" s="1"/>
  <c r="E51" i="11"/>
  <c r="Q46" i="8"/>
  <c r="Q56" i="8" s="1"/>
  <c r="AI47" i="8"/>
  <c r="AI57" i="8" s="1"/>
  <c r="U51" i="8"/>
  <c r="U61" i="8" s="1"/>
  <c r="AF49" i="8"/>
  <c r="AF59" i="8" s="1"/>
  <c r="AG46" i="8"/>
  <c r="AG56" i="8" s="1"/>
  <c r="O55" i="11"/>
  <c r="B46" i="11" s="1"/>
  <c r="D46" i="11"/>
  <c r="E47" i="11"/>
  <c r="AB56" i="11"/>
  <c r="C47" i="11" s="1"/>
  <c r="D51" i="11"/>
  <c r="O60" i="11"/>
  <c r="B51" i="11" s="1"/>
  <c r="O57" i="11"/>
  <c r="B48" i="11" s="1"/>
  <c r="D48" i="11"/>
  <c r="E49" i="11"/>
  <c r="AB58" i="11"/>
  <c r="C49" i="11" s="1"/>
  <c r="E46" i="11"/>
  <c r="AB55" i="11"/>
  <c r="C46" i="11" s="1"/>
  <c r="Q49" i="8"/>
  <c r="Q59" i="8" s="1"/>
  <c r="W49" i="8"/>
  <c r="W59" i="8" s="1"/>
  <c r="O58" i="11"/>
  <c r="B49" i="11" s="1"/>
  <c r="D49" i="11"/>
  <c r="G47" i="11"/>
  <c r="T47" i="8"/>
  <c r="T57" i="8" s="1"/>
  <c r="V47" i="8"/>
  <c r="V57" i="8" s="1"/>
  <c r="E48" i="11"/>
  <c r="AB57" i="11"/>
  <c r="C48" i="11" s="1"/>
  <c r="J49" i="7"/>
  <c r="E50" i="11"/>
  <c r="AB59" i="11"/>
  <c r="C50" i="11" s="1"/>
  <c r="R47" i="8"/>
  <c r="R57" i="8" s="1"/>
  <c r="AI51" i="8"/>
  <c r="AI61" i="8" s="1"/>
  <c r="R50" i="8"/>
  <c r="R60" i="8" s="1"/>
  <c r="Q45" i="8"/>
  <c r="Q55" i="8" s="1"/>
  <c r="O87" i="8"/>
  <c r="B58" i="8" s="1"/>
  <c r="D58" i="8"/>
  <c r="AH52" i="8"/>
  <c r="AH62" i="8" s="1"/>
  <c r="AG52" i="8"/>
  <c r="AG62" i="8" s="1"/>
  <c r="R51" i="8"/>
  <c r="R61" i="8" s="1"/>
  <c r="AM46" i="8"/>
  <c r="AM56" i="8" s="1"/>
  <c r="E46" i="9"/>
  <c r="AB55" i="9"/>
  <c r="C46" i="9" s="1"/>
  <c r="AB59" i="9"/>
  <c r="C50" i="9" s="1"/>
  <c r="E50" i="9"/>
  <c r="Q48" i="8"/>
  <c r="Q58" i="8" s="1"/>
  <c r="U45" i="8"/>
  <c r="U55" i="8" s="1"/>
  <c r="R52" i="8"/>
  <c r="R62" i="8" s="1"/>
  <c r="Q52" i="8"/>
  <c r="Q62" i="8" s="1"/>
  <c r="E62" i="8"/>
  <c r="AB91" i="8"/>
  <c r="C62" i="8" s="1"/>
  <c r="AF45" i="8"/>
  <c r="AF55" i="8" s="1"/>
  <c r="S50" i="8"/>
  <c r="S60" i="8" s="1"/>
  <c r="W47" i="8"/>
  <c r="W57" i="8" s="1"/>
  <c r="AI52" i="8"/>
  <c r="AI62" i="8" s="1"/>
  <c r="O48" i="8"/>
  <c r="T48" i="8"/>
  <c r="T58" i="8" s="1"/>
  <c r="P45" i="8"/>
  <c r="P55" i="8" s="1"/>
  <c r="AJ49" i="8"/>
  <c r="AJ59" i="8" s="1"/>
  <c r="Q47" i="8"/>
  <c r="Q57" i="8" s="1"/>
  <c r="AC49" i="8"/>
  <c r="AC59" i="8" s="1"/>
  <c r="AB49" i="8"/>
  <c r="X46" i="8"/>
  <c r="X56" i="8" s="1"/>
  <c r="X49" i="8"/>
  <c r="X59" i="8" s="1"/>
  <c r="X50" i="8"/>
  <c r="X60" i="8" s="1"/>
  <c r="AB51" i="8"/>
  <c r="AC51" i="8"/>
  <c r="AC61" i="8" s="1"/>
  <c r="AC45" i="8"/>
  <c r="AC55" i="8" s="1"/>
  <c r="AB45" i="8"/>
  <c r="T52" i="8"/>
  <c r="T62" i="8" s="1"/>
  <c r="S52" i="8"/>
  <c r="S62" i="8" s="1"/>
  <c r="O59" i="9"/>
  <c r="B50" i="9" s="1"/>
  <c r="D50" i="9"/>
  <c r="AF51" i="8"/>
  <c r="AF61" i="8" s="1"/>
  <c r="AB61" i="9"/>
  <c r="C52" i="9" s="1"/>
  <c r="E52" i="9"/>
  <c r="T45" i="8"/>
  <c r="T55" i="8" s="1"/>
  <c r="E56" i="8"/>
  <c r="AB85" i="8"/>
  <c r="C56" i="8" s="1"/>
  <c r="U47" i="8"/>
  <c r="U57" i="8" s="1"/>
  <c r="AF52" i="8"/>
  <c r="AF62" i="8" s="1"/>
  <c r="AE52" i="8"/>
  <c r="AE62" i="8" s="1"/>
  <c r="O55" i="9"/>
  <c r="B46" i="9" s="1"/>
  <c r="D46" i="9"/>
  <c r="U50" i="8"/>
  <c r="U60" i="8" s="1"/>
  <c r="O90" i="8"/>
  <c r="B61" i="8" s="1"/>
  <c r="D61" i="8"/>
  <c r="AE45" i="8"/>
  <c r="AE55" i="8" s="1"/>
  <c r="AG47" i="8"/>
  <c r="AG57" i="8" s="1"/>
  <c r="AG50" i="8"/>
  <c r="AG60" i="8" s="1"/>
  <c r="AK47" i="8"/>
  <c r="AK57" i="8" s="1"/>
  <c r="U52" i="8"/>
  <c r="U62" i="8" s="1"/>
  <c r="U49" i="8"/>
  <c r="U59" i="8" s="1"/>
  <c r="T49" i="8"/>
  <c r="T59" i="8" s="1"/>
  <c r="S48" i="8"/>
  <c r="S58" i="8" s="1"/>
  <c r="AK52" i="8"/>
  <c r="AK62" i="8" s="1"/>
  <c r="AE50" i="8"/>
  <c r="AE60" i="8" s="1"/>
  <c r="AB47" i="8"/>
  <c r="AC47" i="8"/>
  <c r="AC57" i="8" s="1"/>
  <c r="X45" i="8"/>
  <c r="X55" i="8" s="1"/>
  <c r="W45" i="8"/>
  <c r="W55" i="8" s="1"/>
  <c r="AJ48" i="8"/>
  <c r="AJ58" i="8" s="1"/>
  <c r="AL46" i="8"/>
  <c r="AL56" i="8" s="1"/>
  <c r="E47" i="9"/>
  <c r="AB56" i="9"/>
  <c r="C47" i="9" s="1"/>
  <c r="AM47" i="8"/>
  <c r="AM57" i="8" s="1"/>
  <c r="AI46" i="8"/>
  <c r="AI56" i="8" s="1"/>
  <c r="Y48" i="8"/>
  <c r="Y58" i="8" s="1"/>
  <c r="AD45" i="8"/>
  <c r="AD55" i="8" s="1"/>
  <c r="E51" i="9"/>
  <c r="AB60" i="9"/>
  <c r="C51" i="9" s="1"/>
  <c r="AL51" i="8"/>
  <c r="AL61" i="8" s="1"/>
  <c r="AB58" i="9"/>
  <c r="C49" i="9" s="1"/>
  <c r="E49" i="9"/>
  <c r="AC50" i="8"/>
  <c r="AC60" i="8" s="1"/>
  <c r="AB50" i="8"/>
  <c r="AI45" i="8"/>
  <c r="AI55" i="8" s="1"/>
  <c r="AB89" i="8"/>
  <c r="C60" i="8" s="1"/>
  <c r="E60" i="8"/>
  <c r="E48" i="9"/>
  <c r="AB57" i="9"/>
  <c r="C48" i="9" s="1"/>
  <c r="AL50" i="8"/>
  <c r="AL60" i="8" s="1"/>
  <c r="W48" i="8"/>
  <c r="W58" i="8" s="1"/>
  <c r="O89" i="8"/>
  <c r="B60" i="8" s="1"/>
  <c r="D60" i="8"/>
  <c r="AI49" i="8"/>
  <c r="AI59" i="8" s="1"/>
  <c r="AH49" i="8"/>
  <c r="AH59" i="8" s="1"/>
  <c r="AH48" i="8"/>
  <c r="AH58" i="8" s="1"/>
  <c r="V49" i="8"/>
  <c r="V59" i="8" s="1"/>
  <c r="Q50" i="8"/>
  <c r="Q60" i="8" s="1"/>
  <c r="AL45" i="8"/>
  <c r="AL55" i="8" s="1"/>
  <c r="AK45" i="8"/>
  <c r="AK55" i="8" s="1"/>
  <c r="AD49" i="8"/>
  <c r="AD59" i="8" s="1"/>
  <c r="AL49" i="8"/>
  <c r="AL59" i="8" s="1"/>
  <c r="T51" i="8"/>
  <c r="T61" i="8" s="1"/>
  <c r="E61" i="8"/>
  <c r="AB90" i="8"/>
  <c r="C61" i="8" s="1"/>
  <c r="O56" i="8"/>
  <c r="Y46" i="8"/>
  <c r="Y56" i="8" s="1"/>
  <c r="AB58" i="8"/>
  <c r="AH45" i="8"/>
  <c r="AH55" i="8" s="1"/>
  <c r="X51" i="8"/>
  <c r="X61" i="8" s="1"/>
  <c r="E58" i="8"/>
  <c r="AB87" i="8"/>
  <c r="C58" i="8" s="1"/>
  <c r="O50" i="8"/>
  <c r="AK48" i="8"/>
  <c r="AK58" i="8" s="1"/>
  <c r="R45" i="8"/>
  <c r="R55" i="8" s="1"/>
  <c r="S47" i="8"/>
  <c r="S57" i="8" s="1"/>
  <c r="AB52" i="8"/>
  <c r="AB62" i="8" s="1"/>
  <c r="AC52" i="8"/>
  <c r="AC62" i="8" s="1"/>
  <c r="AB56" i="8"/>
  <c r="O88" i="8"/>
  <c r="B59" i="8" s="1"/>
  <c r="D59" i="8"/>
  <c r="W52" i="8"/>
  <c r="W62" i="8" s="1"/>
  <c r="AI50" i="8"/>
  <c r="AI60" i="8" s="1"/>
  <c r="O47" i="8"/>
  <c r="AE47" i="8"/>
  <c r="AE57" i="8" s="1"/>
  <c r="P49" i="8"/>
  <c r="P59" i="8" s="1"/>
  <c r="V48" i="8"/>
  <c r="V58" i="8" s="1"/>
  <c r="AH51" i="8"/>
  <c r="AH61" i="8" s="1"/>
  <c r="AD46" i="8"/>
  <c r="AD56" i="8" s="1"/>
  <c r="Y47" i="8"/>
  <c r="Y57" i="8" s="1"/>
  <c r="U46" i="8"/>
  <c r="U56" i="8" s="1"/>
  <c r="AM48" i="8"/>
  <c r="AM58" i="8" s="1"/>
  <c r="O51" i="8"/>
  <c r="T46" i="15"/>
  <c r="AH64" i="7"/>
  <c r="AJ71" i="7"/>
  <c r="Z46" i="15"/>
  <c r="AI66" i="7"/>
  <c r="Z56" i="15"/>
  <c r="AG66" i="7"/>
  <c r="AF71" i="7"/>
  <c r="Q21" i="3"/>
  <c r="D40" i="16"/>
  <c r="Q17" i="3"/>
  <c r="D36" i="16"/>
  <c r="Q16" i="3"/>
  <c r="D35" i="16"/>
  <c r="R70" i="15"/>
  <c r="AF50" i="15"/>
  <c r="R90" i="15"/>
  <c r="S65" i="15"/>
  <c r="AG45" i="15"/>
  <c r="S85" i="15"/>
  <c r="AG55" i="15"/>
  <c r="Y68" i="15"/>
  <c r="Y88" i="15"/>
  <c r="AM48" i="15"/>
  <c r="AM58" i="15"/>
  <c r="V70" i="15"/>
  <c r="V90" i="15"/>
  <c r="AJ60" i="15"/>
  <c r="AJ50" i="15"/>
  <c r="AJ56" i="15"/>
  <c r="V86" i="15"/>
  <c r="AJ46" i="15"/>
  <c r="V66" i="15"/>
  <c r="U91" i="15"/>
  <c r="U71" i="15"/>
  <c r="Q15" i="3"/>
  <c r="D34" i="16"/>
  <c r="Y69" i="15"/>
  <c r="AM49" i="15"/>
  <c r="AM59" i="15"/>
  <c r="Y89" i="15"/>
  <c r="T88" i="15"/>
  <c r="T68" i="15"/>
  <c r="T66" i="15"/>
  <c r="T86" i="15"/>
  <c r="Q88" i="15"/>
  <c r="AE58" i="15"/>
  <c r="AE48" i="15"/>
  <c r="Q68" i="15"/>
  <c r="R85" i="15"/>
  <c r="R65" i="15"/>
  <c r="AL46" i="15"/>
  <c r="X86" i="15"/>
  <c r="X66" i="15"/>
  <c r="AL56" i="15"/>
  <c r="AM46" i="15"/>
  <c r="AM56" i="15"/>
  <c r="Y66" i="15"/>
  <c r="Y86" i="15"/>
  <c r="W65" i="15"/>
  <c r="W85" i="15"/>
  <c r="AK45" i="15"/>
  <c r="AK55" i="15"/>
  <c r="O86" i="15"/>
  <c r="AB66" i="15" s="1"/>
  <c r="C46" i="15" s="1"/>
  <c r="O66" i="15"/>
  <c r="AF69" i="7"/>
  <c r="AL69" i="7"/>
  <c r="AM69" i="7"/>
  <c r="B48" i="15"/>
  <c r="F48" i="15" s="1"/>
  <c r="E38" i="16" s="1"/>
  <c r="B47" i="15"/>
  <c r="F47" i="15" s="1"/>
  <c r="E37" i="16" s="1"/>
  <c r="AL58" i="15"/>
  <c r="X68" i="15"/>
  <c r="AL48" i="15"/>
  <c r="X88" i="15"/>
  <c r="X64" i="15"/>
  <c r="X84" i="15"/>
  <c r="AC66" i="7"/>
  <c r="AB55" i="15"/>
  <c r="I45" i="15" s="1"/>
  <c r="AB45" i="15"/>
  <c r="E45" i="15" s="1"/>
  <c r="S71" i="15"/>
  <c r="S91" i="15"/>
  <c r="AG61" i="15"/>
  <c r="AG51" i="15"/>
  <c r="Q71" i="15"/>
  <c r="AE61" i="15"/>
  <c r="AE51" i="15"/>
  <c r="Q91" i="15"/>
  <c r="AI46" i="15"/>
  <c r="AI56" i="15"/>
  <c r="U86" i="15"/>
  <c r="U66" i="15"/>
  <c r="S64" i="15"/>
  <c r="AE71" i="7"/>
  <c r="AH71" i="7"/>
  <c r="C51" i="7" s="1"/>
  <c r="AI69" i="7"/>
  <c r="AJ69" i="7"/>
  <c r="X81" i="15"/>
  <c r="AL51" i="15" s="1"/>
  <c r="X51" i="15"/>
  <c r="X61" i="15"/>
  <c r="O87" i="15"/>
  <c r="AB67" i="15" s="1"/>
  <c r="C47" i="15" s="1"/>
  <c r="AC57" i="15"/>
  <c r="AC47" i="15"/>
  <c r="O67" i="15"/>
  <c r="Z45" i="15"/>
  <c r="U79" i="15"/>
  <c r="AH47" i="15"/>
  <c r="T87" i="15"/>
  <c r="T67" i="15"/>
  <c r="AH57" i="15"/>
  <c r="AB50" i="15"/>
  <c r="E50" i="15" s="1"/>
  <c r="AB60" i="15"/>
  <c r="I50" i="15" s="1"/>
  <c r="X69" i="15"/>
  <c r="AL49" i="15"/>
  <c r="AL59" i="15"/>
  <c r="X89" i="15"/>
  <c r="Z58" i="15"/>
  <c r="O74" i="15"/>
  <c r="O54" i="15"/>
  <c r="D44" i="15" s="1"/>
  <c r="O44" i="15"/>
  <c r="Z49" i="15"/>
  <c r="AH65" i="7"/>
  <c r="AM67" i="7"/>
  <c r="AL67" i="7"/>
  <c r="AJ67" i="7"/>
  <c r="AM66" i="7"/>
  <c r="AL66" i="7"/>
  <c r="AF65" i="7"/>
  <c r="Z57" i="15"/>
  <c r="R58" i="15"/>
  <c r="P44" i="15"/>
  <c r="R75" i="15"/>
  <c r="AF45" i="15" s="1"/>
  <c r="W47" i="15"/>
  <c r="Y46" i="15"/>
  <c r="U58" i="15"/>
  <c r="R77" i="15"/>
  <c r="Z44" i="15"/>
  <c r="Q47" i="15"/>
  <c r="Y91" i="15"/>
  <c r="Y71" i="15"/>
  <c r="AM61" i="15"/>
  <c r="AM51" i="15"/>
  <c r="Q55" i="15"/>
  <c r="S50" i="15"/>
  <c r="T55" i="15"/>
  <c r="X74" i="15"/>
  <c r="AE69" i="7"/>
  <c r="AM65" i="7"/>
  <c r="AL65" i="7"/>
  <c r="Z80" i="15"/>
  <c r="Z50" i="15"/>
  <c r="Z60" i="15"/>
  <c r="AB58" i="15"/>
  <c r="I48" i="15" s="1"/>
  <c r="AB48" i="15"/>
  <c r="E48" i="15" s="1"/>
  <c r="J48" i="15" s="1"/>
  <c r="F38" i="16" s="1"/>
  <c r="AK49" i="15"/>
  <c r="AK59" i="15"/>
  <c r="W69" i="15"/>
  <c r="W89" i="15"/>
  <c r="AB57" i="15"/>
  <c r="I47" i="15" s="1"/>
  <c r="AB47" i="15"/>
  <c r="E47" i="15" s="1"/>
  <c r="J47" i="15" s="1"/>
  <c r="F37" i="16" s="1"/>
  <c r="AI55" i="15"/>
  <c r="AI45" i="15"/>
  <c r="U85" i="15"/>
  <c r="U65" i="15"/>
  <c r="Q84" i="15"/>
  <c r="Q64" i="15"/>
  <c r="U70" i="15"/>
  <c r="U90" i="15"/>
  <c r="AI50" i="15"/>
  <c r="AI60" i="15"/>
  <c r="AH54" i="15"/>
  <c r="AH44" i="15"/>
  <c r="T84" i="15"/>
  <c r="T64" i="15"/>
  <c r="P66" i="15"/>
  <c r="AD56" i="15"/>
  <c r="P86" i="15"/>
  <c r="AD46" i="15"/>
  <c r="R66" i="15"/>
  <c r="R86" i="15"/>
  <c r="P88" i="15"/>
  <c r="P68" i="15"/>
  <c r="AD48" i="15"/>
  <c r="AD58" i="15"/>
  <c r="R68" i="15"/>
  <c r="R88" i="15"/>
  <c r="AF58" i="15"/>
  <c r="AF48" i="15"/>
  <c r="AB61" i="15"/>
  <c r="AB51" i="15"/>
  <c r="AJ66" i="7"/>
  <c r="Q74" i="15"/>
  <c r="AE44" i="15" s="1"/>
  <c r="Q44" i="15"/>
  <c r="Q54" i="15"/>
  <c r="AF49" i="15"/>
  <c r="AF59" i="15"/>
  <c r="R69" i="15"/>
  <c r="R89" i="15"/>
  <c r="P80" i="15"/>
  <c r="AD50" i="15" s="1"/>
  <c r="P50" i="15"/>
  <c r="P60" i="15"/>
  <c r="Z59" i="15"/>
  <c r="AC67" i="7"/>
  <c r="AK68" i="7"/>
  <c r="AJ68" i="7"/>
  <c r="AJ65" i="7"/>
  <c r="AH69" i="7"/>
  <c r="AB64" i="7"/>
  <c r="C44" i="7" s="1"/>
  <c r="U15" i="3" s="1"/>
  <c r="AC64" i="7"/>
  <c r="Z77" i="15"/>
  <c r="R48" i="15"/>
  <c r="S55" i="15"/>
  <c r="R55" i="15"/>
  <c r="W77" i="15"/>
  <c r="U46" i="15"/>
  <c r="Y56" i="15"/>
  <c r="U48" i="15"/>
  <c r="W46" i="15"/>
  <c r="Z74" i="15"/>
  <c r="Q77" i="15"/>
  <c r="V51" i="15"/>
  <c r="Q75" i="15"/>
  <c r="S60" i="15"/>
  <c r="V78" i="15"/>
  <c r="AJ58" i="15" s="1"/>
  <c r="X44" i="15"/>
  <c r="AD64" i="7"/>
  <c r="AE64" i="7"/>
  <c r="AD66" i="7"/>
  <c r="AL50" i="15"/>
  <c r="AL60" i="15"/>
  <c r="X90" i="15"/>
  <c r="X70" i="15"/>
  <c r="W68" i="15"/>
  <c r="AK48" i="15"/>
  <c r="AK58" i="15"/>
  <c r="W88" i="15"/>
  <c r="P90" i="15"/>
  <c r="P70" i="15"/>
  <c r="T85" i="15"/>
  <c r="AH45" i="15"/>
  <c r="T65" i="15"/>
  <c r="AH55" i="15"/>
  <c r="AG59" i="15"/>
  <c r="S69" i="15"/>
  <c r="S89" i="15"/>
  <c r="AF69" i="15" s="1"/>
  <c r="AG49" i="15"/>
  <c r="AL47" i="15"/>
  <c r="X87" i="15"/>
  <c r="AL57" i="15"/>
  <c r="X67" i="15"/>
  <c r="AK46" i="15"/>
  <c r="W86" i="15"/>
  <c r="AJ66" i="15" s="1"/>
  <c r="W66" i="15"/>
  <c r="AK56" i="15"/>
  <c r="B45" i="15"/>
  <c r="F45" i="15" s="1"/>
  <c r="E35" i="16" s="1"/>
  <c r="J45" i="15"/>
  <c r="F35" i="16" s="1"/>
  <c r="AC48" i="15"/>
  <c r="O68" i="15"/>
  <c r="AC58" i="15"/>
  <c r="O88" i="15"/>
  <c r="AB68" i="15" s="1"/>
  <c r="C48" i="15" s="1"/>
  <c r="AK50" i="15"/>
  <c r="AK60" i="15"/>
  <c r="W70" i="15"/>
  <c r="W90" i="15"/>
  <c r="AJ70" i="15" s="1"/>
  <c r="V64" i="15"/>
  <c r="AJ54" i="15"/>
  <c r="AJ44" i="15"/>
  <c r="V84" i="15"/>
  <c r="AL70" i="7"/>
  <c r="AM70" i="7"/>
  <c r="U51" i="15"/>
  <c r="U81" i="15"/>
  <c r="AI61" i="15" s="1"/>
  <c r="U61" i="15"/>
  <c r="D51" i="15" s="1"/>
  <c r="B51" i="15" s="1"/>
  <c r="F51" i="15" s="1"/>
  <c r="O56" i="15"/>
  <c r="D46" i="15" s="1"/>
  <c r="O76" i="15"/>
  <c r="O46" i="15"/>
  <c r="AL71" i="7"/>
  <c r="AM71" i="7"/>
  <c r="AB49" i="15"/>
  <c r="E49" i="15" s="1"/>
  <c r="AB59" i="15"/>
  <c r="I49" i="15" s="1"/>
  <c r="AJ55" i="15"/>
  <c r="V85" i="15"/>
  <c r="AJ45" i="15"/>
  <c r="V65" i="15"/>
  <c r="AF51" i="15"/>
  <c r="R71" i="15"/>
  <c r="AF61" i="15"/>
  <c r="R91" i="15"/>
  <c r="AE71" i="15" s="1"/>
  <c r="S86" i="15"/>
  <c r="S66" i="15"/>
  <c r="AG46" i="15"/>
  <c r="AG56" i="15"/>
  <c r="AM64" i="7"/>
  <c r="AL64" i="7"/>
  <c r="AC65" i="7"/>
  <c r="AD65" i="7"/>
  <c r="C35" i="16"/>
  <c r="K45" i="7"/>
  <c r="AC71" i="7"/>
  <c r="AI70" i="7"/>
  <c r="AI64" i="7"/>
  <c r="P74" i="15"/>
  <c r="S45" i="15"/>
  <c r="O91" i="15"/>
  <c r="AB71" i="15" s="1"/>
  <c r="O71" i="15"/>
  <c r="AC61" i="15"/>
  <c r="AC51" i="15"/>
  <c r="U56" i="15"/>
  <c r="R47" i="15"/>
  <c r="W56" i="15"/>
  <c r="V61" i="15"/>
  <c r="T45" i="15"/>
  <c r="V48" i="15"/>
  <c r="AF70" i="7"/>
  <c r="C34" i="16"/>
  <c r="K44" i="7"/>
  <c r="AI44" i="15"/>
  <c r="U84" i="15"/>
  <c r="U64" i="15"/>
  <c r="AI54" i="15"/>
  <c r="W87" i="15"/>
  <c r="W67" i="15"/>
  <c r="AK57" i="15"/>
  <c r="AK47" i="15"/>
  <c r="AE67" i="7"/>
  <c r="AF67" i="7"/>
  <c r="AF68" i="7"/>
  <c r="AL68" i="7"/>
  <c r="AM68" i="7"/>
  <c r="V77" i="15"/>
  <c r="V47" i="15"/>
  <c r="V57" i="15"/>
  <c r="AF47" i="15"/>
  <c r="R67" i="15"/>
  <c r="R87" i="15"/>
  <c r="AF57" i="15"/>
  <c r="S87" i="15"/>
  <c r="AG47" i="15"/>
  <c r="AG57" i="15"/>
  <c r="S67" i="15"/>
  <c r="V71" i="15"/>
  <c r="AJ51" i="15"/>
  <c r="V91" i="15"/>
  <c r="AI71" i="15" s="1"/>
  <c r="AJ61" i="15"/>
  <c r="X85" i="15"/>
  <c r="AL45" i="15"/>
  <c r="AL55" i="15"/>
  <c r="X65" i="15"/>
  <c r="Q69" i="15"/>
  <c r="AE59" i="15"/>
  <c r="Q89" i="15"/>
  <c r="AE49" i="15"/>
  <c r="S90" i="15"/>
  <c r="AF70" i="15" s="1"/>
  <c r="AG60" i="15"/>
  <c r="S70" i="15"/>
  <c r="AG50" i="15"/>
  <c r="O65" i="15"/>
  <c r="AC55" i="15"/>
  <c r="AC45" i="15"/>
  <c r="O85" i="15"/>
  <c r="AB65" i="15" s="1"/>
  <c r="C45" i="15" s="1"/>
  <c r="X71" i="15"/>
  <c r="X91" i="15"/>
  <c r="D37" i="16"/>
  <c r="Q18" i="3"/>
  <c r="AF66" i="7"/>
  <c r="R76" i="15"/>
  <c r="AF56" i="15" s="1"/>
  <c r="R46" i="15"/>
  <c r="R56" i="15"/>
  <c r="AC70" i="7"/>
  <c r="AM55" i="15"/>
  <c r="Y65" i="15"/>
  <c r="Y85" i="15"/>
  <c r="AM45" i="15"/>
  <c r="AD49" i="15"/>
  <c r="P89" i="15"/>
  <c r="P69" i="15"/>
  <c r="AD59" i="15"/>
  <c r="V69" i="15"/>
  <c r="V89" i="15"/>
  <c r="AC49" i="15"/>
  <c r="O89" i="15"/>
  <c r="AB69" i="15" s="1"/>
  <c r="C49" i="15" s="1"/>
  <c r="AC59" i="15"/>
  <c r="O69" i="15"/>
  <c r="P91" i="15"/>
  <c r="P71" i="15"/>
  <c r="AD51" i="15"/>
  <c r="AD61" i="15"/>
  <c r="AH50" i="15"/>
  <c r="AH60" i="15"/>
  <c r="T70" i="15"/>
  <c r="T90" i="15"/>
  <c r="V79" i="15"/>
  <c r="AJ49" i="15" s="1"/>
  <c r="V49" i="15"/>
  <c r="V59" i="15"/>
  <c r="S44" i="15"/>
  <c r="S54" i="15"/>
  <c r="S74" i="15"/>
  <c r="AG54" i="15" s="1"/>
  <c r="AG68" i="7"/>
  <c r="AK71" i="7"/>
  <c r="AH67" i="7"/>
  <c r="AK64" i="7"/>
  <c r="AD68" i="7"/>
  <c r="AG69" i="7"/>
  <c r="T48" i="15"/>
  <c r="T58" i="15"/>
  <c r="T78" i="15"/>
  <c r="AH58" i="15" s="1"/>
  <c r="AH68" i="7"/>
  <c r="V88" i="15"/>
  <c r="V68" i="15"/>
  <c r="AJ48" i="15"/>
  <c r="AC70" i="6"/>
  <c r="AK70" i="6"/>
  <c r="Y75" i="14"/>
  <c r="Y55" i="14"/>
  <c r="P89" i="14"/>
  <c r="P69" i="14"/>
  <c r="T65" i="14"/>
  <c r="AH45" i="14"/>
  <c r="T85" i="14"/>
  <c r="AH55" i="14"/>
  <c r="X67" i="14"/>
  <c r="X87" i="14"/>
  <c r="P84" i="14"/>
  <c r="P64" i="14"/>
  <c r="X91" i="14"/>
  <c r="X71" i="14"/>
  <c r="V86" i="14"/>
  <c r="V66" i="14"/>
  <c r="U89" i="14"/>
  <c r="U69" i="14"/>
  <c r="Y84" i="14"/>
  <c r="Y64" i="14"/>
  <c r="O68" i="14"/>
  <c r="O88" i="14"/>
  <c r="AB68" i="14" s="1"/>
  <c r="R64" i="14"/>
  <c r="R84" i="14"/>
  <c r="O85" i="14"/>
  <c r="AB65" i="14" s="1"/>
  <c r="O65" i="14"/>
  <c r="AK56" i="14"/>
  <c r="W66" i="14"/>
  <c r="S85" i="14"/>
  <c r="S65" i="14"/>
  <c r="Y50" i="14"/>
  <c r="Y80" i="14"/>
  <c r="Y60" i="14"/>
  <c r="S68" i="14"/>
  <c r="S88" i="14"/>
  <c r="O71" i="14"/>
  <c r="AC51" i="14"/>
  <c r="O91" i="14"/>
  <c r="AB71" i="14" s="1"/>
  <c r="AC61" i="14"/>
  <c r="AK64" i="6"/>
  <c r="AL65" i="6"/>
  <c r="AM65" i="6"/>
  <c r="Q88" i="14"/>
  <c r="Q68" i="14"/>
  <c r="W44" i="14"/>
  <c r="W54" i="14"/>
  <c r="W74" i="14"/>
  <c r="P45" i="14"/>
  <c r="P59" i="14"/>
  <c r="U56" i="14"/>
  <c r="U45" i="14"/>
  <c r="Y74" i="14"/>
  <c r="AM54" i="14" s="1"/>
  <c r="AI64" i="6"/>
  <c r="O75" i="14"/>
  <c r="Z80" i="14"/>
  <c r="V47" i="14"/>
  <c r="Z79" i="14"/>
  <c r="R74" i="14"/>
  <c r="X77" i="14"/>
  <c r="AL57" i="14" s="1"/>
  <c r="Q77" i="14"/>
  <c r="AE47" i="14" s="1"/>
  <c r="O48" i="14"/>
  <c r="T79" i="14"/>
  <c r="T45" i="14"/>
  <c r="O56" i="14"/>
  <c r="Q44" i="14"/>
  <c r="U77" i="14"/>
  <c r="S44" i="14"/>
  <c r="P57" i="14"/>
  <c r="W61" i="14"/>
  <c r="D51" i="14" s="1"/>
  <c r="B51" i="14" s="1"/>
  <c r="AD65" i="6"/>
  <c r="AK66" i="6"/>
  <c r="AE65" i="6"/>
  <c r="T76" i="14"/>
  <c r="Z46" i="14"/>
  <c r="W60" i="14"/>
  <c r="V75" i="14"/>
  <c r="U74" i="14"/>
  <c r="AI44" i="14" s="1"/>
  <c r="X74" i="14"/>
  <c r="X61" i="14"/>
  <c r="Q49" i="14"/>
  <c r="V59" i="14"/>
  <c r="R60" i="14"/>
  <c r="S60" i="14"/>
  <c r="Y46" i="14"/>
  <c r="X46" i="14"/>
  <c r="AL69" i="6"/>
  <c r="AM69" i="6"/>
  <c r="Q75" i="14"/>
  <c r="Q45" i="14"/>
  <c r="Q55" i="14"/>
  <c r="AB59" i="14"/>
  <c r="R85" i="14"/>
  <c r="W69" i="14"/>
  <c r="W89" i="14"/>
  <c r="AC64" i="6"/>
  <c r="Y67" i="14"/>
  <c r="Y87" i="14"/>
  <c r="AM57" i="14"/>
  <c r="AM47" i="14"/>
  <c r="T47" i="14"/>
  <c r="T57" i="14"/>
  <c r="T77" i="14"/>
  <c r="S78" i="14"/>
  <c r="AG48" i="14" s="1"/>
  <c r="S58" i="14"/>
  <c r="S48" i="14"/>
  <c r="W55" i="14"/>
  <c r="W75" i="14"/>
  <c r="W45" i="14"/>
  <c r="P55" i="14"/>
  <c r="Q58" i="14"/>
  <c r="P79" i="14"/>
  <c r="AD49" i="14" s="1"/>
  <c r="U76" i="14"/>
  <c r="U81" i="14"/>
  <c r="Y54" i="14"/>
  <c r="O45" i="14"/>
  <c r="Z60" i="14"/>
  <c r="V77" i="14"/>
  <c r="Z44" i="14"/>
  <c r="R44" i="14"/>
  <c r="X57" i="14"/>
  <c r="W77" i="14"/>
  <c r="O78" i="14"/>
  <c r="AC58" i="14" s="1"/>
  <c r="T49" i="14"/>
  <c r="T55" i="14"/>
  <c r="Y61" i="14"/>
  <c r="U57" i="14"/>
  <c r="S54" i="14"/>
  <c r="W56" i="14"/>
  <c r="AJ56" i="14" s="1"/>
  <c r="W81" i="14"/>
  <c r="AG51" i="14"/>
  <c r="S91" i="14"/>
  <c r="AG61" i="14"/>
  <c r="S71" i="14"/>
  <c r="AG65" i="6"/>
  <c r="T46" i="14"/>
  <c r="R55" i="14"/>
  <c r="AM51" i="14"/>
  <c r="Z76" i="14"/>
  <c r="Y78" i="14"/>
  <c r="V55" i="14"/>
  <c r="U54" i="14"/>
  <c r="P74" i="14"/>
  <c r="AD44" i="14" s="1"/>
  <c r="X81" i="14"/>
  <c r="Q59" i="14"/>
  <c r="T54" i="14"/>
  <c r="AD61" i="14"/>
  <c r="P91" i="14"/>
  <c r="P71" i="14"/>
  <c r="AD51" i="14"/>
  <c r="R50" i="14"/>
  <c r="Y57" i="14"/>
  <c r="Y76" i="14"/>
  <c r="U88" i="14"/>
  <c r="U68" i="14"/>
  <c r="R89" i="14"/>
  <c r="Y68" i="14"/>
  <c r="Y88" i="14"/>
  <c r="AJ67" i="6"/>
  <c r="AK67" i="6"/>
  <c r="W78" i="14"/>
  <c r="W48" i="14"/>
  <c r="W58" i="14"/>
  <c r="Q78" i="14"/>
  <c r="AE58" i="14" s="1"/>
  <c r="U55" i="14"/>
  <c r="U51" i="14"/>
  <c r="Z49" i="14"/>
  <c r="Z54" i="14"/>
  <c r="Q57" i="14"/>
  <c r="W57" i="14"/>
  <c r="O76" i="14"/>
  <c r="AC56" i="14" s="1"/>
  <c r="Q54" i="14"/>
  <c r="Y51" i="14"/>
  <c r="P77" i="14"/>
  <c r="W46" i="14"/>
  <c r="AD70" i="6"/>
  <c r="AE70" i="6"/>
  <c r="AC67" i="6"/>
  <c r="AJ65" i="6"/>
  <c r="AE66" i="6"/>
  <c r="R71" i="14"/>
  <c r="R91" i="14"/>
  <c r="AF51" i="14"/>
  <c r="AF61" i="14"/>
  <c r="R75" i="14"/>
  <c r="W80" i="14"/>
  <c r="Y58" i="14"/>
  <c r="X54" i="14"/>
  <c r="P44" i="14"/>
  <c r="V49" i="14"/>
  <c r="T74" i="14"/>
  <c r="S80" i="14"/>
  <c r="AG50" i="14" s="1"/>
  <c r="Y47" i="14"/>
  <c r="X56" i="14"/>
  <c r="T68" i="14"/>
  <c r="AB50" i="14"/>
  <c r="U90" i="14"/>
  <c r="U70" i="14"/>
  <c r="AI50" i="14"/>
  <c r="Q80" i="14"/>
  <c r="Q50" i="14"/>
  <c r="Q60" i="14"/>
  <c r="U84" i="14"/>
  <c r="U64" i="14"/>
  <c r="T89" i="14"/>
  <c r="Y85" i="14"/>
  <c r="O74" i="14"/>
  <c r="O54" i="14"/>
  <c r="O44" i="14"/>
  <c r="R59" i="14"/>
  <c r="R79" i="14"/>
  <c r="R49" i="14"/>
  <c r="AG64" i="6"/>
  <c r="AF68" i="6"/>
  <c r="AE68" i="6"/>
  <c r="AJ69" i="6"/>
  <c r="AJ64" i="6"/>
  <c r="AM70" i="6"/>
  <c r="AL70" i="6"/>
  <c r="AK68" i="6"/>
  <c r="AE69" i="6"/>
  <c r="Q91" i="14"/>
  <c r="T90" i="14"/>
  <c r="T70" i="14"/>
  <c r="AF66" i="2"/>
  <c r="AB71" i="13"/>
  <c r="B66" i="8" l="1"/>
  <c r="D68" i="8"/>
  <c r="C72" i="8"/>
  <c r="F72" i="8" s="1"/>
  <c r="B68" i="8"/>
  <c r="C71" i="8"/>
  <c r="F71" i="8" s="1"/>
  <c r="G71" i="8" s="1"/>
  <c r="X20" i="3" s="1"/>
  <c r="Q51" i="8"/>
  <c r="Q61" i="8" s="1"/>
  <c r="E67" i="8"/>
  <c r="F67" i="8" s="1"/>
  <c r="G67" i="8" s="1"/>
  <c r="X16" i="3" s="1"/>
  <c r="D70" i="8"/>
  <c r="F70" i="8" s="1"/>
  <c r="F50" i="10"/>
  <c r="G50" i="10" s="1"/>
  <c r="K50" i="8" s="1"/>
  <c r="AD51" i="8"/>
  <c r="AD61" i="8" s="1"/>
  <c r="B70" i="8"/>
  <c r="G70" i="8" s="1"/>
  <c r="X19" i="3" s="1"/>
  <c r="D69" i="8"/>
  <c r="D72" i="8"/>
  <c r="P46" i="8"/>
  <c r="P56" i="8" s="1"/>
  <c r="B47" i="8" s="1"/>
  <c r="E66" i="8"/>
  <c r="D67" i="8"/>
  <c r="B72" i="8"/>
  <c r="C45" i="6"/>
  <c r="T16" i="3" s="1"/>
  <c r="I47" i="6"/>
  <c r="C48" i="6"/>
  <c r="T19" i="3" s="1"/>
  <c r="E45" i="6"/>
  <c r="E51" i="6"/>
  <c r="I48" i="6"/>
  <c r="I49" i="6"/>
  <c r="AC71" i="6"/>
  <c r="AL71" i="2"/>
  <c r="E46" i="2"/>
  <c r="AE69" i="13"/>
  <c r="P89" i="13"/>
  <c r="P70" i="13"/>
  <c r="E45" i="2"/>
  <c r="W85" i="13"/>
  <c r="E47" i="2"/>
  <c r="J47" i="2" s="1"/>
  <c r="C44" i="2"/>
  <c r="S15" i="3" s="1"/>
  <c r="S91" i="13"/>
  <c r="AM54" i="13"/>
  <c r="AM44" i="13"/>
  <c r="I45" i="2"/>
  <c r="D38" i="16"/>
  <c r="AL64" i="2"/>
  <c r="AG66" i="2"/>
  <c r="AJ70" i="6"/>
  <c r="B49" i="15"/>
  <c r="F49" i="15" s="1"/>
  <c r="E39" i="16" s="1"/>
  <c r="AC69" i="2"/>
  <c r="J47" i="6"/>
  <c r="D27" i="16" s="1"/>
  <c r="F46" i="10"/>
  <c r="G46" i="10" s="1"/>
  <c r="K46" i="8" s="1"/>
  <c r="J48" i="6"/>
  <c r="P19" i="3" s="1"/>
  <c r="AD66" i="2"/>
  <c r="F52" i="10"/>
  <c r="F62" i="8"/>
  <c r="F48" i="9"/>
  <c r="G48" i="9" s="1"/>
  <c r="J48" i="8" s="1"/>
  <c r="N48" i="8" s="1"/>
  <c r="AI58" i="14"/>
  <c r="U91" i="14"/>
  <c r="W90" i="14"/>
  <c r="W86" i="14"/>
  <c r="AJ66" i="14" s="1"/>
  <c r="AD56" i="14"/>
  <c r="R65" i="14"/>
  <c r="AI61" i="14"/>
  <c r="AE61" i="14"/>
  <c r="AF70" i="6"/>
  <c r="C50" i="6" s="1"/>
  <c r="T21" i="3" s="1"/>
  <c r="AL67" i="6"/>
  <c r="C47" i="6" s="1"/>
  <c r="AE51" i="14"/>
  <c r="AI48" i="14"/>
  <c r="AJ66" i="6"/>
  <c r="AF56" i="14"/>
  <c r="AB47" i="14"/>
  <c r="AC60" i="14"/>
  <c r="S70" i="14"/>
  <c r="S90" i="14"/>
  <c r="R86" i="14"/>
  <c r="AH60" i="14"/>
  <c r="AD64" i="6"/>
  <c r="C44" i="6" s="1"/>
  <c r="T15" i="3" s="1"/>
  <c r="AM55" i="14"/>
  <c r="AH67" i="6"/>
  <c r="AD67" i="6"/>
  <c r="AE60" i="14"/>
  <c r="Y91" i="14"/>
  <c r="AL71" i="14" s="1"/>
  <c r="AC69" i="6"/>
  <c r="Q70" i="14"/>
  <c r="R66" i="14"/>
  <c r="AJ46" i="14"/>
  <c r="AC66" i="6"/>
  <c r="C46" i="6" s="1"/>
  <c r="T69" i="14"/>
  <c r="W65" i="14"/>
  <c r="U86" i="14"/>
  <c r="AI66" i="14" s="1"/>
  <c r="AI54" i="14"/>
  <c r="AF47" i="14"/>
  <c r="R67" i="14"/>
  <c r="AG55" i="14"/>
  <c r="AF57" i="14"/>
  <c r="AL66" i="6"/>
  <c r="AI57" i="13"/>
  <c r="AE47" i="13"/>
  <c r="U67" i="13"/>
  <c r="AI47" i="13"/>
  <c r="AB46" i="13"/>
  <c r="Q87" i="13"/>
  <c r="P64" i="13"/>
  <c r="P84" i="13"/>
  <c r="AG68" i="2"/>
  <c r="AI69" i="2"/>
  <c r="AG65" i="2"/>
  <c r="AC58" i="13"/>
  <c r="R65" i="13"/>
  <c r="P67" i="13"/>
  <c r="Y64" i="13"/>
  <c r="AD70" i="2"/>
  <c r="J45" i="2"/>
  <c r="D15" i="16" s="1"/>
  <c r="AD71" i="2"/>
  <c r="AD69" i="13"/>
  <c r="AL47" i="13"/>
  <c r="S90" i="13"/>
  <c r="D47" i="14"/>
  <c r="B47" i="14" s="1"/>
  <c r="I47" i="2"/>
  <c r="I46" i="2"/>
  <c r="I45" i="6"/>
  <c r="J49" i="6"/>
  <c r="D29" i="16" s="1"/>
  <c r="I49" i="2"/>
  <c r="F57" i="8"/>
  <c r="G57" i="8" s="1"/>
  <c r="W16" i="3" s="1"/>
  <c r="AF58" i="13"/>
  <c r="I48" i="2"/>
  <c r="J44" i="6"/>
  <c r="D48" i="14"/>
  <c r="B48" i="14" s="1"/>
  <c r="D50" i="14"/>
  <c r="B50" i="14" s="1"/>
  <c r="D45" i="14"/>
  <c r="B45" i="14" s="1"/>
  <c r="D49" i="14"/>
  <c r="B49" i="14" s="1"/>
  <c r="D46" i="13"/>
  <c r="B46" i="13" s="1"/>
  <c r="D50" i="8"/>
  <c r="B50" i="8"/>
  <c r="F66" i="8"/>
  <c r="G66" i="8" s="1"/>
  <c r="X15" i="3" s="1"/>
  <c r="J46" i="6"/>
  <c r="P17" i="3" s="1"/>
  <c r="J50" i="6"/>
  <c r="P21" i="3" s="1"/>
  <c r="F51" i="10"/>
  <c r="G51" i="10" s="1"/>
  <c r="K51" i="8" s="1"/>
  <c r="N49" i="8"/>
  <c r="G72" i="8"/>
  <c r="X21" i="3" s="1"/>
  <c r="E49" i="8"/>
  <c r="F69" i="8"/>
  <c r="G69" i="8" s="1"/>
  <c r="X18" i="3" s="1"/>
  <c r="G56" i="8"/>
  <c r="W15" i="3" s="1"/>
  <c r="D47" i="8"/>
  <c r="J44" i="2"/>
  <c r="D14" i="16" s="1"/>
  <c r="B46" i="8"/>
  <c r="D46" i="8"/>
  <c r="F56" i="8"/>
  <c r="E47" i="8"/>
  <c r="C47" i="8"/>
  <c r="C49" i="8"/>
  <c r="F52" i="9"/>
  <c r="F45" i="6"/>
  <c r="J45" i="6"/>
  <c r="D25" i="16" s="1"/>
  <c r="W88" i="14"/>
  <c r="AL64" i="6"/>
  <c r="AK71" i="6"/>
  <c r="AJ71" i="6"/>
  <c r="AF46" i="14"/>
  <c r="AG69" i="6"/>
  <c r="C49" i="6" s="1"/>
  <c r="T20" i="3" s="1"/>
  <c r="AC71" i="14"/>
  <c r="AM61" i="14"/>
  <c r="D46" i="14"/>
  <c r="B46" i="14" s="1"/>
  <c r="AE56" i="14"/>
  <c r="AC50" i="14"/>
  <c r="I46" i="6"/>
  <c r="F50" i="6"/>
  <c r="AF49" i="14"/>
  <c r="AI59" i="14"/>
  <c r="Q86" i="14"/>
  <c r="AD66" i="14" s="1"/>
  <c r="D44" i="14"/>
  <c r="B44" i="14" s="1"/>
  <c r="AK48" i="14"/>
  <c r="AE46" i="14"/>
  <c r="AH48" i="14"/>
  <c r="F48" i="6"/>
  <c r="AH71" i="6"/>
  <c r="AI71" i="6"/>
  <c r="AK59" i="14"/>
  <c r="AK49" i="14"/>
  <c r="AI51" i="14"/>
  <c r="P66" i="14"/>
  <c r="AL59" i="14"/>
  <c r="Q87" i="14"/>
  <c r="AE67" i="14" s="1"/>
  <c r="O70" i="14"/>
  <c r="X89" i="14"/>
  <c r="AK69" i="14" s="1"/>
  <c r="AJ49" i="14"/>
  <c r="O90" i="14"/>
  <c r="AB70" i="14" s="1"/>
  <c r="AL49" i="14"/>
  <c r="V69" i="14"/>
  <c r="T88" i="14"/>
  <c r="AG68" i="14" s="1"/>
  <c r="AK60" i="14"/>
  <c r="V89" i="14"/>
  <c r="AJ69" i="14" s="1"/>
  <c r="AH49" i="14"/>
  <c r="AG70" i="14"/>
  <c r="AH59" i="14"/>
  <c r="O66" i="14"/>
  <c r="AD46" i="14"/>
  <c r="O86" i="14"/>
  <c r="AB66" i="14" s="1"/>
  <c r="D51" i="13"/>
  <c r="B51" i="13" s="1"/>
  <c r="D49" i="13"/>
  <c r="B49" i="13" s="1"/>
  <c r="X87" i="13"/>
  <c r="AC70" i="2"/>
  <c r="C50" i="2" s="1"/>
  <c r="S21" i="3" s="1"/>
  <c r="AC61" i="13"/>
  <c r="AB51" i="13"/>
  <c r="AC51" i="13"/>
  <c r="AB61" i="13"/>
  <c r="I50" i="2"/>
  <c r="O66" i="13"/>
  <c r="AL57" i="13"/>
  <c r="E50" i="2"/>
  <c r="J50" i="2" s="1"/>
  <c r="O21" i="3" s="1"/>
  <c r="U88" i="13"/>
  <c r="AI68" i="13" s="1"/>
  <c r="U68" i="13"/>
  <c r="I51" i="2"/>
  <c r="I44" i="2"/>
  <c r="D44" i="13"/>
  <c r="B44" i="13" s="1"/>
  <c r="D50" i="13"/>
  <c r="D47" i="13"/>
  <c r="B47" i="13" s="1"/>
  <c r="U85" i="13"/>
  <c r="U65" i="13"/>
  <c r="D45" i="13"/>
  <c r="D48" i="13"/>
  <c r="B48" i="13" s="1"/>
  <c r="AL66" i="2"/>
  <c r="P87" i="13"/>
  <c r="AC67" i="13" s="1"/>
  <c r="E49" i="2"/>
  <c r="F49" i="2" s="1"/>
  <c r="AJ58" i="13"/>
  <c r="AE71" i="2"/>
  <c r="AD57" i="13"/>
  <c r="AD47" i="13"/>
  <c r="Y69" i="13"/>
  <c r="Y89" i="13"/>
  <c r="AM69" i="13" s="1"/>
  <c r="E48" i="2"/>
  <c r="AE57" i="13"/>
  <c r="Y91" i="13"/>
  <c r="AM71" i="13" s="1"/>
  <c r="Y71" i="13"/>
  <c r="R91" i="13"/>
  <c r="AF71" i="13" s="1"/>
  <c r="AF51" i="13"/>
  <c r="AF61" i="13"/>
  <c r="R71" i="13"/>
  <c r="AB59" i="13"/>
  <c r="AB49" i="13"/>
  <c r="W87" i="13"/>
  <c r="AK47" i="13"/>
  <c r="W67" i="13"/>
  <c r="AK57" i="13"/>
  <c r="V67" i="13"/>
  <c r="AJ47" i="13"/>
  <c r="AJ57" i="13"/>
  <c r="V87" i="13"/>
  <c r="AI67" i="13" s="1"/>
  <c r="AK67" i="2"/>
  <c r="AJ67" i="2"/>
  <c r="AI65" i="2"/>
  <c r="AJ65" i="2"/>
  <c r="AF68" i="2"/>
  <c r="AF69" i="2"/>
  <c r="AG69" i="2"/>
  <c r="AK69" i="2"/>
  <c r="AK68" i="2"/>
  <c r="AL68" i="2"/>
  <c r="AE70" i="2"/>
  <c r="AG61" i="13"/>
  <c r="R68" i="13"/>
  <c r="R88" i="13"/>
  <c r="AE69" i="2"/>
  <c r="AG51" i="13"/>
  <c r="Y85" i="13"/>
  <c r="AM65" i="13" s="1"/>
  <c r="Y65" i="13"/>
  <c r="P69" i="13"/>
  <c r="AC56" i="13"/>
  <c r="AK70" i="2"/>
  <c r="AJ70" i="2"/>
  <c r="AH47" i="13"/>
  <c r="T87" i="13"/>
  <c r="AG67" i="13" s="1"/>
  <c r="T67" i="13"/>
  <c r="AH57" i="13"/>
  <c r="AE67" i="2"/>
  <c r="AC68" i="2"/>
  <c r="AD68" i="2"/>
  <c r="AC46" i="13"/>
  <c r="AF48" i="13"/>
  <c r="AB71" i="2"/>
  <c r="AC71" i="2"/>
  <c r="AE59" i="13"/>
  <c r="AI68" i="2"/>
  <c r="AJ68" i="2"/>
  <c r="AI71" i="2"/>
  <c r="AJ71" i="2"/>
  <c r="Q71" i="13"/>
  <c r="AE51" i="13"/>
  <c r="Q91" i="13"/>
  <c r="AD71" i="13" s="1"/>
  <c r="AE61" i="13"/>
  <c r="AF67" i="2"/>
  <c r="AH67" i="2"/>
  <c r="AB66" i="2"/>
  <c r="AC66" i="2"/>
  <c r="AB65" i="2"/>
  <c r="AC65" i="2"/>
  <c r="AH71" i="2"/>
  <c r="S68" i="13"/>
  <c r="AG58" i="13"/>
  <c r="AG48" i="13"/>
  <c r="S88" i="13"/>
  <c r="AF50" i="13"/>
  <c r="AG60" i="13"/>
  <c r="AG50" i="13"/>
  <c r="R90" i="13"/>
  <c r="R70" i="13"/>
  <c r="AF60" i="13"/>
  <c r="AC54" i="13"/>
  <c r="AC44" i="13"/>
  <c r="AD54" i="13"/>
  <c r="O64" i="13"/>
  <c r="AD44" i="13"/>
  <c r="O84" i="13"/>
  <c r="W71" i="13"/>
  <c r="W91" i="13"/>
  <c r="AJ71" i="13" s="1"/>
  <c r="AK61" i="13"/>
  <c r="AK51" i="13"/>
  <c r="AL64" i="13"/>
  <c r="AM64" i="13"/>
  <c r="V90" i="13"/>
  <c r="AJ50" i="13"/>
  <c r="V70" i="13"/>
  <c r="AJ60" i="13"/>
  <c r="O85" i="13"/>
  <c r="AB65" i="13" s="1"/>
  <c r="O65" i="13"/>
  <c r="AC45" i="13"/>
  <c r="AC55" i="13"/>
  <c r="AH61" i="13"/>
  <c r="AH51" i="13"/>
  <c r="T91" i="13"/>
  <c r="AG71" i="13" s="1"/>
  <c r="T71" i="13"/>
  <c r="T66" i="13"/>
  <c r="T86" i="13"/>
  <c r="AH46" i="13"/>
  <c r="AH56" i="13"/>
  <c r="Y90" i="13"/>
  <c r="AM60" i="13"/>
  <c r="Y70" i="13"/>
  <c r="AM50" i="13"/>
  <c r="S85" i="13"/>
  <c r="AF65" i="13" s="1"/>
  <c r="AG55" i="13"/>
  <c r="AG45" i="13"/>
  <c r="S65" i="13"/>
  <c r="AI46" i="13"/>
  <c r="U86" i="13"/>
  <c r="AH66" i="13" s="1"/>
  <c r="U66" i="13"/>
  <c r="AI56" i="13"/>
  <c r="AG44" i="13"/>
  <c r="AF44" i="13"/>
  <c r="R64" i="13"/>
  <c r="R84" i="13"/>
  <c r="AF54" i="13"/>
  <c r="R87" i="13"/>
  <c r="R67" i="13"/>
  <c r="AF47" i="13"/>
  <c r="AG57" i="13"/>
  <c r="AG47" i="13"/>
  <c r="AF57" i="13"/>
  <c r="P68" i="13"/>
  <c r="P88" i="13"/>
  <c r="AC68" i="13" s="1"/>
  <c r="AD58" i="13"/>
  <c r="AD48" i="13"/>
  <c r="S69" i="13"/>
  <c r="S89" i="13"/>
  <c r="AF69" i="13" s="1"/>
  <c r="AG59" i="13"/>
  <c r="AG49" i="13"/>
  <c r="W70" i="13"/>
  <c r="W90" i="13"/>
  <c r="AJ70" i="13" s="1"/>
  <c r="AK50" i="13"/>
  <c r="AK60" i="13"/>
  <c r="AD49" i="13"/>
  <c r="O69" i="13"/>
  <c r="O89" i="13"/>
  <c r="AD59" i="13"/>
  <c r="AC49" i="13"/>
  <c r="AC59" i="13"/>
  <c r="AD60" i="13"/>
  <c r="O90" i="13"/>
  <c r="AB70" i="13" s="1"/>
  <c r="O70" i="13"/>
  <c r="AC60" i="13"/>
  <c r="AC50" i="13"/>
  <c r="AJ56" i="13"/>
  <c r="V66" i="13"/>
  <c r="AJ46" i="13"/>
  <c r="V86" i="13"/>
  <c r="AL51" i="13"/>
  <c r="X91" i="13"/>
  <c r="X71" i="13"/>
  <c r="AL61" i="13"/>
  <c r="AM61" i="13"/>
  <c r="AM51" i="13"/>
  <c r="U70" i="13"/>
  <c r="AI50" i="13"/>
  <c r="AI60" i="13"/>
  <c r="U90" i="13"/>
  <c r="AH54" i="13"/>
  <c r="AH44" i="13"/>
  <c r="T84" i="13"/>
  <c r="T64" i="13"/>
  <c r="P86" i="13"/>
  <c r="AC66" i="13" s="1"/>
  <c r="P66" i="13"/>
  <c r="AD46" i="13"/>
  <c r="AD56" i="13"/>
  <c r="W86" i="13"/>
  <c r="AK46" i="13"/>
  <c r="AK56" i="13"/>
  <c r="W66" i="13"/>
  <c r="AK55" i="13"/>
  <c r="V85" i="13"/>
  <c r="AJ45" i="13"/>
  <c r="AJ55" i="13"/>
  <c r="AK45" i="13"/>
  <c r="V65" i="13"/>
  <c r="AB47" i="13"/>
  <c r="AC57" i="13"/>
  <c r="AB57" i="13"/>
  <c r="AC47" i="13"/>
  <c r="W69" i="13"/>
  <c r="AK59" i="13"/>
  <c r="AK49" i="13"/>
  <c r="W89" i="13"/>
  <c r="AH50" i="13"/>
  <c r="T90" i="13"/>
  <c r="T70" i="13"/>
  <c r="AH60" i="13"/>
  <c r="AL49" i="13"/>
  <c r="X89" i="13"/>
  <c r="AL59" i="13"/>
  <c r="X69" i="13"/>
  <c r="AM49" i="13"/>
  <c r="AM59" i="13"/>
  <c r="Q86" i="13"/>
  <c r="AE56" i="13"/>
  <c r="Q66" i="13"/>
  <c r="AE46" i="13"/>
  <c r="Q70" i="13"/>
  <c r="AE60" i="13"/>
  <c r="AE50" i="13"/>
  <c r="Q90" i="13"/>
  <c r="AD70" i="13" s="1"/>
  <c r="AM48" i="13"/>
  <c r="AM58" i="13"/>
  <c r="Y88" i="13"/>
  <c r="Y68" i="13"/>
  <c r="AL54" i="13"/>
  <c r="AK44" i="13"/>
  <c r="W64" i="13"/>
  <c r="W84" i="13"/>
  <c r="AJ64" i="13" s="1"/>
  <c r="AK54" i="13"/>
  <c r="AH49" i="13"/>
  <c r="T89" i="13"/>
  <c r="T69" i="13"/>
  <c r="AH59" i="13"/>
  <c r="AE48" i="13"/>
  <c r="AE58" i="13"/>
  <c r="Q68" i="13"/>
  <c r="Q88" i="13"/>
  <c r="X90" i="13"/>
  <c r="X70" i="13"/>
  <c r="AL50" i="13"/>
  <c r="AL60" i="13"/>
  <c r="U69" i="13"/>
  <c r="AI49" i="13"/>
  <c r="U89" i="13"/>
  <c r="AH69" i="13" s="1"/>
  <c r="AI59" i="13"/>
  <c r="W68" i="13"/>
  <c r="W88" i="13"/>
  <c r="AK48" i="13"/>
  <c r="AK58" i="13"/>
  <c r="AL48" i="13"/>
  <c r="AL58" i="13"/>
  <c r="AD45" i="13"/>
  <c r="P65" i="13"/>
  <c r="AD55" i="13"/>
  <c r="P85" i="13"/>
  <c r="AB58" i="13"/>
  <c r="AB48" i="13"/>
  <c r="AL56" i="13"/>
  <c r="X86" i="13"/>
  <c r="AL46" i="13"/>
  <c r="X66" i="13"/>
  <c r="V69" i="13"/>
  <c r="AJ49" i="13"/>
  <c r="AJ59" i="13"/>
  <c r="V89" i="13"/>
  <c r="Q64" i="13"/>
  <c r="AE44" i="13"/>
  <c r="AE54" i="13"/>
  <c r="I44" i="13" s="1"/>
  <c r="Q84" i="13"/>
  <c r="S66" i="13"/>
  <c r="AG56" i="13"/>
  <c r="AG46" i="13"/>
  <c r="S86" i="13"/>
  <c r="AM57" i="13"/>
  <c r="Y87" i="13"/>
  <c r="Y67" i="13"/>
  <c r="AM47" i="13"/>
  <c r="AI55" i="13"/>
  <c r="AH45" i="13"/>
  <c r="AH55" i="13"/>
  <c r="T65" i="13"/>
  <c r="T85" i="13"/>
  <c r="AI45" i="13"/>
  <c r="AM55" i="13"/>
  <c r="AL55" i="13"/>
  <c r="AM45" i="13"/>
  <c r="X65" i="13"/>
  <c r="X85" i="13"/>
  <c r="AL45" i="13"/>
  <c r="Q65" i="13"/>
  <c r="AE45" i="13"/>
  <c r="Q85" i="13"/>
  <c r="AE55" i="13"/>
  <c r="AF55" i="13"/>
  <c r="AF45" i="13"/>
  <c r="AJ54" i="13"/>
  <c r="U84" i="13"/>
  <c r="AJ44" i="13"/>
  <c r="AI54" i="13"/>
  <c r="U64" i="13"/>
  <c r="AI44" i="13"/>
  <c r="AD50" i="13"/>
  <c r="AH48" i="13"/>
  <c r="AH58" i="13"/>
  <c r="AI58" i="13"/>
  <c r="T88" i="13"/>
  <c r="AI48" i="13"/>
  <c r="T68" i="13"/>
  <c r="AF56" i="13"/>
  <c r="R86" i="13"/>
  <c r="AF46" i="13"/>
  <c r="R66" i="13"/>
  <c r="S64" i="13"/>
  <c r="S84" i="13"/>
  <c r="AG54" i="13"/>
  <c r="AI51" i="13"/>
  <c r="U91" i="13"/>
  <c r="AI61" i="13"/>
  <c r="AJ51" i="13"/>
  <c r="U71" i="13"/>
  <c r="AJ61" i="13"/>
  <c r="AM46" i="13"/>
  <c r="J50" i="15"/>
  <c r="F40" i="16" s="1"/>
  <c r="G40" i="16" s="1"/>
  <c r="D9" i="16" s="1"/>
  <c r="G37" i="16"/>
  <c r="G38" i="16"/>
  <c r="D7" i="16" s="1"/>
  <c r="AG65" i="15"/>
  <c r="AM45" i="14"/>
  <c r="G39" i="16"/>
  <c r="AK65" i="15"/>
  <c r="AC66" i="15"/>
  <c r="F50" i="11"/>
  <c r="E5" i="1"/>
  <c r="F11" i="1"/>
  <c r="F18" i="1" s="1"/>
  <c r="AC71" i="15"/>
  <c r="AH64" i="15"/>
  <c r="AI65" i="15"/>
  <c r="AE68" i="15"/>
  <c r="Q70" i="15"/>
  <c r="AF60" i="15"/>
  <c r="AG64" i="15"/>
  <c r="Q90" i="15"/>
  <c r="F47" i="9"/>
  <c r="G47" i="9" s="1"/>
  <c r="J47" i="8" s="1"/>
  <c r="N47" i="8" s="1"/>
  <c r="AL61" i="15"/>
  <c r="AH66" i="15"/>
  <c r="AE50" i="15"/>
  <c r="G35" i="16"/>
  <c r="D4" i="16" s="1"/>
  <c r="AH46" i="15"/>
  <c r="F49" i="9"/>
  <c r="X65" i="14"/>
  <c r="AL45" i="14"/>
  <c r="X85" i="14"/>
  <c r="AK65" i="14" s="1"/>
  <c r="AL55" i="14"/>
  <c r="AF66" i="15"/>
  <c r="F51" i="9"/>
  <c r="G51" i="9" s="1"/>
  <c r="J51" i="8" s="1"/>
  <c r="F47" i="11"/>
  <c r="H86" i="8"/>
  <c r="G34" i="8"/>
  <c r="F46" i="11"/>
  <c r="G46" i="11"/>
  <c r="D39" i="16"/>
  <c r="Q20" i="3"/>
  <c r="F49" i="11"/>
  <c r="G49" i="11"/>
  <c r="G48" i="11"/>
  <c r="F48" i="11"/>
  <c r="F51" i="11"/>
  <c r="G51" i="11"/>
  <c r="G52" i="11"/>
  <c r="F52" i="11"/>
  <c r="F60" i="8"/>
  <c r="G60" i="8"/>
  <c r="W19" i="3" s="1"/>
  <c r="E51" i="8"/>
  <c r="AB60" i="8"/>
  <c r="C51" i="8" s="1"/>
  <c r="E48" i="8"/>
  <c r="AB57" i="8"/>
  <c r="C48" i="8" s="1"/>
  <c r="E52" i="8"/>
  <c r="AB61" i="8"/>
  <c r="C52" i="8" s="1"/>
  <c r="AB59" i="8"/>
  <c r="C50" i="8" s="1"/>
  <c r="E50" i="8"/>
  <c r="F46" i="9"/>
  <c r="G46" i="9"/>
  <c r="J46" i="8" s="1"/>
  <c r="N46" i="8" s="1"/>
  <c r="AB55" i="8"/>
  <c r="C46" i="8" s="1"/>
  <c r="E46" i="8"/>
  <c r="D52" i="8"/>
  <c r="O61" i="8"/>
  <c r="B52" i="8" s="1"/>
  <c r="F61" i="8"/>
  <c r="G61" i="8"/>
  <c r="W20" i="3" s="1"/>
  <c r="F50" i="9"/>
  <c r="G50" i="9" s="1"/>
  <c r="J50" i="8" s="1"/>
  <c r="O58" i="8"/>
  <c r="B49" i="8" s="1"/>
  <c r="D49" i="8"/>
  <c r="D48" i="8"/>
  <c r="O57" i="8"/>
  <c r="B48" i="8" s="1"/>
  <c r="F59" i="8"/>
  <c r="G59" i="8" s="1"/>
  <c r="W18" i="3" s="1"/>
  <c r="D51" i="8"/>
  <c r="O60" i="8"/>
  <c r="B51" i="8" s="1"/>
  <c r="F58" i="8"/>
  <c r="G58" i="8" s="1"/>
  <c r="W17" i="3" s="1"/>
  <c r="J46" i="2"/>
  <c r="AF67" i="15"/>
  <c r="AI64" i="15"/>
  <c r="AE54" i="15"/>
  <c r="AG70" i="15"/>
  <c r="AD69" i="15"/>
  <c r="AB56" i="15"/>
  <c r="I46" i="15" s="1"/>
  <c r="AB46" i="15"/>
  <c r="E46" i="15" s="1"/>
  <c r="J46" i="15" s="1"/>
  <c r="F36" i="16" s="1"/>
  <c r="AD60" i="15"/>
  <c r="AC68" i="15"/>
  <c r="AF46" i="15"/>
  <c r="AL71" i="15"/>
  <c r="AM71" i="15"/>
  <c r="B44" i="15"/>
  <c r="F44" i="15" s="1"/>
  <c r="E34" i="16" s="1"/>
  <c r="AF71" i="15"/>
  <c r="AM66" i="15"/>
  <c r="AL66" i="15"/>
  <c r="AF55" i="15"/>
  <c r="AL69" i="15"/>
  <c r="AM69" i="15"/>
  <c r="AI51" i="15"/>
  <c r="AI66" i="15"/>
  <c r="AI70" i="15"/>
  <c r="AM68" i="15"/>
  <c r="AL68" i="15"/>
  <c r="S88" i="15"/>
  <c r="AF68" i="15" s="1"/>
  <c r="AG48" i="15"/>
  <c r="AG58" i="15"/>
  <c r="S68" i="15"/>
  <c r="AM65" i="15"/>
  <c r="AL65" i="15"/>
  <c r="U67" i="15"/>
  <c r="U87" i="15"/>
  <c r="AH67" i="15" s="1"/>
  <c r="AI57" i="15"/>
  <c r="AI47" i="15"/>
  <c r="O84" i="15"/>
  <c r="AB64" i="15" s="1"/>
  <c r="C44" i="15" s="1"/>
  <c r="AC44" i="15"/>
  <c r="AC54" i="15"/>
  <c r="O64" i="15"/>
  <c r="B46" i="15"/>
  <c r="F46" i="15" s="1"/>
  <c r="E36" i="16" s="1"/>
  <c r="AJ68" i="15"/>
  <c r="AI48" i="15"/>
  <c r="AI58" i="15"/>
  <c r="U68" i="15"/>
  <c r="U88" i="15"/>
  <c r="AH68" i="15" s="1"/>
  <c r="P67" i="15"/>
  <c r="AD57" i="15"/>
  <c r="AD47" i="15"/>
  <c r="P87" i="15"/>
  <c r="AC67" i="15" s="1"/>
  <c r="P64" i="15"/>
  <c r="P84" i="15"/>
  <c r="AD44" i="15"/>
  <c r="AD54" i="15"/>
  <c r="W84" i="15"/>
  <c r="AJ64" i="15" s="1"/>
  <c r="AK44" i="15"/>
  <c r="AK54" i="15"/>
  <c r="W64" i="15"/>
  <c r="AB54" i="15"/>
  <c r="I44" i="15" s="1"/>
  <c r="AB44" i="15"/>
  <c r="E44" i="15" s="1"/>
  <c r="J44" i="15" s="1"/>
  <c r="F34" i="16" s="1"/>
  <c r="T89" i="15"/>
  <c r="AG69" i="15" s="1"/>
  <c r="AH49" i="15"/>
  <c r="AH59" i="15"/>
  <c r="T69" i="15"/>
  <c r="AK51" i="15"/>
  <c r="W71" i="15"/>
  <c r="W91" i="15"/>
  <c r="AJ71" i="15" s="1"/>
  <c r="AK61" i="15"/>
  <c r="AL44" i="15"/>
  <c r="AK68" i="15"/>
  <c r="AC56" i="15"/>
  <c r="AF44" i="15"/>
  <c r="R64" i="15"/>
  <c r="R84" i="15"/>
  <c r="AE64" i="15" s="1"/>
  <c r="AF54" i="15"/>
  <c r="AC69" i="15"/>
  <c r="AK70" i="15"/>
  <c r="Y84" i="15"/>
  <c r="AM54" i="15"/>
  <c r="AM44" i="15"/>
  <c r="Y64" i="15"/>
  <c r="O70" i="15"/>
  <c r="AC50" i="15"/>
  <c r="O90" i="15"/>
  <c r="AB70" i="15" s="1"/>
  <c r="C50" i="15" s="1"/>
  <c r="AC60" i="15"/>
  <c r="AH65" i="15"/>
  <c r="AG44" i="15"/>
  <c r="AD71" i="15"/>
  <c r="AL54" i="15"/>
  <c r="D6" i="16"/>
  <c r="AD70" i="15"/>
  <c r="AC46" i="15"/>
  <c r="AJ65" i="15"/>
  <c r="AK66" i="15"/>
  <c r="AG66" i="15"/>
  <c r="AH48" i="15"/>
  <c r="AE70" i="15"/>
  <c r="U69" i="15"/>
  <c r="U89" i="15"/>
  <c r="AI59" i="15"/>
  <c r="AI49" i="15"/>
  <c r="AJ59" i="15"/>
  <c r="Q86" i="15"/>
  <c r="AD66" i="15" s="1"/>
  <c r="AE56" i="15"/>
  <c r="AE46" i="15"/>
  <c r="Q66" i="15"/>
  <c r="T91" i="15"/>
  <c r="AG71" i="15" s="1"/>
  <c r="T71" i="15"/>
  <c r="AH61" i="15"/>
  <c r="I51" i="15" s="1"/>
  <c r="AH51" i="15"/>
  <c r="E51" i="15" s="1"/>
  <c r="AK67" i="15"/>
  <c r="P65" i="15"/>
  <c r="P85" i="15"/>
  <c r="AC65" i="15" s="1"/>
  <c r="AD45" i="15"/>
  <c r="AD55" i="15"/>
  <c r="V67" i="15"/>
  <c r="AJ47" i="15"/>
  <c r="V87" i="15"/>
  <c r="AI67" i="15" s="1"/>
  <c r="AJ57" i="15"/>
  <c r="Y67" i="15"/>
  <c r="Y87" i="15"/>
  <c r="AM47" i="15"/>
  <c r="AM57" i="15"/>
  <c r="AE69" i="15"/>
  <c r="AH70" i="15"/>
  <c r="AJ69" i="15"/>
  <c r="AM60" i="15"/>
  <c r="Y90" i="15"/>
  <c r="AM50" i="15"/>
  <c r="Y70" i="15"/>
  <c r="AE57" i="15"/>
  <c r="Q87" i="15"/>
  <c r="AD67" i="15" s="1"/>
  <c r="Q67" i="15"/>
  <c r="AE47" i="15"/>
  <c r="AE55" i="15"/>
  <c r="AE45" i="15"/>
  <c r="Q65" i="15"/>
  <c r="Q85" i="15"/>
  <c r="AE65" i="15" s="1"/>
  <c r="AK69" i="15"/>
  <c r="AG67" i="15"/>
  <c r="AD68" i="15"/>
  <c r="AG68" i="15"/>
  <c r="AF65" i="15"/>
  <c r="AD71" i="14"/>
  <c r="AK58" i="14"/>
  <c r="AE55" i="14"/>
  <c r="Q85" i="14"/>
  <c r="AE65" i="14" s="1"/>
  <c r="Q65" i="14"/>
  <c r="AE45" i="14"/>
  <c r="AL56" i="14"/>
  <c r="X86" i="14"/>
  <c r="AK66" i="14" s="1"/>
  <c r="X66" i="14"/>
  <c r="AL46" i="14"/>
  <c r="AH46" i="14"/>
  <c r="T86" i="14"/>
  <c r="AH66" i="14" s="1"/>
  <c r="T66" i="14"/>
  <c r="AH56" i="14"/>
  <c r="AI46" i="14"/>
  <c r="AK44" i="14"/>
  <c r="AK54" i="14"/>
  <c r="W84" i="14"/>
  <c r="W64" i="14"/>
  <c r="T87" i="14"/>
  <c r="T67" i="14"/>
  <c r="AH57" i="14"/>
  <c r="AH47" i="14"/>
  <c r="S89" i="14"/>
  <c r="AF69" i="14" s="1"/>
  <c r="S69" i="14"/>
  <c r="AG49" i="14"/>
  <c r="AG59" i="14"/>
  <c r="Q64" i="14"/>
  <c r="AE54" i="14"/>
  <c r="Q84" i="14"/>
  <c r="AD64" i="14" s="1"/>
  <c r="AE44" i="14"/>
  <c r="AB45" i="14"/>
  <c r="AB55" i="14"/>
  <c r="AJ54" i="14"/>
  <c r="V64" i="14"/>
  <c r="V84" i="14"/>
  <c r="AI64" i="14" s="1"/>
  <c r="AJ44" i="14"/>
  <c r="AE48" i="14"/>
  <c r="AF65" i="14"/>
  <c r="AF54" i="14"/>
  <c r="AM44" i="14"/>
  <c r="AF60" i="14"/>
  <c r="R90" i="14"/>
  <c r="AE70" i="14" s="1"/>
  <c r="R70" i="14"/>
  <c r="AF50" i="14"/>
  <c r="AM68" i="14"/>
  <c r="AF59" i="14"/>
  <c r="W71" i="14"/>
  <c r="W91" i="14"/>
  <c r="AK71" i="14" s="1"/>
  <c r="AK51" i="14"/>
  <c r="AK61" i="14"/>
  <c r="AL58" i="14"/>
  <c r="X68" i="14"/>
  <c r="X88" i="14"/>
  <c r="AL48" i="14"/>
  <c r="AF71" i="14"/>
  <c r="O89" i="14"/>
  <c r="AB69" i="14" s="1"/>
  <c r="O69" i="14"/>
  <c r="AC59" i="14"/>
  <c r="AC49" i="14"/>
  <c r="V85" i="14"/>
  <c r="AJ65" i="14" s="1"/>
  <c r="AJ45" i="14"/>
  <c r="V65" i="14"/>
  <c r="AJ55" i="14"/>
  <c r="AF48" i="14"/>
  <c r="R68" i="14"/>
  <c r="AF58" i="14"/>
  <c r="R88" i="14"/>
  <c r="AE68" i="14" s="1"/>
  <c r="T64" i="14"/>
  <c r="T84" i="14"/>
  <c r="AH64" i="14" s="1"/>
  <c r="AH54" i="14"/>
  <c r="AH44" i="14"/>
  <c r="AG46" i="14"/>
  <c r="AG56" i="14"/>
  <c r="S66" i="14"/>
  <c r="S86" i="14"/>
  <c r="AM49" i="14"/>
  <c r="Y89" i="14"/>
  <c r="Y69" i="14"/>
  <c r="AM59" i="14"/>
  <c r="AG60" i="14"/>
  <c r="AK45" i="14"/>
  <c r="AG58" i="14"/>
  <c r="AC45" i="14"/>
  <c r="AF44" i="14"/>
  <c r="AL47" i="14"/>
  <c r="AG65" i="14"/>
  <c r="AD59" i="14"/>
  <c r="AM65" i="14"/>
  <c r="AD60" i="14"/>
  <c r="I50" i="14" s="1"/>
  <c r="P90" i="14"/>
  <c r="AD50" i="14"/>
  <c r="P70" i="14"/>
  <c r="AH70" i="14"/>
  <c r="S64" i="14"/>
  <c r="AG44" i="14"/>
  <c r="AG54" i="14"/>
  <c r="S84" i="14"/>
  <c r="AF64" i="14" s="1"/>
  <c r="AB56" i="14"/>
  <c r="AB46" i="14"/>
  <c r="V88" i="14"/>
  <c r="AI68" i="14" s="1"/>
  <c r="V68" i="14"/>
  <c r="AJ58" i="14"/>
  <c r="AJ48" i="14"/>
  <c r="AM48" i="14"/>
  <c r="O84" i="14"/>
  <c r="AB64" i="14" s="1"/>
  <c r="AC44" i="14"/>
  <c r="O64" i="14"/>
  <c r="AC54" i="14"/>
  <c r="AM56" i="14"/>
  <c r="Y86" i="14"/>
  <c r="Y66" i="14"/>
  <c r="AM46" i="14"/>
  <c r="AB58" i="14"/>
  <c r="AB48" i="14"/>
  <c r="S67" i="14"/>
  <c r="S87" i="14"/>
  <c r="AF67" i="14" s="1"/>
  <c r="AG47" i="14"/>
  <c r="AG57" i="14"/>
  <c r="AI56" i="14"/>
  <c r="AF55" i="14"/>
  <c r="U85" i="14"/>
  <c r="AH65" i="14" s="1"/>
  <c r="U65" i="14"/>
  <c r="AI55" i="14"/>
  <c r="AI45" i="14"/>
  <c r="AD47" i="14"/>
  <c r="P67" i="14"/>
  <c r="P87" i="14"/>
  <c r="AD57" i="14"/>
  <c r="AK55" i="14"/>
  <c r="AC55" i="14"/>
  <c r="AC48" i="14"/>
  <c r="AE50" i="14"/>
  <c r="AL51" i="14"/>
  <c r="AE49" i="14"/>
  <c r="Q69" i="14"/>
  <c r="Q89" i="14"/>
  <c r="AD69" i="14" s="1"/>
  <c r="AE59" i="14"/>
  <c r="AB44" i="14"/>
  <c r="AB54" i="14"/>
  <c r="AJ50" i="14"/>
  <c r="V70" i="14"/>
  <c r="AJ60" i="14"/>
  <c r="V90" i="14"/>
  <c r="AI70" i="14" s="1"/>
  <c r="AE71" i="14"/>
  <c r="O87" i="14"/>
  <c r="AB67" i="14" s="1"/>
  <c r="O67" i="14"/>
  <c r="AC57" i="14"/>
  <c r="AC47" i="14"/>
  <c r="P88" i="14"/>
  <c r="AC68" i="14" s="1"/>
  <c r="P68" i="14"/>
  <c r="AD48" i="14"/>
  <c r="AD58" i="14"/>
  <c r="AM58" i="14"/>
  <c r="V71" i="14"/>
  <c r="AJ61" i="14"/>
  <c r="AJ51" i="14"/>
  <c r="V91" i="14"/>
  <c r="AI71" i="14" s="1"/>
  <c r="V67" i="14"/>
  <c r="AJ47" i="14"/>
  <c r="V87" i="14"/>
  <c r="AJ57" i="14"/>
  <c r="AI57" i="14"/>
  <c r="U67" i="14"/>
  <c r="AI47" i="14"/>
  <c r="U87" i="14"/>
  <c r="AH51" i="14"/>
  <c r="T91" i="14"/>
  <c r="AG71" i="14" s="1"/>
  <c r="T71" i="14"/>
  <c r="AH61" i="14"/>
  <c r="I51" i="14" s="1"/>
  <c r="AM67" i="14"/>
  <c r="AL67" i="14"/>
  <c r="AK50" i="14"/>
  <c r="AF45" i="14"/>
  <c r="AC46" i="14"/>
  <c r="P65" i="14"/>
  <c r="P85" i="14"/>
  <c r="AC65" i="14" s="1"/>
  <c r="AD45" i="14"/>
  <c r="AD55" i="14"/>
  <c r="W87" i="14"/>
  <c r="W67" i="14"/>
  <c r="AK57" i="14"/>
  <c r="AK47" i="14"/>
  <c r="Y90" i="14"/>
  <c r="Y70" i="14"/>
  <c r="AM50" i="14"/>
  <c r="AM60" i="14"/>
  <c r="X64" i="14"/>
  <c r="AL44" i="14"/>
  <c r="X84" i="14"/>
  <c r="AL54" i="14"/>
  <c r="AE57" i="14"/>
  <c r="X70" i="14"/>
  <c r="X90" i="14"/>
  <c r="AK70" i="14" s="1"/>
  <c r="AL50" i="14"/>
  <c r="AL60" i="14"/>
  <c r="AM64" i="14"/>
  <c r="AH69" i="14"/>
  <c r="AL61" i="14"/>
  <c r="AD54" i="14"/>
  <c r="F68" i="8" l="1"/>
  <c r="G68" i="8" s="1"/>
  <c r="X17" i="3" s="1"/>
  <c r="T18" i="3"/>
  <c r="F47" i="6"/>
  <c r="T17" i="3"/>
  <c r="F46" i="6"/>
  <c r="E51" i="14"/>
  <c r="AC69" i="14"/>
  <c r="P18" i="3"/>
  <c r="E45" i="14"/>
  <c r="E47" i="14"/>
  <c r="E50" i="14"/>
  <c r="E49" i="14"/>
  <c r="J49" i="14" s="1"/>
  <c r="F29" i="16" s="1"/>
  <c r="F45" i="2"/>
  <c r="E44" i="13"/>
  <c r="F44" i="2"/>
  <c r="C14" i="16" s="1"/>
  <c r="AI66" i="13"/>
  <c r="C47" i="2"/>
  <c r="C49" i="2"/>
  <c r="S20" i="3" s="1"/>
  <c r="D28" i="16"/>
  <c r="M47" i="8"/>
  <c r="M4" i="3" s="1"/>
  <c r="AF66" i="14"/>
  <c r="AI69" i="14"/>
  <c r="P16" i="3"/>
  <c r="AK68" i="14"/>
  <c r="AM71" i="14"/>
  <c r="P20" i="3"/>
  <c r="AK64" i="14"/>
  <c r="J47" i="14"/>
  <c r="F27" i="16" s="1"/>
  <c r="D30" i="16"/>
  <c r="AH68" i="14"/>
  <c r="J45" i="14"/>
  <c r="F25" i="16" s="1"/>
  <c r="AD64" i="13"/>
  <c r="E46" i="13"/>
  <c r="J46" i="13" s="1"/>
  <c r="F16" i="16" s="1"/>
  <c r="AG70" i="13"/>
  <c r="AF68" i="13"/>
  <c r="AJ67" i="13"/>
  <c r="O16" i="3"/>
  <c r="J49" i="2"/>
  <c r="O20" i="3" s="1"/>
  <c r="AD66" i="13"/>
  <c r="AK67" i="13"/>
  <c r="AG64" i="13"/>
  <c r="P15" i="3"/>
  <c r="D24" i="16"/>
  <c r="I48" i="14"/>
  <c r="I49" i="14"/>
  <c r="I46" i="13"/>
  <c r="F47" i="8"/>
  <c r="G47" i="8" s="1"/>
  <c r="I47" i="14"/>
  <c r="I45" i="13"/>
  <c r="J44" i="13"/>
  <c r="F14" i="16" s="1"/>
  <c r="D26" i="16"/>
  <c r="I50" i="13"/>
  <c r="N51" i="8"/>
  <c r="N50" i="8"/>
  <c r="M50" i="8"/>
  <c r="M7" i="3" s="1"/>
  <c r="O15" i="3"/>
  <c r="M46" i="8"/>
  <c r="M3" i="3" s="1"/>
  <c r="J50" i="14"/>
  <c r="F30" i="16" s="1"/>
  <c r="F44" i="6"/>
  <c r="E48" i="14"/>
  <c r="AC70" i="14"/>
  <c r="I45" i="14"/>
  <c r="C27" i="16"/>
  <c r="H18" i="3"/>
  <c r="C51" i="6"/>
  <c r="F51" i="6" s="1"/>
  <c r="H22" i="3" s="1"/>
  <c r="U7" i="3" s="1"/>
  <c r="V7" i="3" s="1"/>
  <c r="H19" i="3"/>
  <c r="C28" i="16"/>
  <c r="E46" i="14"/>
  <c r="J46" i="14" s="1"/>
  <c r="F26" i="16" s="1"/>
  <c r="C26" i="16"/>
  <c r="H17" i="3"/>
  <c r="C25" i="16"/>
  <c r="H16" i="3"/>
  <c r="I44" i="14"/>
  <c r="F49" i="6"/>
  <c r="AH67" i="14"/>
  <c r="I46" i="14"/>
  <c r="H21" i="3"/>
  <c r="C30" i="16"/>
  <c r="AE66" i="14"/>
  <c r="E44" i="14"/>
  <c r="J44" i="14" s="1"/>
  <c r="F24" i="16" s="1"/>
  <c r="AC66" i="14"/>
  <c r="AJ68" i="14"/>
  <c r="AE64" i="14"/>
  <c r="AL65" i="14"/>
  <c r="AE69" i="14"/>
  <c r="AG69" i="14"/>
  <c r="C19" i="16"/>
  <c r="G20" i="3"/>
  <c r="S18" i="3"/>
  <c r="F47" i="2"/>
  <c r="E45" i="13"/>
  <c r="J45" i="13" s="1"/>
  <c r="F15" i="16" s="1"/>
  <c r="B50" i="13"/>
  <c r="E49" i="13"/>
  <c r="J49" i="13" s="1"/>
  <c r="F19" i="16" s="1"/>
  <c r="E50" i="13"/>
  <c r="J50" i="13" s="1"/>
  <c r="F20" i="16" s="1"/>
  <c r="C51" i="2"/>
  <c r="F51" i="2" s="1"/>
  <c r="G22" i="3" s="1"/>
  <c r="I49" i="13"/>
  <c r="AD67" i="13"/>
  <c r="C47" i="13" s="1"/>
  <c r="C45" i="2"/>
  <c r="S16" i="3" s="1"/>
  <c r="C46" i="2"/>
  <c r="D20" i="16"/>
  <c r="C48" i="2"/>
  <c r="S19" i="3" s="1"/>
  <c r="E48" i="13"/>
  <c r="J48" i="13" s="1"/>
  <c r="F18" i="16" s="1"/>
  <c r="I47" i="13"/>
  <c r="F50" i="2"/>
  <c r="G21" i="3" s="1"/>
  <c r="I48" i="13"/>
  <c r="B45" i="13"/>
  <c r="E47" i="13"/>
  <c r="J47" i="13" s="1"/>
  <c r="F17" i="16" s="1"/>
  <c r="E51" i="13"/>
  <c r="J48" i="2"/>
  <c r="O19" i="3" s="1"/>
  <c r="I51" i="13"/>
  <c r="AF66" i="13"/>
  <c r="AH67" i="13"/>
  <c r="AH70" i="13"/>
  <c r="AI69" i="13"/>
  <c r="AE71" i="13"/>
  <c r="AK66" i="13"/>
  <c r="AL66" i="13"/>
  <c r="AM68" i="13"/>
  <c r="AL68" i="13"/>
  <c r="AE65" i="13"/>
  <c r="AD65" i="13"/>
  <c r="AK69" i="13"/>
  <c r="AL69" i="13"/>
  <c r="AI70" i="13"/>
  <c r="AC65" i="13"/>
  <c r="AG69" i="13"/>
  <c r="AM70" i="13"/>
  <c r="AL70" i="13"/>
  <c r="AE68" i="13"/>
  <c r="AD68" i="13"/>
  <c r="AC64" i="13"/>
  <c r="AB64" i="13"/>
  <c r="AE67" i="13"/>
  <c r="AF67" i="13"/>
  <c r="AK65" i="13"/>
  <c r="AL65" i="13"/>
  <c r="AK64" i="13"/>
  <c r="AL67" i="13"/>
  <c r="AM67" i="13"/>
  <c r="AL71" i="13"/>
  <c r="AK71" i="13"/>
  <c r="AF64" i="13"/>
  <c r="AE64" i="13"/>
  <c r="AH64" i="13"/>
  <c r="AI64" i="13"/>
  <c r="AF70" i="13"/>
  <c r="AE70" i="13"/>
  <c r="AE66" i="13"/>
  <c r="AK70" i="13"/>
  <c r="AJ69" i="13"/>
  <c r="AJ65" i="13"/>
  <c r="AI65" i="13"/>
  <c r="AB69" i="13"/>
  <c r="AC69" i="13"/>
  <c r="AJ68" i="13"/>
  <c r="AK68" i="13"/>
  <c r="AG68" i="13"/>
  <c r="AH68" i="13"/>
  <c r="AG65" i="13"/>
  <c r="AH65" i="13"/>
  <c r="AH71" i="13"/>
  <c r="AI71" i="13"/>
  <c r="AJ66" i="13"/>
  <c r="AG66" i="13"/>
  <c r="AC70" i="13"/>
  <c r="C50" i="13" s="1"/>
  <c r="F50" i="8"/>
  <c r="G50" i="8" s="1"/>
  <c r="G36" i="16"/>
  <c r="D5" i="16" s="1"/>
  <c r="G34" i="16"/>
  <c r="D3" i="16" s="1"/>
  <c r="AC64" i="14"/>
  <c r="AF68" i="14"/>
  <c r="D5" i="1"/>
  <c r="E11" i="1"/>
  <c r="E18" i="1" s="1"/>
  <c r="D8" i="16"/>
  <c r="AJ67" i="14"/>
  <c r="AF70" i="14"/>
  <c r="AK64" i="15"/>
  <c r="F34" i="8"/>
  <c r="G86" i="8"/>
  <c r="AC64" i="15"/>
  <c r="AH69" i="15"/>
  <c r="F46" i="8"/>
  <c r="G46" i="8" s="1"/>
  <c r="O18" i="3"/>
  <c r="D17" i="16"/>
  <c r="F51" i="8"/>
  <c r="G51" i="8"/>
  <c r="M51" i="8"/>
  <c r="M8" i="3" s="1"/>
  <c r="F52" i="8"/>
  <c r="G52" i="8"/>
  <c r="M52" i="8"/>
  <c r="M9" i="3" s="1"/>
  <c r="M49" i="8"/>
  <c r="M6" i="3" s="1"/>
  <c r="F49" i="8"/>
  <c r="G49" i="8"/>
  <c r="O17" i="3"/>
  <c r="D16" i="16"/>
  <c r="F48" i="8"/>
  <c r="G48" i="8"/>
  <c r="M48" i="8"/>
  <c r="M5" i="3" s="1"/>
  <c r="AD65" i="15"/>
  <c r="AD64" i="15"/>
  <c r="AC70" i="15"/>
  <c r="AE66" i="15"/>
  <c r="AL64" i="15"/>
  <c r="AM64" i="15"/>
  <c r="AH71" i="15"/>
  <c r="C51" i="15" s="1"/>
  <c r="AI69" i="15"/>
  <c r="AE67" i="15"/>
  <c r="AL67" i="15"/>
  <c r="AM67" i="15"/>
  <c r="AJ67" i="15"/>
  <c r="AM70" i="15"/>
  <c r="AL70" i="15"/>
  <c r="AF64" i="15"/>
  <c r="AK71" i="15"/>
  <c r="AI68" i="15"/>
  <c r="AC67" i="14"/>
  <c r="AI67" i="14"/>
  <c r="AD68" i="14"/>
  <c r="AJ70" i="14"/>
  <c r="AL68" i="14"/>
  <c r="AJ64" i="14"/>
  <c r="AD70" i="14"/>
  <c r="AI65" i="14"/>
  <c r="AJ71" i="14"/>
  <c r="AL70" i="14"/>
  <c r="AM70" i="14"/>
  <c r="AL66" i="14"/>
  <c r="AM66" i="14"/>
  <c r="AG67" i="14"/>
  <c r="AG66" i="14"/>
  <c r="AD65" i="14"/>
  <c r="AL64" i="14"/>
  <c r="AH71" i="14"/>
  <c r="AD67" i="14"/>
  <c r="AL69" i="14"/>
  <c r="AM69" i="14"/>
  <c r="AG64" i="14"/>
  <c r="AK67" i="14"/>
  <c r="C47" i="14" l="1"/>
  <c r="F47" i="14" s="1"/>
  <c r="E27" i="16" s="1"/>
  <c r="C51" i="14"/>
  <c r="F51" i="14" s="1"/>
  <c r="C46" i="14"/>
  <c r="C49" i="14"/>
  <c r="F49" i="14" s="1"/>
  <c r="E29" i="16" s="1"/>
  <c r="C48" i="14"/>
  <c r="C44" i="14"/>
  <c r="F44" i="14" s="1"/>
  <c r="E24" i="16" s="1"/>
  <c r="C50" i="14"/>
  <c r="F50" i="14" s="1"/>
  <c r="E30" i="16" s="1"/>
  <c r="G30" i="16" s="1"/>
  <c r="C9" i="16" s="1"/>
  <c r="C15" i="16"/>
  <c r="G16" i="3"/>
  <c r="K16" i="3"/>
  <c r="C46" i="13"/>
  <c r="F46" i="13" s="1"/>
  <c r="E16" i="16" s="1"/>
  <c r="G15" i="3"/>
  <c r="C48" i="13"/>
  <c r="F48" i="13" s="1"/>
  <c r="E18" i="16" s="1"/>
  <c r="D19" i="16"/>
  <c r="C45" i="13"/>
  <c r="G27" i="16"/>
  <c r="C6" i="16" s="1"/>
  <c r="J16" i="3"/>
  <c r="D18" i="16"/>
  <c r="J48" i="14"/>
  <c r="F28" i="16" s="1"/>
  <c r="F48" i="14"/>
  <c r="E28" i="16" s="1"/>
  <c r="C24" i="16"/>
  <c r="G24" i="16" s="1"/>
  <c r="C3" i="16" s="1"/>
  <c r="H15" i="3"/>
  <c r="K15" i="3" s="1"/>
  <c r="C29" i="16"/>
  <c r="H20" i="3"/>
  <c r="K20" i="3" s="1"/>
  <c r="C45" i="14"/>
  <c r="F45" i="14" s="1"/>
  <c r="E25" i="16" s="1"/>
  <c r="G25" i="16" s="1"/>
  <c r="C4" i="16" s="1"/>
  <c r="F46" i="14"/>
  <c r="E26" i="16" s="1"/>
  <c r="G26" i="16" s="1"/>
  <c r="C5" i="16" s="1"/>
  <c r="C20" i="16"/>
  <c r="G18" i="16"/>
  <c r="B7" i="16" s="1"/>
  <c r="C17" i="16"/>
  <c r="G18" i="3"/>
  <c r="C44" i="13"/>
  <c r="F44" i="13" s="1"/>
  <c r="E14" i="16" s="1"/>
  <c r="G14" i="16" s="1"/>
  <c r="B3" i="16" s="1"/>
  <c r="K22" i="3"/>
  <c r="U6" i="3"/>
  <c r="J22" i="3"/>
  <c r="F50" i="13"/>
  <c r="E20" i="16" s="1"/>
  <c r="G20" i="16" s="1"/>
  <c r="B9" i="16" s="1"/>
  <c r="G17" i="16"/>
  <c r="B6" i="16" s="1"/>
  <c r="E6" i="16" s="1"/>
  <c r="S17" i="3"/>
  <c r="F46" i="2"/>
  <c r="F48" i="2"/>
  <c r="F45" i="13"/>
  <c r="E15" i="16" s="1"/>
  <c r="G15" i="16" s="1"/>
  <c r="B4" i="16" s="1"/>
  <c r="C49" i="13"/>
  <c r="F49" i="13" s="1"/>
  <c r="E19" i="16" s="1"/>
  <c r="G19" i="16" s="1"/>
  <c r="B8" i="16" s="1"/>
  <c r="G16" i="16"/>
  <c r="B5" i="16" s="1"/>
  <c r="C51" i="13"/>
  <c r="F51" i="13" s="1"/>
  <c r="F47" i="13"/>
  <c r="E17" i="16" s="1"/>
  <c r="D11" i="1"/>
  <c r="D18" i="1" s="1"/>
  <c r="C5" i="1"/>
  <c r="E34" i="8"/>
  <c r="F86" i="8"/>
  <c r="G29" i="16" l="1"/>
  <c r="C8" i="16" s="1"/>
  <c r="E9" i="16"/>
  <c r="E4" i="16"/>
  <c r="E5" i="16"/>
  <c r="J15" i="3"/>
  <c r="E8" i="16"/>
  <c r="E3" i="16"/>
  <c r="J20" i="3"/>
  <c r="G28" i="16"/>
  <c r="C7" i="16" s="1"/>
  <c r="E7" i="16" s="1"/>
  <c r="C16" i="16"/>
  <c r="G17" i="3"/>
  <c r="J18" i="3"/>
  <c r="K18" i="3"/>
  <c r="K21" i="3"/>
  <c r="J21" i="3"/>
  <c r="U9" i="3"/>
  <c r="V6" i="3"/>
  <c r="C18" i="16"/>
  <c r="G19" i="3"/>
  <c r="C11" i="1"/>
  <c r="C18" i="1" s="1"/>
  <c r="B5" i="1"/>
  <c r="B11" i="1" s="1"/>
  <c r="B18" i="1" s="1"/>
  <c r="D34" i="8"/>
  <c r="E86" i="8"/>
  <c r="K19" i="3" l="1"/>
  <c r="J19" i="3"/>
  <c r="K17" i="3"/>
  <c r="J17" i="3"/>
  <c r="C34" i="8"/>
  <c r="D86" i="8"/>
  <c r="B34" i="8" l="1"/>
  <c r="B86" i="8" s="1"/>
  <c r="C86" i="8"/>
</calcChain>
</file>

<file path=xl/sharedStrings.xml><?xml version="1.0" encoding="utf-8"?>
<sst xmlns="http://schemas.openxmlformats.org/spreadsheetml/2006/main" count="897" uniqueCount="200">
  <si>
    <t>Plate setup</t>
  </si>
  <si>
    <t>A</t>
  </si>
  <si>
    <t>B</t>
  </si>
  <si>
    <t>C</t>
  </si>
  <si>
    <t>D</t>
  </si>
  <si>
    <t>E</t>
  </si>
  <si>
    <t>F</t>
  </si>
  <si>
    <t>G</t>
  </si>
  <si>
    <t>H</t>
  </si>
  <si>
    <t>compound 1</t>
  </si>
  <si>
    <t>compound 2</t>
  </si>
  <si>
    <t>compound 3</t>
  </si>
  <si>
    <t>compound 4</t>
  </si>
  <si>
    <t>compound 5</t>
  </si>
  <si>
    <t>compound 6</t>
  </si>
  <si>
    <t>compound 7</t>
  </si>
  <si>
    <t>Raw Data Rep1</t>
  </si>
  <si>
    <t>Raw Data Rep 3</t>
  </si>
  <si>
    <t>Name of screening:</t>
  </si>
  <si>
    <t>Plate identifier:</t>
  </si>
  <si>
    <t>Cell type:</t>
  </si>
  <si>
    <t>Date of compound addition:</t>
  </si>
  <si>
    <t>SolventAVG</t>
  </si>
  <si>
    <t>SolventSTDEV</t>
  </si>
  <si>
    <t>Average Induction</t>
  </si>
  <si>
    <t>Compound 1:</t>
  </si>
  <si>
    <t>Compound 2:</t>
  </si>
  <si>
    <t>Compound 3:</t>
  </si>
  <si>
    <t>Compound 4:</t>
  </si>
  <si>
    <t>Compound 5:</t>
  </si>
  <si>
    <t>Compound 6:</t>
  </si>
  <si>
    <t>Compound 7:</t>
  </si>
  <si>
    <t>Data order for Ttest</t>
  </si>
  <si>
    <t>comp1</t>
  </si>
  <si>
    <t>comp2</t>
  </si>
  <si>
    <t>comp3</t>
  </si>
  <si>
    <t>comp4</t>
  </si>
  <si>
    <t>comp5</t>
  </si>
  <si>
    <t>comp6</t>
  </si>
  <si>
    <t>comp7</t>
  </si>
  <si>
    <t>Average Blank</t>
  </si>
  <si>
    <t>Ttest Luciferase activity</t>
  </si>
  <si>
    <t>Significant induction above Induction Threshold</t>
  </si>
  <si>
    <t>Date of cell seeding:</t>
  </si>
  <si>
    <t>Induction Threshold:</t>
  </si>
  <si>
    <t>Date of plate reading:</t>
  </si>
  <si>
    <t>Significantly inducing concentrations</t>
  </si>
  <si>
    <t>conc</t>
  </si>
  <si>
    <t>Induction</t>
  </si>
  <si>
    <t>EC linear</t>
  </si>
  <si>
    <t>EC Log-linear</t>
  </si>
  <si>
    <t>Imax</t>
  </si>
  <si>
    <t>SUMMARY results</t>
  </si>
  <si>
    <t>Induction at subinducing concentration</t>
  </si>
  <si>
    <t>FOR CALCULATION subinducing concentration</t>
  </si>
  <si>
    <t>Below threshold</t>
  </si>
  <si>
    <t>Above threshold</t>
  </si>
  <si>
    <t>References</t>
  </si>
  <si>
    <t>Reference</t>
  </si>
  <si>
    <t>Maximal test concentration:</t>
  </si>
  <si>
    <t>Ref:</t>
  </si>
  <si>
    <t>max conc.:</t>
  </si>
  <si>
    <t>fold</t>
  </si>
  <si>
    <t>micromolar</t>
  </si>
  <si>
    <t>uM</t>
  </si>
  <si>
    <t>conc Ref</t>
  </si>
  <si>
    <t>Summary Statistics</t>
  </si>
  <si>
    <t>Raw Data Rep1.1</t>
  </si>
  <si>
    <t>Raw Data Rep 1.2</t>
  </si>
  <si>
    <t>Raw Data Rep 1.3</t>
  </si>
  <si>
    <t>Induction Rep 1.3</t>
  </si>
  <si>
    <t>Induction Rep 1.2</t>
  </si>
  <si>
    <t>Induction Rep 1.1</t>
  </si>
  <si>
    <t>rep1</t>
  </si>
  <si>
    <t>rep2</t>
  </si>
  <si>
    <t>rep3</t>
  </si>
  <si>
    <t>Avg</t>
  </si>
  <si>
    <t>Average</t>
  </si>
  <si>
    <t>Raw Data Rep 2</t>
  </si>
  <si>
    <t>% viability Rep1</t>
  </si>
  <si>
    <t>% viability Rep 2</t>
  </si>
  <si>
    <t>% viability Rep 3</t>
  </si>
  <si>
    <t>Average Viability</t>
  </si>
  <si>
    <t>Significant induction above Induction Threshold, only increasing values</t>
  </si>
  <si>
    <t>Induction at subinducing concentration, only increasing values</t>
  </si>
  <si>
    <t>Concentration for significant induction above Induction Threshold, only increasing values</t>
  </si>
  <si>
    <t>DMSO Masterplate: Concentration in  milimolar</t>
  </si>
  <si>
    <t>(Triplicate for Luciferase induction, parallel Plate for Cytotoxicity)</t>
  </si>
  <si>
    <t>blank  solvent</t>
  </si>
  <si>
    <t>no cells blank</t>
  </si>
  <si>
    <t>Values with significant Induction above threshold</t>
  </si>
  <si>
    <t>Conc Imax</t>
  </si>
  <si>
    <t>conc mM (row A-G)</t>
  </si>
  <si>
    <t>Reference row H</t>
  </si>
  <si>
    <t xml:space="preserve">Blank </t>
  </si>
  <si>
    <t>Induction values individual reps</t>
  </si>
  <si>
    <t>Average Induction values</t>
  </si>
  <si>
    <t>Reference:</t>
  </si>
  <si>
    <t>Quality control: Induction values Reference</t>
  </si>
  <si>
    <t>Summary Results</t>
  </si>
  <si>
    <t>Repetition 1</t>
  </si>
  <si>
    <t>Repetition 2</t>
  </si>
  <si>
    <t>Max Conc &gt; 50%</t>
  </si>
  <si>
    <t>Min Conc &lt; 50%</t>
  </si>
  <si>
    <t>Viability-max conc&gt;50</t>
  </si>
  <si>
    <t>Viability-min conc&lt;50</t>
  </si>
  <si>
    <t>Summary Cytotox</t>
  </si>
  <si>
    <t>IC 50 (uM)</t>
  </si>
  <si>
    <t>Results Cytotoxicity</t>
  </si>
  <si>
    <t>IC50 calc</t>
  </si>
  <si>
    <t>IC50 consolidated</t>
  </si>
  <si>
    <t>Blank</t>
  </si>
  <si>
    <t>cinnamic aldehyde</t>
  </si>
  <si>
    <t>6.4 mM cinn.ald.</t>
  </si>
  <si>
    <t>3.2 mM cinn.ald.</t>
  </si>
  <si>
    <t>1.6 mM cinn.ald.</t>
  </si>
  <si>
    <t>0.8 mM cinn.ald.</t>
  </si>
  <si>
    <t>0.4 mM cinn.ald.</t>
  </si>
  <si>
    <t>DMSO</t>
  </si>
  <si>
    <t>Quality control: Variability blank</t>
  </si>
  <si>
    <t>% standard deviation  blanks</t>
  </si>
  <si>
    <t>EC 1.5</t>
  </si>
  <si>
    <t xml:space="preserve">Criteria  </t>
  </si>
  <si>
    <t>Ind. 64 uM</t>
  </si>
  <si>
    <t>Calculation average EC 50</t>
  </si>
  <si>
    <t>Max Conc &gt; 70%</t>
  </si>
  <si>
    <t>Min Conc &lt; 70%</t>
  </si>
  <si>
    <t>Viability-max conc&gt;70</t>
  </si>
  <si>
    <t>Viability-min conc&lt;70</t>
  </si>
  <si>
    <t>IC70 calc</t>
  </si>
  <si>
    <t>IC70 consolidated</t>
  </si>
  <si>
    <t>Calculation EC 70 rep1</t>
  </si>
  <si>
    <t>Calculation EC 70 rep2</t>
  </si>
  <si>
    <t>Calculation EC 70 rep3</t>
  </si>
  <si>
    <t>Calculation rep 1 EC70</t>
  </si>
  <si>
    <t>Calculation EC 50 AVG</t>
  </si>
  <si>
    <t>EC 1.5 det. conc, Viab &gt;70%</t>
  </si>
  <si>
    <t>Calculation rep 2 EC70</t>
  </si>
  <si>
    <t>Calculation rep 3 EC70</t>
  </si>
  <si>
    <t>Raw Data Rep2.1</t>
  </si>
  <si>
    <t>Raw Data Rep 2.2</t>
  </si>
  <si>
    <t>Raw Data Rep 2.3</t>
  </si>
  <si>
    <t>Raw Data Rep3.1</t>
  </si>
  <si>
    <t>Raw Data Rep 3.2</t>
  </si>
  <si>
    <t>Raw Data Rep 3.3</t>
  </si>
  <si>
    <t>Induction Rep 3.3</t>
  </si>
  <si>
    <t>Induction Rep 3.1</t>
  </si>
  <si>
    <t>Induction Rep 3.2</t>
  </si>
  <si>
    <t>Induction Rep 2.1</t>
  </si>
  <si>
    <t>Induction Rep 2.2</t>
  </si>
  <si>
    <t>Cytotox at EC1.5 determ. value</t>
  </si>
  <si>
    <t>ok if viab. at EC 1.5. det. Val. &gt; 70%</t>
  </si>
  <si>
    <t>Non-significant values above 1.5</t>
  </si>
  <si>
    <t>Repetition 3</t>
  </si>
  <si>
    <r>
      <t xml:space="preserve">16 </t>
    </r>
    <r>
      <rPr>
        <b/>
        <sz val="10"/>
        <rFont val="Arial"/>
        <family val="2"/>
      </rPr>
      <t>µ</t>
    </r>
    <r>
      <rPr>
        <b/>
        <sz val="10"/>
        <rFont val="Arial"/>
        <family val="2"/>
      </rPr>
      <t>M cinn.ald.</t>
    </r>
  </si>
  <si>
    <t>32 µM cinn.ald.</t>
  </si>
  <si>
    <t>64 µM cinn.ald.</t>
  </si>
  <si>
    <t>128 µM cinn.ald.</t>
  </si>
  <si>
    <t>256 µM cinn.ald.</t>
  </si>
  <si>
    <t>4 µM cinn.ald.</t>
  </si>
  <si>
    <t>8 µM cinn.ald.</t>
  </si>
  <si>
    <t>16 µM cinn.ald.</t>
  </si>
  <si>
    <t>Culture medium Master: Concentration in µmolar</t>
  </si>
  <si>
    <t>conc µM (row A-G)</t>
  </si>
  <si>
    <t>Final Test Plate: Concentration in µmolar</t>
  </si>
  <si>
    <t>conc µM</t>
  </si>
  <si>
    <t>Dilute DMSO Master 25 fold (10 µl plus 240 µl Medium)</t>
  </si>
  <si>
    <t>Dilute Culture medium Master 4 fold (50 µl plus 150 µl Culture medium)</t>
  </si>
  <si>
    <t>KeratinoSens</t>
  </si>
  <si>
    <t>Standard deviation Cytotoxicity</t>
  </si>
  <si>
    <t>Stdev Viability</t>
  </si>
  <si>
    <t>Stdev</t>
  </si>
  <si>
    <t>Repetition - Cytotoxicity 1</t>
  </si>
  <si>
    <t>Repetition - Cytotoxicity 2</t>
  </si>
  <si>
    <t>Repetition - Cytotoxicity 3</t>
  </si>
  <si>
    <t>Cytotoxicity</t>
  </si>
  <si>
    <t>GeoMean</t>
  </si>
  <si>
    <t>EC 50 Indiv. REPS</t>
  </si>
  <si>
    <t>REP1</t>
  </si>
  <si>
    <t>REP2</t>
  </si>
  <si>
    <t>REP3</t>
  </si>
  <si>
    <t>StDEV</t>
  </si>
  <si>
    <t>IC50 based on all reps</t>
  </si>
  <si>
    <t>IC70 values</t>
  </si>
  <si>
    <t>IC50 Stdev</t>
  </si>
  <si>
    <t>StDev</t>
  </si>
  <si>
    <t>EC 1.35</t>
  </si>
  <si>
    <t>Cytotox 1.5</t>
  </si>
  <si>
    <t>Cytotox 1.35</t>
  </si>
  <si>
    <t>Summary</t>
  </si>
  <si>
    <t>Outcome</t>
  </si>
  <si>
    <t>Rep 1</t>
  </si>
  <si>
    <t>Rep 2</t>
  </si>
  <si>
    <t>Rep 3</t>
  </si>
  <si>
    <t>Overall</t>
  </si>
  <si>
    <t>Name of screening (Study Number):</t>
  </si>
  <si>
    <t>Plate identifier (Sample List):</t>
  </si>
  <si>
    <t>NIEHSO 20180515</t>
  </si>
  <si>
    <t>Bisphenols</t>
  </si>
  <si>
    <t>BPB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</si>
</sst>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3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i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indexed="55"/>
      <name val="Arial"/>
      <family val="2"/>
    </font>
    <font>
      <sz val="10"/>
      <color indexed="55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b/>
      <i/>
      <sz val="10"/>
      <name val="Arial"/>
      <family val="2"/>
    </font>
    <font>
      <b/>
      <i/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4"/>
      <name val="Arial"/>
      <family val="2"/>
    </font>
    <font>
      <b/>
      <sz val="10"/>
      <color indexed="48"/>
      <name val="Arial"/>
      <family val="2"/>
    </font>
    <font>
      <sz val="10"/>
      <color indexed="48"/>
      <name val="Arial"/>
      <family val="2"/>
    </font>
    <font>
      <b/>
      <i/>
      <sz val="10"/>
      <color indexed="48"/>
      <name val="Arial"/>
      <family val="2"/>
    </font>
    <font>
      <b/>
      <sz val="10"/>
      <color indexed="50"/>
      <name val="Arial"/>
      <family val="2"/>
    </font>
    <font>
      <sz val="10"/>
      <color indexed="50"/>
      <name val="Arial"/>
      <family val="2"/>
    </font>
    <font>
      <b/>
      <i/>
      <sz val="10"/>
      <color indexed="50"/>
      <name val="Arial"/>
      <family val="2"/>
    </font>
    <font>
      <b/>
      <sz val="10"/>
      <color indexed="53"/>
      <name val="Arial"/>
      <family val="2"/>
    </font>
    <font>
      <sz val="10"/>
      <color indexed="53"/>
      <name val="Arial"/>
      <family val="2"/>
    </font>
    <font>
      <b/>
      <i/>
      <sz val="10"/>
      <color indexed="53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2"/>
      </left>
      <right/>
      <top/>
      <bottom style="thin">
        <color indexed="64"/>
      </bottom>
      <diagonal/>
    </border>
    <border>
      <left/>
      <right style="thin">
        <color indexed="12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12"/>
      </bottom>
      <diagonal/>
    </border>
    <border>
      <left style="thin">
        <color indexed="50"/>
      </left>
      <right/>
      <top style="thin">
        <color indexed="50"/>
      </top>
      <bottom/>
      <diagonal/>
    </border>
    <border>
      <left/>
      <right/>
      <top style="thin">
        <color indexed="50"/>
      </top>
      <bottom/>
      <diagonal/>
    </border>
    <border>
      <left/>
      <right/>
      <top style="thin">
        <color indexed="12"/>
      </top>
      <bottom/>
      <diagonal/>
    </border>
    <border>
      <left style="thin">
        <color indexed="33"/>
      </left>
      <right/>
      <top style="thin">
        <color indexed="33"/>
      </top>
      <bottom/>
      <diagonal/>
    </border>
    <border>
      <left/>
      <right style="thin">
        <color indexed="33"/>
      </right>
      <top style="thin">
        <color indexed="33"/>
      </top>
      <bottom/>
      <diagonal/>
    </border>
    <border>
      <left style="thin">
        <color indexed="50"/>
      </left>
      <right/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33"/>
      </left>
      <right/>
      <top/>
      <bottom/>
      <diagonal/>
    </border>
    <border>
      <left/>
      <right style="thin">
        <color indexed="33"/>
      </right>
      <top/>
      <bottom/>
      <diagonal/>
    </border>
    <border>
      <left style="thin">
        <color indexed="50"/>
      </left>
      <right/>
      <top/>
      <bottom style="thin">
        <color indexed="50"/>
      </bottom>
      <diagonal/>
    </border>
    <border>
      <left/>
      <right/>
      <top/>
      <bottom style="thin">
        <color indexed="50"/>
      </bottom>
      <diagonal/>
    </border>
    <border>
      <left/>
      <right style="thin">
        <color indexed="33"/>
      </right>
      <top/>
      <bottom style="thin">
        <color indexed="33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194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0" xfId="0" applyFill="1"/>
    <xf numFmtId="164" fontId="0" fillId="0" borderId="0" xfId="0" applyNumberFormat="1"/>
    <xf numFmtId="2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3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3" borderId="1" xfId="0" applyFill="1" applyBorder="1"/>
    <xf numFmtId="0" fontId="12" fillId="0" borderId="0" xfId="0" applyFont="1"/>
    <xf numFmtId="0" fontId="13" fillId="0" borderId="0" xfId="0" applyFont="1"/>
    <xf numFmtId="2" fontId="13" fillId="0" borderId="1" xfId="0" applyNumberFormat="1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" fillId="0" borderId="27" xfId="0" applyFont="1" applyBorder="1"/>
    <xf numFmtId="0" fontId="1" fillId="4" borderId="28" xfId="0" applyFont="1" applyFill="1" applyBorder="1" applyAlignment="1">
      <alignment wrapText="1"/>
    </xf>
    <xf numFmtId="0" fontId="1" fillId="5" borderId="28" xfId="0" applyFont="1" applyFill="1" applyBorder="1" applyAlignment="1">
      <alignment wrapText="1"/>
    </xf>
    <xf numFmtId="0" fontId="14" fillId="0" borderId="0" xfId="0" applyFont="1"/>
    <xf numFmtId="0" fontId="1" fillId="0" borderId="21" xfId="0" applyFont="1" applyBorder="1"/>
    <xf numFmtId="0" fontId="11" fillId="0" borderId="21" xfId="0" applyFont="1" applyBorder="1"/>
    <xf numFmtId="0" fontId="0" fillId="2" borderId="1" xfId="0" applyFill="1" applyBorder="1"/>
    <xf numFmtId="0" fontId="15" fillId="0" borderId="29" xfId="0" applyFont="1" applyBorder="1"/>
    <xf numFmtId="0" fontId="16" fillId="0" borderId="0" xfId="0" applyFont="1"/>
    <xf numFmtId="0" fontId="17" fillId="0" borderId="0" xfId="0" applyFont="1"/>
    <xf numFmtId="2" fontId="3" fillId="6" borderId="13" xfId="0" applyNumberFormat="1" applyFont="1" applyFill="1" applyBorder="1"/>
    <xf numFmtId="2" fontId="3" fillId="6" borderId="0" xfId="0" applyNumberFormat="1" applyFont="1" applyFill="1"/>
    <xf numFmtId="2" fontId="3" fillId="6" borderId="30" xfId="0" applyNumberFormat="1" applyFont="1" applyFill="1" applyBorder="1"/>
    <xf numFmtId="0" fontId="16" fillId="6" borderId="0" xfId="0" applyFont="1" applyFill="1"/>
    <xf numFmtId="0" fontId="1" fillId="6" borderId="0" xfId="0" applyFont="1" applyFill="1"/>
    <xf numFmtId="0" fontId="0" fillId="6" borderId="0" xfId="0" applyFill="1"/>
    <xf numFmtId="0" fontId="1" fillId="6" borderId="31" xfId="0" applyFont="1" applyFill="1" applyBorder="1"/>
    <xf numFmtId="0" fontId="1" fillId="6" borderId="32" xfId="0" applyFont="1" applyFill="1" applyBorder="1"/>
    <xf numFmtId="0" fontId="1" fillId="6" borderId="8" xfId="0" applyFont="1" applyFill="1" applyBorder="1"/>
    <xf numFmtId="0" fontId="1" fillId="6" borderId="9" xfId="0" applyFont="1" applyFill="1" applyBorder="1"/>
    <xf numFmtId="0" fontId="1" fillId="6" borderId="12" xfId="0" applyFont="1" applyFill="1" applyBorder="1"/>
    <xf numFmtId="0" fontId="1" fillId="6" borderId="33" xfId="0" applyFont="1" applyFill="1" applyBorder="1"/>
    <xf numFmtId="0" fontId="1" fillId="6" borderId="34" xfId="0" applyFont="1" applyFill="1" applyBorder="1"/>
    <xf numFmtId="0" fontId="1" fillId="6" borderId="35" xfId="0" applyFont="1" applyFill="1" applyBorder="1"/>
    <xf numFmtId="0" fontId="1" fillId="6" borderId="36" xfId="0" applyFont="1" applyFill="1" applyBorder="1" applyAlignment="1">
      <alignment horizontal="right" wrapText="1"/>
    </xf>
    <xf numFmtId="0" fontId="1" fillId="6" borderId="0" xfId="0" applyFont="1" applyFill="1" applyAlignment="1">
      <alignment horizontal="right" wrapText="1"/>
    </xf>
    <xf numFmtId="0" fontId="1" fillId="6" borderId="37" xfId="0" applyFont="1" applyFill="1" applyBorder="1" applyAlignment="1">
      <alignment horizontal="right" wrapText="1"/>
    </xf>
    <xf numFmtId="0" fontId="1" fillId="6" borderId="13" xfId="0" applyFont="1" applyFill="1" applyBorder="1" applyAlignment="1">
      <alignment horizontal="right" wrapText="1"/>
    </xf>
    <xf numFmtId="0" fontId="1" fillId="6" borderId="38" xfId="0" applyFont="1" applyFill="1" applyBorder="1" applyAlignment="1">
      <alignment horizontal="right" wrapText="1"/>
    </xf>
    <xf numFmtId="0" fontId="1" fillId="6" borderId="39" xfId="0" applyFont="1" applyFill="1" applyBorder="1" applyAlignment="1">
      <alignment horizontal="right" wrapText="1"/>
    </xf>
    <xf numFmtId="2" fontId="0" fillId="6" borderId="36" xfId="0" applyNumberFormat="1" applyFill="1" applyBorder="1"/>
    <xf numFmtId="2" fontId="0" fillId="6" borderId="0" xfId="0" applyNumberFormat="1" applyFill="1"/>
    <xf numFmtId="2" fontId="0" fillId="6" borderId="37" xfId="0" applyNumberFormat="1" applyFill="1" applyBorder="1"/>
    <xf numFmtId="2" fontId="0" fillId="6" borderId="38" xfId="0" applyNumberFormat="1" applyFill="1" applyBorder="1"/>
    <xf numFmtId="2" fontId="0" fillId="6" borderId="39" xfId="0" applyNumberFormat="1" applyFill="1" applyBorder="1"/>
    <xf numFmtId="2" fontId="0" fillId="6" borderId="40" xfId="0" applyNumberFormat="1" applyFill="1" applyBorder="1"/>
    <xf numFmtId="2" fontId="0" fillId="6" borderId="41" xfId="0" applyNumberFormat="1" applyFill="1" applyBorder="1"/>
    <xf numFmtId="2" fontId="0" fillId="6" borderId="10" xfId="0" applyNumberFormat="1" applyFill="1" applyBorder="1"/>
    <xf numFmtId="2" fontId="0" fillId="6" borderId="11" xfId="0" applyNumberFormat="1" applyFill="1" applyBorder="1"/>
    <xf numFmtId="2" fontId="0" fillId="6" borderId="42" xfId="0" applyNumberFormat="1" applyFill="1" applyBorder="1"/>
    <xf numFmtId="2" fontId="1" fillId="0" borderId="0" xfId="0" applyNumberFormat="1" applyFont="1"/>
    <xf numFmtId="2" fontId="0" fillId="0" borderId="19" xfId="0" applyNumberFormat="1" applyBorder="1"/>
    <xf numFmtId="2" fontId="0" fillId="0" borderId="20" xfId="0" applyNumberFormat="1" applyBorder="1"/>
    <xf numFmtId="2" fontId="7" fillId="0" borderId="0" xfId="0" applyNumberFormat="1" applyFont="1"/>
    <xf numFmtId="2" fontId="7" fillId="0" borderId="43" xfId="0" applyNumberFormat="1" applyFont="1" applyBorder="1"/>
    <xf numFmtId="2" fontId="11" fillId="0" borderId="0" xfId="0" applyNumberFormat="1" applyFont="1"/>
    <xf numFmtId="2" fontId="11" fillId="0" borderId="43" xfId="0" applyNumberFormat="1" applyFont="1" applyBorder="1"/>
    <xf numFmtId="2" fontId="1" fillId="0" borderId="43" xfId="0" applyNumberFormat="1" applyFont="1" applyBorder="1"/>
    <xf numFmtId="2" fontId="1" fillId="0" borderId="44" xfId="0" applyNumberFormat="1" applyFont="1" applyBorder="1"/>
    <xf numFmtId="2" fontId="1" fillId="0" borderId="45" xfId="0" applyNumberFormat="1" applyFont="1" applyBorder="1"/>
    <xf numFmtId="2" fontId="15" fillId="0" borderId="29" xfId="0" applyNumberFormat="1" applyFont="1" applyBorder="1"/>
    <xf numFmtId="2" fontId="1" fillId="0" borderId="21" xfId="0" applyNumberFormat="1" applyFont="1" applyBorder="1"/>
    <xf numFmtId="2" fontId="11" fillId="0" borderId="21" xfId="0" applyNumberFormat="1" applyFont="1" applyBorder="1"/>
    <xf numFmtId="2" fontId="1" fillId="0" borderId="46" xfId="0" applyNumberFormat="1" applyFont="1" applyBorder="1"/>
    <xf numFmtId="2" fontId="0" fillId="0" borderId="1" xfId="0" applyNumberFormat="1" applyBorder="1"/>
    <xf numFmtId="0" fontId="18" fillId="0" borderId="0" xfId="0" applyFont="1"/>
    <xf numFmtId="0" fontId="0" fillId="0" borderId="47" xfId="0" applyBorder="1"/>
    <xf numFmtId="2" fontId="11" fillId="0" borderId="44" xfId="0" applyNumberFormat="1" applyFont="1" applyBorder="1"/>
    <xf numFmtId="0" fontId="11" fillId="0" borderId="46" xfId="0" applyFont="1" applyBorder="1"/>
    <xf numFmtId="2" fontId="11" fillId="0" borderId="45" xfId="0" applyNumberFormat="1" applyFont="1" applyBorder="1"/>
    <xf numFmtId="2" fontId="0" fillId="7" borderId="0" xfId="0" applyNumberFormat="1" applyFill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2" fontId="0" fillId="0" borderId="21" xfId="0" applyNumberFormat="1" applyBorder="1"/>
    <xf numFmtId="2" fontId="0" fillId="0" borderId="43" xfId="0" applyNumberFormat="1" applyBorder="1"/>
    <xf numFmtId="2" fontId="0" fillId="0" borderId="46" xfId="0" applyNumberFormat="1" applyBorder="1"/>
    <xf numFmtId="0" fontId="18" fillId="2" borderId="0" xfId="0" applyFont="1" applyFill="1" applyAlignment="1">
      <alignment wrapText="1"/>
    </xf>
    <xf numFmtId="0" fontId="1" fillId="8" borderId="0" xfId="0" applyFont="1" applyFill="1" applyAlignment="1">
      <alignment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6" fillId="0" borderId="0" xfId="0" applyFont="1"/>
    <xf numFmtId="0" fontId="29" fillId="0" borderId="0" xfId="0" applyFont="1"/>
    <xf numFmtId="0" fontId="1" fillId="9" borderId="0" xfId="0" applyFont="1" applyFill="1" applyAlignment="1">
      <alignment horizontal="right" wrapText="1"/>
    </xf>
    <xf numFmtId="0" fontId="11" fillId="9" borderId="0" xfId="0" applyFont="1" applyFill="1"/>
    <xf numFmtId="0" fontId="1" fillId="0" borderId="29" xfId="0" applyFont="1" applyBorder="1"/>
    <xf numFmtId="0" fontId="0" fillId="0" borderId="46" xfId="0" applyBorder="1"/>
    <xf numFmtId="0" fontId="31" fillId="0" borderId="21" xfId="0" applyFont="1" applyBorder="1"/>
    <xf numFmtId="0" fontId="15" fillId="0" borderId="2" xfId="0" applyFont="1" applyBorder="1"/>
    <xf numFmtId="2" fontId="0" fillId="0" borderId="3" xfId="0" applyNumberFormat="1" applyBorder="1"/>
    <xf numFmtId="2" fontId="0" fillId="0" borderId="4" xfId="0" applyNumberFormat="1" applyBorder="1"/>
    <xf numFmtId="0" fontId="1" fillId="0" borderId="15" xfId="0" applyFont="1" applyBorder="1"/>
    <xf numFmtId="2" fontId="7" fillId="0" borderId="16" xfId="0" applyNumberFormat="1" applyFont="1" applyBorder="1"/>
    <xf numFmtId="0" fontId="11" fillId="0" borderId="15" xfId="0" applyFont="1" applyBorder="1"/>
    <xf numFmtId="2" fontId="11" fillId="0" borderId="16" xfId="0" applyNumberFormat="1" applyFont="1" applyBorder="1"/>
    <xf numFmtId="2" fontId="1" fillId="0" borderId="16" xfId="0" applyNumberFormat="1" applyFont="1" applyBorder="1"/>
    <xf numFmtId="0" fontId="1" fillId="0" borderId="5" xfId="0" applyFont="1" applyBorder="1"/>
    <xf numFmtId="2" fontId="1" fillId="0" borderId="6" xfId="0" applyNumberFormat="1" applyFont="1" applyBorder="1"/>
    <xf numFmtId="2" fontId="1" fillId="0" borderId="7" xfId="0" applyNumberFormat="1" applyFont="1" applyBorder="1"/>
    <xf numFmtId="2" fontId="32" fillId="6" borderId="13" xfId="0" applyNumberFormat="1" applyFont="1" applyFill="1" applyBorder="1"/>
    <xf numFmtId="2" fontId="0" fillId="7" borderId="44" xfId="0" applyNumberFormat="1" applyFill="1" applyBorder="1"/>
    <xf numFmtId="2" fontId="0" fillId="0" borderId="57" xfId="0" applyNumberFormat="1" applyBorder="1"/>
    <xf numFmtId="0" fontId="1" fillId="0" borderId="19" xfId="0" applyFont="1" applyBorder="1"/>
    <xf numFmtId="0" fontId="15" fillId="0" borderId="19" xfId="0" applyFont="1" applyBorder="1"/>
    <xf numFmtId="0" fontId="1" fillId="0" borderId="46" xfId="0" applyFont="1" applyBorder="1"/>
    <xf numFmtId="0" fontId="21" fillId="0" borderId="1" xfId="0" applyFont="1" applyBorder="1"/>
    <xf numFmtId="0" fontId="24" fillId="0" borderId="0" xfId="0" applyFont="1"/>
    <xf numFmtId="0" fontId="23" fillId="0" borderId="1" xfId="0" applyFont="1" applyBorder="1"/>
    <xf numFmtId="0" fontId="25" fillId="0" borderId="0" xfId="0" applyFont="1"/>
    <xf numFmtId="0" fontId="27" fillId="0" borderId="0" xfId="0" applyFont="1"/>
    <xf numFmtId="0" fontId="26" fillId="0" borderId="1" xfId="0" applyFont="1" applyBorder="1"/>
    <xf numFmtId="0" fontId="28" fillId="0" borderId="0" xfId="0" applyFont="1"/>
    <xf numFmtId="0" fontId="30" fillId="0" borderId="0" xfId="0" applyFont="1"/>
    <xf numFmtId="0" fontId="29" fillId="0" borderId="1" xfId="0" applyFont="1" applyBorder="1"/>
    <xf numFmtId="2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33" fillId="0" borderId="0" xfId="0" applyFont="1"/>
    <xf numFmtId="2" fontId="1" fillId="10" borderId="1" xfId="0" applyNumberFormat="1" applyFont="1" applyFill="1" applyBorder="1" applyAlignment="1">
      <alignment horizontal="center" wrapText="1"/>
    </xf>
    <xf numFmtId="0" fontId="11" fillId="10" borderId="1" xfId="0" applyFont="1" applyFill="1" applyBorder="1" applyAlignment="1">
      <alignment horizontal="center"/>
    </xf>
    <xf numFmtId="0" fontId="1" fillId="0" borderId="1" xfId="0" applyFont="1" applyBorder="1"/>
    <xf numFmtId="0" fontId="1" fillId="10" borderId="1" xfId="0" applyFont="1" applyFill="1" applyBorder="1"/>
    <xf numFmtId="0" fontId="0" fillId="10" borderId="1" xfId="0" applyFill="1" applyBorder="1"/>
    <xf numFmtId="2" fontId="1" fillId="0" borderId="48" xfId="0" applyNumberFormat="1" applyFont="1" applyBorder="1"/>
    <xf numFmtId="2" fontId="1" fillId="0" borderId="49" xfId="0" applyNumberFormat="1" applyFont="1" applyBorder="1"/>
    <xf numFmtId="2" fontId="1" fillId="0" borderId="50" xfId="0" applyNumberFormat="1" applyFont="1" applyBorder="1"/>
    <xf numFmtId="2" fontId="1" fillId="0" borderId="51" xfId="0" applyNumberFormat="1" applyFont="1" applyBorder="1"/>
    <xf numFmtId="2" fontId="1" fillId="0" borderId="52" xfId="0" applyNumberFormat="1" applyFont="1" applyBorder="1"/>
    <xf numFmtId="2" fontId="0" fillId="0" borderId="51" xfId="0" applyNumberFormat="1" applyBorder="1"/>
    <xf numFmtId="2" fontId="0" fillId="7" borderId="52" xfId="0" applyNumberFormat="1" applyFill="1" applyBorder="1"/>
    <xf numFmtId="2" fontId="0" fillId="0" borderId="53" xfId="0" applyNumberFormat="1" applyBorder="1"/>
    <xf numFmtId="2" fontId="0" fillId="0" borderId="44" xfId="0" applyNumberFormat="1" applyBorder="1"/>
    <xf numFmtId="2" fontId="0" fillId="7" borderId="54" xfId="0" applyNumberFormat="1" applyFill="1" applyBorder="1"/>
    <xf numFmtId="0" fontId="34" fillId="11" borderId="58" xfId="0" applyFont="1" applyFill="1" applyBorder="1" applyAlignment="1">
      <alignment horizontal="center" vertical="center" wrapText="1"/>
    </xf>
    <xf numFmtId="2" fontId="0" fillId="0" borderId="45" xfId="0" applyNumberFormat="1" applyBorder="1"/>
    <xf numFmtId="0" fontId="4" fillId="6" borderId="1" xfId="0" applyFont="1" applyFill="1" applyBorder="1" applyProtection="1">
      <protection locked="0"/>
    </xf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0" fontId="1" fillId="0" borderId="0" xfId="0" applyFont="1"/>
    <xf numFmtId="0" fontId="1" fillId="0" borderId="1" xfId="0" applyFont="1" applyBorder="1"/>
    <xf numFmtId="0" fontId="0" fillId="2" borderId="1" xfId="0" applyFill="1" applyBorder="1"/>
    <xf numFmtId="0" fontId="11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14" xfId="0" applyBorder="1"/>
    <xf numFmtId="0" fontId="0" fillId="0" borderId="55" xfId="0" applyBorder="1"/>
    <xf numFmtId="14" fontId="0" fillId="2" borderId="1" xfId="0" applyNumberFormat="1" applyFill="1" applyBorder="1"/>
    <xf numFmtId="0" fontId="1" fillId="0" borderId="14" xfId="0" applyFont="1" applyBorder="1"/>
    <xf numFmtId="0" fontId="1" fillId="0" borderId="56" xfId="0" applyFont="1" applyBorder="1"/>
    <xf numFmtId="0" fontId="1" fillId="0" borderId="55" xfId="0" applyFont="1" applyBorder="1"/>
    <xf numFmtId="0" fontId="1" fillId="0" borderId="3" xfId="0" applyFont="1" applyBorder="1"/>
    <xf numFmtId="0" fontId="1" fillId="0" borderId="4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Summary results</a:t>
            </a:r>
          </a:p>
        </c:rich>
      </c:tx>
      <c:layout>
        <c:manualLayout>
          <c:xMode val="edge"/>
          <c:yMode val="edge"/>
          <c:x val="0.41131682863966323"/>
          <c:y val="3.42855806721264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10886711782674"/>
          <c:y val="0.21142857142857144"/>
          <c:w val="0.78781325862289742"/>
          <c:h val="0.645714285714285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Results'!$P$70</c:f>
              <c:strCache>
                <c:ptCount val="1"/>
                <c:pt idx="0">
                  <c:v>0.01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Results'!$P$71:$P$77</c:f>
              <c:numCache>
                <c:formatCode>0.00</c:formatCode>
                <c:ptCount val="7"/>
                <c:pt idx="0">
                  <c:v>0.95275540557800931</c:v>
                </c:pt>
                <c:pt idx="1">
                  <c:v>0.96167560838011423</c:v>
                </c:pt>
                <c:pt idx="2">
                  <c:v>0.96254322611254262</c:v>
                </c:pt>
                <c:pt idx="3">
                  <c:v>0.80246512496334765</c:v>
                </c:pt>
                <c:pt idx="4">
                  <c:v>0.51848710298132439</c:v>
                </c:pt>
                <c:pt idx="5">
                  <c:v>0.52073228652122883</c:v>
                </c:pt>
                <c:pt idx="6">
                  <c:v>0.56124794475238271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B-4B91-A7BB-876A3105F156}"/>
            </c:ext>
          </c:extLst>
        </c:ser>
        <c:ser>
          <c:idx val="1"/>
          <c:order val="1"/>
          <c:tx>
            <c:strRef>
              <c:f>'Summary Results'!$Q$70</c:f>
              <c:strCache>
                <c:ptCount val="1"/>
                <c:pt idx="0">
                  <c:v>0.02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Results'!$Q$71:$Q$77</c:f>
              <c:numCache>
                <c:formatCode>0.00</c:formatCode>
                <c:ptCount val="7"/>
                <c:pt idx="0">
                  <c:v>0.98642110875317845</c:v>
                </c:pt>
                <c:pt idx="1">
                  <c:v>0.9636605917820964</c:v>
                </c:pt>
                <c:pt idx="2">
                  <c:v>0.99085899229624252</c:v>
                </c:pt>
                <c:pt idx="3">
                  <c:v>0.79396095455678473</c:v>
                </c:pt>
                <c:pt idx="4">
                  <c:v>0.4998520674672533</c:v>
                </c:pt>
                <c:pt idx="5">
                  <c:v>0.51274771003269326</c:v>
                </c:pt>
                <c:pt idx="6">
                  <c:v>0.534011208275048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8B-4B91-A7BB-876A3105F156}"/>
            </c:ext>
          </c:extLst>
        </c:ser>
        <c:ser>
          <c:idx val="2"/>
          <c:order val="2"/>
          <c:tx>
            <c:strRef>
              <c:f>'Summary Results'!$R$70</c:f>
              <c:strCache>
                <c:ptCount val="1"/>
                <c:pt idx="0">
                  <c:v>0.04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Results'!$R$71:$R$77</c:f>
              <c:numCache>
                <c:formatCode>0.00</c:formatCode>
                <c:ptCount val="7"/>
                <c:pt idx="0">
                  <c:v>1.0059057103131726</c:v>
                </c:pt>
                <c:pt idx="1">
                  <c:v>0.95567081197023762</c:v>
                </c:pt>
                <c:pt idx="2">
                  <c:v>1.0255493532671589</c:v>
                </c:pt>
                <c:pt idx="3">
                  <c:v>0.75123259212246007</c:v>
                </c:pt>
                <c:pt idx="4">
                  <c:v>0.53563837351067012</c:v>
                </c:pt>
                <c:pt idx="5">
                  <c:v>0.54019300706798012</c:v>
                </c:pt>
                <c:pt idx="6">
                  <c:v>0.51943576731234242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8B-4B91-A7BB-876A3105F156}"/>
            </c:ext>
          </c:extLst>
        </c:ser>
        <c:ser>
          <c:idx val="3"/>
          <c:order val="3"/>
          <c:tx>
            <c:strRef>
              <c:f>'Summary Results'!$S$70</c:f>
              <c:strCache>
                <c:ptCount val="1"/>
                <c:pt idx="0">
                  <c:v>0.08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Results'!$S$71:$S$77</c:f>
              <c:numCache>
                <c:formatCode>0.00</c:formatCode>
                <c:ptCount val="7"/>
                <c:pt idx="0">
                  <c:v>0.99003591081063935</c:v>
                </c:pt>
                <c:pt idx="1">
                  <c:v>0.96440045821843889</c:v>
                </c:pt>
                <c:pt idx="2">
                  <c:v>1.1078187899969039</c:v>
                </c:pt>
                <c:pt idx="3">
                  <c:v>0.76256016159138285</c:v>
                </c:pt>
                <c:pt idx="4">
                  <c:v>0.53469661774450306</c:v>
                </c:pt>
                <c:pt idx="5">
                  <c:v>0.52444597758330025</c:v>
                </c:pt>
                <c:pt idx="6">
                  <c:v>0.52912170755861554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8B-4B91-A7BB-876A3105F156}"/>
            </c:ext>
          </c:extLst>
        </c:ser>
        <c:ser>
          <c:idx val="4"/>
          <c:order val="4"/>
          <c:tx>
            <c:strRef>
              <c:f>'Summary Results'!$T$70</c:f>
              <c:strCache>
                <c:ptCount val="1"/>
                <c:pt idx="0">
                  <c:v>0.16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Results'!$T$71:$T$77</c:f>
              <c:numCache>
                <c:formatCode>0.00</c:formatCode>
                <c:ptCount val="7"/>
                <c:pt idx="0">
                  <c:v>1.1083570007123047</c:v>
                </c:pt>
                <c:pt idx="1">
                  <c:v>1.0756274439461158</c:v>
                </c:pt>
                <c:pt idx="2">
                  <c:v>1.4263731470276699</c:v>
                </c:pt>
                <c:pt idx="3">
                  <c:v>0.80965842274414856</c:v>
                </c:pt>
                <c:pt idx="4">
                  <c:v>0.55082551744477626</c:v>
                </c:pt>
                <c:pt idx="5">
                  <c:v>0.54028910166398192</c:v>
                </c:pt>
                <c:pt idx="6">
                  <c:v>0.54591709679431377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8B-4B91-A7BB-876A3105F156}"/>
            </c:ext>
          </c:extLst>
        </c:ser>
        <c:ser>
          <c:idx val="5"/>
          <c:order val="5"/>
          <c:tx>
            <c:strRef>
              <c:f>'Summary Results'!$U$70</c:f>
              <c:strCache>
                <c:ptCount val="1"/>
                <c:pt idx="0">
                  <c:v>0.32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Results'!$U$71:$U$77</c:f>
              <c:numCache>
                <c:formatCode>0.00</c:formatCode>
                <c:ptCount val="7"/>
                <c:pt idx="0">
                  <c:v>1.0429687336897961</c:v>
                </c:pt>
                <c:pt idx="1">
                  <c:v>1.0200674655120063</c:v>
                </c:pt>
                <c:pt idx="2">
                  <c:v>1.6810861010411426</c:v>
                </c:pt>
                <c:pt idx="3">
                  <c:v>0.77392111071315794</c:v>
                </c:pt>
                <c:pt idx="4">
                  <c:v>0.53102017874048779</c:v>
                </c:pt>
                <c:pt idx="5">
                  <c:v>0.549603324707306</c:v>
                </c:pt>
                <c:pt idx="6">
                  <c:v>0.55547299833041675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48B-4B91-A7BB-876A3105F156}"/>
            </c:ext>
          </c:extLst>
        </c:ser>
        <c:ser>
          <c:idx val="6"/>
          <c:order val="6"/>
          <c:tx>
            <c:strRef>
              <c:f>'Summary Results'!$V$70</c:f>
              <c:strCache>
                <c:ptCount val="1"/>
                <c:pt idx="0">
                  <c:v>0.64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Results'!$V$71:$V$77</c:f>
              <c:numCache>
                <c:formatCode>0.00</c:formatCode>
                <c:ptCount val="7"/>
                <c:pt idx="0">
                  <c:v>1.1181630515273464</c:v>
                </c:pt>
                <c:pt idx="1">
                  <c:v>1.1511800488755102</c:v>
                </c:pt>
                <c:pt idx="2">
                  <c:v>2.1278749107151285</c:v>
                </c:pt>
                <c:pt idx="3">
                  <c:v>0.81136739124240009</c:v>
                </c:pt>
                <c:pt idx="4">
                  <c:v>0.56135928349258357</c:v>
                </c:pt>
                <c:pt idx="5">
                  <c:v>0.55053941514184723</c:v>
                </c:pt>
                <c:pt idx="6">
                  <c:v>0.56060086923111041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8B-4B91-A7BB-876A3105F156}"/>
            </c:ext>
          </c:extLst>
        </c:ser>
        <c:ser>
          <c:idx val="7"/>
          <c:order val="7"/>
          <c:tx>
            <c:strRef>
              <c:f>'Summary Results'!$W$70</c:f>
              <c:strCache>
                <c:ptCount val="1"/>
                <c:pt idx="0">
                  <c:v>1.29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Results'!$W$71:$W$77</c:f>
              <c:numCache>
                <c:formatCode>0.00</c:formatCode>
                <c:ptCount val="7"/>
                <c:pt idx="0">
                  <c:v>1.1327532900316455</c:v>
                </c:pt>
                <c:pt idx="1">
                  <c:v>1.3674933103697509</c:v>
                </c:pt>
                <c:pt idx="2">
                  <c:v>2.855781578244863</c:v>
                </c:pt>
                <c:pt idx="3">
                  <c:v>0.812769575897064</c:v>
                </c:pt>
                <c:pt idx="4">
                  <c:v>0.54858811022024778</c:v>
                </c:pt>
                <c:pt idx="5">
                  <c:v>0.58657308767951744</c:v>
                </c:pt>
                <c:pt idx="6">
                  <c:v>0.5958553139392434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48B-4B91-A7BB-876A3105F156}"/>
            </c:ext>
          </c:extLst>
        </c:ser>
        <c:ser>
          <c:idx val="8"/>
          <c:order val="8"/>
          <c:tx>
            <c:strRef>
              <c:f>'Summary Results'!$X$70</c:f>
              <c:strCache>
                <c:ptCount val="1"/>
                <c:pt idx="0">
                  <c:v>2.57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Results'!$X$71:$X$77</c:f>
              <c:numCache>
                <c:formatCode>0.00</c:formatCode>
                <c:ptCount val="7"/>
                <c:pt idx="0">
                  <c:v>1.4925747610417628</c:v>
                </c:pt>
                <c:pt idx="1">
                  <c:v>1.8006552627182622</c:v>
                </c:pt>
                <c:pt idx="2">
                  <c:v>3.4969631810454809</c:v>
                </c:pt>
                <c:pt idx="3">
                  <c:v>0.79566787629508151</c:v>
                </c:pt>
                <c:pt idx="4">
                  <c:v>0.5865257415391677</c:v>
                </c:pt>
                <c:pt idx="5">
                  <c:v>0.55566978110553322</c:v>
                </c:pt>
                <c:pt idx="6">
                  <c:v>0.55843495367447282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8B-4B91-A7BB-876A3105F156}"/>
            </c:ext>
          </c:extLst>
        </c:ser>
        <c:ser>
          <c:idx val="9"/>
          <c:order val="9"/>
          <c:tx>
            <c:strRef>
              <c:f>'Summary Results'!$Y$70</c:f>
              <c:strCache>
                <c:ptCount val="1"/>
                <c:pt idx="0">
                  <c:v>5.15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Results'!$Y$71:$Y$77</c:f>
              <c:numCache>
                <c:formatCode>0.00</c:formatCode>
                <c:ptCount val="7"/>
                <c:pt idx="0">
                  <c:v>15.536151585957022</c:v>
                </c:pt>
                <c:pt idx="1">
                  <c:v>8.8416375560352876</c:v>
                </c:pt>
                <c:pt idx="2">
                  <c:v>9.2595460215038834</c:v>
                </c:pt>
                <c:pt idx="3">
                  <c:v>1.1599178501400857</c:v>
                </c:pt>
                <c:pt idx="4">
                  <c:v>0.55489254854565839</c:v>
                </c:pt>
                <c:pt idx="5">
                  <c:v>0.57142455067418585</c:v>
                </c:pt>
                <c:pt idx="6">
                  <c:v>0.61061175674942025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48B-4B91-A7BB-876A3105F156}"/>
            </c:ext>
          </c:extLst>
        </c:ser>
        <c:ser>
          <c:idx val="10"/>
          <c:order val="10"/>
          <c:tx>
            <c:strRef>
              <c:f>'Summary Results'!$Z$70</c:f>
              <c:strCache>
                <c:ptCount val="1"/>
                <c:pt idx="0">
                  <c:v>10.30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Results'!$Z$71:$Z$77</c:f>
              <c:numCache>
                <c:formatCode>0.00</c:formatCode>
                <c:ptCount val="7"/>
                <c:pt idx="0">
                  <c:v>1.7191934259027531E-2</c:v>
                </c:pt>
                <c:pt idx="1">
                  <c:v>6.6464440908089258E-4</c:v>
                </c:pt>
                <c:pt idx="2">
                  <c:v>4.9854831981231938E-2</c:v>
                </c:pt>
                <c:pt idx="3">
                  <c:v>1.7182322181376979</c:v>
                </c:pt>
                <c:pt idx="4">
                  <c:v>0.56287346954439466</c:v>
                </c:pt>
                <c:pt idx="5">
                  <c:v>0.56387740847390799</c:v>
                </c:pt>
                <c:pt idx="6">
                  <c:v>0.61453862654539126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8B-4B91-A7BB-876A3105F156}"/>
            </c:ext>
          </c:extLst>
        </c:ser>
        <c:ser>
          <c:idx val="11"/>
          <c:order val="11"/>
          <c:tx>
            <c:strRef>
              <c:f>'Summary Results'!$AA$70</c:f>
              <c:strCache>
                <c:ptCount val="1"/>
                <c:pt idx="0">
                  <c:v>20.59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Results'!$AA$71:$AA$77</c:f>
              <c:numCache>
                <c:formatCode>0.00</c:formatCode>
                <c:ptCount val="7"/>
                <c:pt idx="0">
                  <c:v>-5.1392731842539354E-4</c:v>
                </c:pt>
                <c:pt idx="1">
                  <c:v>-7.5336945391053485E-4</c:v>
                </c:pt>
                <c:pt idx="2">
                  <c:v>-1.4752536501450471E-3</c:v>
                </c:pt>
                <c:pt idx="3">
                  <c:v>0.30992188764692563</c:v>
                </c:pt>
                <c:pt idx="4">
                  <c:v>0.52533192198249556</c:v>
                </c:pt>
                <c:pt idx="5">
                  <c:v>0.55398401913950712</c:v>
                </c:pt>
                <c:pt idx="6">
                  <c:v>0.63080892265792232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8B-4B91-A7BB-876A3105F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898608"/>
        <c:axId val="1"/>
      </c:barChart>
      <c:catAx>
        <c:axId val="76889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7410216229113866E-2"/>
              <c:y val="0.3685714536239763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98608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938891766611995"/>
          <c:y val="0.14591453550064551"/>
          <c:w val="8.9734948701381573E-2"/>
          <c:h val="0.84241325162372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Rep 1</a:t>
            </a:r>
          </a:p>
        </c:rich>
      </c:tx>
      <c:layout>
        <c:manualLayout>
          <c:xMode val="edge"/>
          <c:yMode val="edge"/>
          <c:x val="0.47030877177284658"/>
          <c:y val="3.50876569322739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74821852731587E-2"/>
          <c:y val="0.20467894702276082"/>
          <c:w val="0.75771971496437052"/>
          <c:h val="0.6491246605578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 1'!$B$32</c:f>
              <c:strCache>
                <c:ptCount val="1"/>
                <c:pt idx="0">
                  <c:v>0.010053711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1'!$B$33:$B$39</c:f>
              <c:numCache>
                <c:formatCode>General</c:formatCode>
                <c:ptCount val="7"/>
                <c:pt idx="0">
                  <c:v>0.95712681051409698</c:v>
                </c:pt>
                <c:pt idx="1">
                  <c:v>0.9491597126445489</c:v>
                </c:pt>
                <c:pt idx="2">
                  <c:v>0.99676379836636197</c:v>
                </c:pt>
                <c:pt idx="3">
                  <c:v>0.65112274734863729</c:v>
                </c:pt>
                <c:pt idx="4">
                  <c:v>0.56977324051277289</c:v>
                </c:pt>
                <c:pt idx="5">
                  <c:v>0.57341347753740779</c:v>
                </c:pt>
                <c:pt idx="6">
                  <c:v>0.63200858759564305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6-4767-86E9-9ACB2339864E}"/>
            </c:ext>
          </c:extLst>
        </c:ser>
        <c:ser>
          <c:idx val="1"/>
          <c:order val="1"/>
          <c:tx>
            <c:strRef>
              <c:f>'Rep 1'!$C$32</c:f>
              <c:strCache>
                <c:ptCount val="1"/>
                <c:pt idx="0">
                  <c:v>0.020107422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1'!$C$33:$C$39</c:f>
              <c:numCache>
                <c:formatCode>General</c:formatCode>
                <c:ptCount val="7"/>
                <c:pt idx="0">
                  <c:v>0.95134144340353755</c:v>
                </c:pt>
                <c:pt idx="1">
                  <c:v>0.92672459338693669</c:v>
                </c:pt>
                <c:pt idx="2">
                  <c:v>0.99308588546159238</c:v>
                </c:pt>
                <c:pt idx="3">
                  <c:v>0.62846036932419003</c:v>
                </c:pt>
                <c:pt idx="4">
                  <c:v>0.55670679195287587</c:v>
                </c:pt>
                <c:pt idx="5">
                  <c:v>0.54089624759355726</c:v>
                </c:pt>
                <c:pt idx="6">
                  <c:v>0.58629264662712621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6-4767-86E9-9ACB2339864E}"/>
            </c:ext>
          </c:extLst>
        </c:ser>
        <c:ser>
          <c:idx val="2"/>
          <c:order val="2"/>
          <c:tx>
            <c:strRef>
              <c:f>'Rep 1'!$D$32</c:f>
              <c:strCache>
                <c:ptCount val="1"/>
                <c:pt idx="0">
                  <c:v>0.040214844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1'!$D$33:$D$39</c:f>
              <c:numCache>
                <c:formatCode>General</c:formatCode>
                <c:ptCount val="7"/>
                <c:pt idx="0">
                  <c:v>1.0152363646647191</c:v>
                </c:pt>
                <c:pt idx="1">
                  <c:v>0.94915850502049171</c:v>
                </c:pt>
                <c:pt idx="2">
                  <c:v>1.002316701748259</c:v>
                </c:pt>
                <c:pt idx="3">
                  <c:v>0.59356695197242904</c:v>
                </c:pt>
                <c:pt idx="4">
                  <c:v>0.58903330398483866</c:v>
                </c:pt>
                <c:pt idx="5">
                  <c:v>0.63319906197682208</c:v>
                </c:pt>
                <c:pt idx="6">
                  <c:v>0.58086968375090831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96-4767-86E9-9ACB2339864E}"/>
            </c:ext>
          </c:extLst>
        </c:ser>
        <c:ser>
          <c:idx val="3"/>
          <c:order val="3"/>
          <c:tx>
            <c:strRef>
              <c:f>'Rep 1'!$E$32</c:f>
              <c:strCache>
                <c:ptCount val="1"/>
                <c:pt idx="0">
                  <c:v>0.080429688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1'!$E$33:$E$39</c:f>
              <c:numCache>
                <c:formatCode>General</c:formatCode>
                <c:ptCount val="7"/>
                <c:pt idx="0">
                  <c:v>1.0234194393005485</c:v>
                </c:pt>
                <c:pt idx="1">
                  <c:v>0.96034948188694325</c:v>
                </c:pt>
                <c:pt idx="2">
                  <c:v>1.084308175875798</c:v>
                </c:pt>
                <c:pt idx="3">
                  <c:v>0.60344506811061105</c:v>
                </c:pt>
                <c:pt idx="4">
                  <c:v>0.61970044963049309</c:v>
                </c:pt>
                <c:pt idx="5">
                  <c:v>0.5731909882963212</c:v>
                </c:pt>
                <c:pt idx="6">
                  <c:v>0.5663592345566868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6-4767-86E9-9ACB2339864E}"/>
            </c:ext>
          </c:extLst>
        </c:ser>
        <c:ser>
          <c:idx val="4"/>
          <c:order val="4"/>
          <c:tx>
            <c:strRef>
              <c:f>'Rep 1'!$F$32</c:f>
              <c:strCache>
                <c:ptCount val="1"/>
                <c:pt idx="0">
                  <c:v>0.160859375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1'!$F$33:$F$39</c:f>
              <c:numCache>
                <c:formatCode>General</c:formatCode>
                <c:ptCount val="7"/>
                <c:pt idx="0">
                  <c:v>1.1199986575808987</c:v>
                </c:pt>
                <c:pt idx="1">
                  <c:v>1.1751331422611919</c:v>
                </c:pt>
                <c:pt idx="2">
                  <c:v>1.3913018150118941</c:v>
                </c:pt>
                <c:pt idx="3">
                  <c:v>0.62091006732793785</c:v>
                </c:pt>
                <c:pt idx="4">
                  <c:v>0.615899602744301</c:v>
                </c:pt>
                <c:pt idx="5">
                  <c:v>0.57356057479027944</c:v>
                </c:pt>
                <c:pt idx="6">
                  <c:v>0.59351550069246162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6-4767-86E9-9ACB2339864E}"/>
            </c:ext>
          </c:extLst>
        </c:ser>
        <c:ser>
          <c:idx val="5"/>
          <c:order val="5"/>
          <c:tx>
            <c:strRef>
              <c:f>'Rep 1'!$G$32</c:f>
              <c:strCache>
                <c:ptCount val="1"/>
                <c:pt idx="0">
                  <c:v>0.32171875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1'!$G$33:$G$39</c:f>
              <c:numCache>
                <c:formatCode>General</c:formatCode>
                <c:ptCount val="7"/>
                <c:pt idx="0">
                  <c:v>1.0311906576671352</c:v>
                </c:pt>
                <c:pt idx="1">
                  <c:v>1.0893555121997072</c:v>
                </c:pt>
                <c:pt idx="2">
                  <c:v>1.5904927845210317</c:v>
                </c:pt>
                <c:pt idx="3">
                  <c:v>0.57343702790887474</c:v>
                </c:pt>
                <c:pt idx="4">
                  <c:v>0.59743453822439563</c:v>
                </c:pt>
                <c:pt idx="5">
                  <c:v>0.60370285967830728</c:v>
                </c:pt>
                <c:pt idx="6">
                  <c:v>0.59671833256464213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96-4767-86E9-9ACB2339864E}"/>
            </c:ext>
          </c:extLst>
        </c:ser>
        <c:ser>
          <c:idx val="6"/>
          <c:order val="6"/>
          <c:tx>
            <c:strRef>
              <c:f>'Rep 1'!$H$32</c:f>
              <c:strCache>
                <c:ptCount val="1"/>
                <c:pt idx="0">
                  <c:v>0.6434375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1'!$H$33:$H$39</c:f>
              <c:numCache>
                <c:formatCode>General</c:formatCode>
                <c:ptCount val="7"/>
                <c:pt idx="0">
                  <c:v>1.1357394228503359</c:v>
                </c:pt>
                <c:pt idx="1">
                  <c:v>1.2080686556742275</c:v>
                </c:pt>
                <c:pt idx="2">
                  <c:v>1.9419280809253863</c:v>
                </c:pt>
                <c:pt idx="3">
                  <c:v>0.6286247488794422</c:v>
                </c:pt>
                <c:pt idx="4">
                  <c:v>0.62238386440315818</c:v>
                </c:pt>
                <c:pt idx="5">
                  <c:v>0.57624778670383126</c:v>
                </c:pt>
                <c:pt idx="6">
                  <c:v>0.61220159341429392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96-4767-86E9-9ACB2339864E}"/>
            </c:ext>
          </c:extLst>
        </c:ser>
        <c:ser>
          <c:idx val="7"/>
          <c:order val="7"/>
          <c:tx>
            <c:strRef>
              <c:f>'Rep 1'!$I$32</c:f>
              <c:strCache>
                <c:ptCount val="1"/>
                <c:pt idx="0">
                  <c:v>1.286875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1'!$I$33:$I$39</c:f>
              <c:numCache>
                <c:formatCode>General</c:formatCode>
                <c:ptCount val="7"/>
                <c:pt idx="0">
                  <c:v>1.1265719855865191</c:v>
                </c:pt>
                <c:pt idx="1">
                  <c:v>1.5321208316030088</c:v>
                </c:pt>
                <c:pt idx="2">
                  <c:v>2.6056634318088281</c:v>
                </c:pt>
                <c:pt idx="3">
                  <c:v>0.57713167862450154</c:v>
                </c:pt>
                <c:pt idx="4">
                  <c:v>0.58311958610575587</c:v>
                </c:pt>
                <c:pt idx="5">
                  <c:v>0.59794888592187834</c:v>
                </c:pt>
                <c:pt idx="6">
                  <c:v>0.62945565001554027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E96-4767-86E9-9ACB2339864E}"/>
            </c:ext>
          </c:extLst>
        </c:ser>
        <c:ser>
          <c:idx val="8"/>
          <c:order val="8"/>
          <c:tx>
            <c:strRef>
              <c:f>'Rep 1'!$J$32</c:f>
              <c:strCache>
                <c:ptCount val="1"/>
                <c:pt idx="0">
                  <c:v>2.57375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1'!$J$33:$J$39</c:f>
              <c:numCache>
                <c:formatCode>General</c:formatCode>
                <c:ptCount val="7"/>
                <c:pt idx="0">
                  <c:v>1.5161142629620306</c:v>
                </c:pt>
                <c:pt idx="1">
                  <c:v>1.9030162709265304</c:v>
                </c:pt>
                <c:pt idx="2">
                  <c:v>2.7240498117513012</c:v>
                </c:pt>
                <c:pt idx="3">
                  <c:v>0.59705550727746726</c:v>
                </c:pt>
                <c:pt idx="4">
                  <c:v>0.62886608360333585</c:v>
                </c:pt>
                <c:pt idx="5">
                  <c:v>0.56973338609036284</c:v>
                </c:pt>
                <c:pt idx="6">
                  <c:v>0.57121754966610405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E96-4767-86E9-9ACB2339864E}"/>
            </c:ext>
          </c:extLst>
        </c:ser>
        <c:ser>
          <c:idx val="9"/>
          <c:order val="9"/>
          <c:tx>
            <c:strRef>
              <c:f>'Rep 1'!$K$32</c:f>
              <c:strCache>
                <c:ptCount val="1"/>
                <c:pt idx="0">
                  <c:v>5.1475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1'!$K$33:$K$39</c:f>
              <c:numCache>
                <c:formatCode>General</c:formatCode>
                <c:ptCount val="7"/>
                <c:pt idx="0">
                  <c:v>15.829374034481354</c:v>
                </c:pt>
                <c:pt idx="1">
                  <c:v>6.3822263592589819</c:v>
                </c:pt>
                <c:pt idx="2">
                  <c:v>7.1116438160095852</c:v>
                </c:pt>
                <c:pt idx="3">
                  <c:v>0.57881853080672507</c:v>
                </c:pt>
                <c:pt idx="4">
                  <c:v>0.58209838976547501</c:v>
                </c:pt>
                <c:pt idx="5">
                  <c:v>0.59505079707693753</c:v>
                </c:pt>
                <c:pt idx="6">
                  <c:v>0.59786162056136327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E96-4767-86E9-9ACB2339864E}"/>
            </c:ext>
          </c:extLst>
        </c:ser>
        <c:ser>
          <c:idx val="10"/>
          <c:order val="10"/>
          <c:tx>
            <c:strRef>
              <c:f>'Rep 1'!$L$32</c:f>
              <c:strCache>
                <c:ptCount val="1"/>
                <c:pt idx="0">
                  <c:v>10.295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1'!$L$33:$L$39</c:f>
              <c:numCache>
                <c:formatCode>General</c:formatCode>
                <c:ptCount val="7"/>
                <c:pt idx="0">
                  <c:v>3.4255653094654274E-3</c:v>
                </c:pt>
                <c:pt idx="1">
                  <c:v>-1.2781135787313014E-3</c:v>
                </c:pt>
                <c:pt idx="2">
                  <c:v>7.7644357202730649E-2</c:v>
                </c:pt>
                <c:pt idx="3">
                  <c:v>0.60124207075412572</c:v>
                </c:pt>
                <c:pt idx="4">
                  <c:v>0.59418031499512436</c:v>
                </c:pt>
                <c:pt idx="5">
                  <c:v>0.5601111997726701</c:v>
                </c:pt>
                <c:pt idx="6">
                  <c:v>0.60412480719045103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E96-4767-86E9-9ACB2339864E}"/>
            </c:ext>
          </c:extLst>
        </c:ser>
        <c:ser>
          <c:idx val="11"/>
          <c:order val="11"/>
          <c:tx>
            <c:strRef>
              <c:f>'Rep 1'!$M$32</c:f>
              <c:strCache>
                <c:ptCount val="1"/>
                <c:pt idx="0">
                  <c:v>20.59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1'!$M$33:$M$39</c:f>
              <c:numCache>
                <c:formatCode>General</c:formatCode>
                <c:ptCount val="7"/>
                <c:pt idx="0">
                  <c:v>-3.3083786861881989E-4</c:v>
                </c:pt>
                <c:pt idx="1">
                  <c:v>-1.4946419078543619E-3</c:v>
                </c:pt>
                <c:pt idx="2">
                  <c:v>-2.6210397199000045E-3</c:v>
                </c:pt>
                <c:pt idx="3">
                  <c:v>0.60653307345134422</c:v>
                </c:pt>
                <c:pt idx="4">
                  <c:v>0.56074554177352998</c:v>
                </c:pt>
                <c:pt idx="5">
                  <c:v>0.55752706515918982</c:v>
                </c:pt>
                <c:pt idx="6">
                  <c:v>0.6628511761624124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E96-4767-86E9-9ACB23398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9208664"/>
        <c:axId val="1"/>
      </c:barChart>
      <c:catAx>
        <c:axId val="669208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9002400978286805E-2"/>
              <c:y val="0.35964996474763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08664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929167280222408"/>
          <c:y val="0.12845868396432839"/>
          <c:w val="0.12125988914088996"/>
          <c:h val="0.855732463946987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BPB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380-48CD-8B47-9B32FBA6F6BC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Results'!$B$26:$M$26</c:f>
              <c:numCache>
                <c:formatCode>0.00</c:formatCode>
                <c:ptCount val="12"/>
                <c:pt idx="0">
                  <c:v>0.95712681051409698</c:v>
                </c:pt>
                <c:pt idx="1">
                  <c:v>0.95134144340353755</c:v>
                </c:pt>
                <c:pt idx="2">
                  <c:v>1.0152363646647191</c:v>
                </c:pt>
                <c:pt idx="3">
                  <c:v>1.0234194393005485</c:v>
                </c:pt>
                <c:pt idx="4">
                  <c:v>1.1199986575808987</c:v>
                </c:pt>
                <c:pt idx="5">
                  <c:v>1.0311906576671352</c:v>
                </c:pt>
                <c:pt idx="6">
                  <c:v>1.1357394228503359</c:v>
                </c:pt>
                <c:pt idx="7">
                  <c:v>1.1265719855865191</c:v>
                </c:pt>
                <c:pt idx="8">
                  <c:v>1.5161142629620306</c:v>
                </c:pt>
                <c:pt idx="9">
                  <c:v>15.829374034481354</c:v>
                </c:pt>
                <c:pt idx="10">
                  <c:v>3.4255653094654274E-3</c:v>
                </c:pt>
                <c:pt idx="11">
                  <c:v>-3.3083786861881989E-4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380-48CD-8B47-9B32FBA6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1127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BPB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Cytotoxicity!$B$25:$M$25</c:f>
              <c:numCache>
                <c:formatCode>General</c:formatCode>
                <c:ptCount val="12"/>
                <c:pt idx="0">
                  <c:v>122.84895968944541</c:v>
                </c:pt>
                <c:pt idx="1">
                  <c:v>112.12630482637822</c:v>
                </c:pt>
                <c:pt idx="2">
                  <c:v>107.32596397377327</c:v>
                </c:pt>
                <c:pt idx="3">
                  <c:v>104.67015409378182</c:v>
                </c:pt>
                <c:pt idx="4">
                  <c:v>102.82386915047223</c:v>
                </c:pt>
                <c:pt idx="5">
                  <c:v>107.24075082254363</c:v>
                </c:pt>
                <c:pt idx="6">
                  <c:v>107.31176178190167</c:v>
                </c:pt>
                <c:pt idx="7">
                  <c:v>111.72864345397306</c:v>
                </c:pt>
                <c:pt idx="8">
                  <c:v>124.83726655147112</c:v>
                </c:pt>
                <c:pt idx="9">
                  <c:v>48.670911544014963</c:v>
                </c:pt>
                <c:pt idx="10">
                  <c:v>3.664165502875945</c:v>
                </c:pt>
                <c:pt idx="11">
                  <c:v>5.1695978412668362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380-48CD-8B47-9B32FBA6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1127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1127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6139600356314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318-4B6B-8800-773F0417B761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Results'!$B$32:$M$32</c:f>
              <c:numCache>
                <c:formatCode>0.00</c:formatCode>
                <c:ptCount val="12"/>
                <c:pt idx="0">
                  <c:v>0.9491597126445489</c:v>
                </c:pt>
                <c:pt idx="1">
                  <c:v>0.92672459338693669</c:v>
                </c:pt>
                <c:pt idx="2">
                  <c:v>0.94915850502049171</c:v>
                </c:pt>
                <c:pt idx="3">
                  <c:v>0.96034948188694325</c:v>
                </c:pt>
                <c:pt idx="4">
                  <c:v>1.1751331422611919</c:v>
                </c:pt>
                <c:pt idx="5">
                  <c:v>1.0893555121997072</c:v>
                </c:pt>
                <c:pt idx="6">
                  <c:v>1.2080686556742275</c:v>
                </c:pt>
                <c:pt idx="7">
                  <c:v>1.5321208316030088</c:v>
                </c:pt>
                <c:pt idx="8">
                  <c:v>1.9030162709265304</c:v>
                </c:pt>
                <c:pt idx="9">
                  <c:v>6.3822263592589819</c:v>
                </c:pt>
                <c:pt idx="10">
                  <c:v>-1.2781135787313014E-3</c:v>
                </c:pt>
                <c:pt idx="11">
                  <c:v>-1.4946419078543619E-3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318-4B6B-8800-773F0417B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1520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Cytotoxicity!$B$26:$M$26</c:f>
              <c:numCache>
                <c:formatCode>General</c:formatCode>
                <c:ptCount val="12"/>
                <c:pt idx="0">
                  <c:v>109.55570809761642</c:v>
                </c:pt>
                <c:pt idx="1">
                  <c:v>102.17056832437805</c:v>
                </c:pt>
                <c:pt idx="2">
                  <c:v>100.06864392737947</c:v>
                </c:pt>
                <c:pt idx="3">
                  <c:v>101.19061708523682</c:v>
                </c:pt>
                <c:pt idx="4">
                  <c:v>96.77373541316544</c:v>
                </c:pt>
                <c:pt idx="5">
                  <c:v>101.60248064951358</c:v>
                </c:pt>
                <c:pt idx="6">
                  <c:v>99.955026392406566</c:v>
                </c:pt>
                <c:pt idx="7">
                  <c:v>117.25329609203021</c:v>
                </c:pt>
                <c:pt idx="8">
                  <c:v>152.27590124742588</c:v>
                </c:pt>
                <c:pt idx="9">
                  <c:v>17.738537647643621</c:v>
                </c:pt>
                <c:pt idx="10">
                  <c:v>0.42606575614836495</c:v>
                </c:pt>
                <c:pt idx="11">
                  <c:v>1.9599024782824808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318-4B6B-8800-773F0417B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1520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1520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2381953907348"/>
          <c:y val="0.6089904345989362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B78-42B0-B88F-7090F5CA31E8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Results'!$B$38:$M$38</c:f>
              <c:numCache>
                <c:formatCode>0.00</c:formatCode>
                <c:ptCount val="12"/>
                <c:pt idx="0">
                  <c:v>0.99676379836636197</c:v>
                </c:pt>
                <c:pt idx="1">
                  <c:v>0.99308588546159238</c:v>
                </c:pt>
                <c:pt idx="2">
                  <c:v>1.002316701748259</c:v>
                </c:pt>
                <c:pt idx="3">
                  <c:v>1.084308175875798</c:v>
                </c:pt>
                <c:pt idx="4">
                  <c:v>1.3913018150118941</c:v>
                </c:pt>
                <c:pt idx="5">
                  <c:v>1.5904927845210317</c:v>
                </c:pt>
                <c:pt idx="6">
                  <c:v>1.9419280809253863</c:v>
                </c:pt>
                <c:pt idx="7">
                  <c:v>2.6056634318088281</c:v>
                </c:pt>
                <c:pt idx="8">
                  <c:v>2.7240498117513012</c:v>
                </c:pt>
                <c:pt idx="9">
                  <c:v>7.1116438160095852</c:v>
                </c:pt>
                <c:pt idx="10">
                  <c:v>7.7644357202730649E-2</c:v>
                </c:pt>
                <c:pt idx="11">
                  <c:v>-2.6210397199000045E-3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B78-42B0-B88F-7090F5CA3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1553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Cytotoxicity!$B$27:$M$27</c:f>
              <c:numCache>
                <c:formatCode>General</c:formatCode>
                <c:ptCount val="12"/>
                <c:pt idx="0">
                  <c:v>108.30591521291453</c:v>
                </c:pt>
                <c:pt idx="1">
                  <c:v>108.32011740478613</c:v>
                </c:pt>
                <c:pt idx="2">
                  <c:v>94.515586905579099</c:v>
                </c:pt>
                <c:pt idx="3">
                  <c:v>96.475489383861571</c:v>
                </c:pt>
                <c:pt idx="4">
                  <c:v>91.547328804412146</c:v>
                </c:pt>
                <c:pt idx="5">
                  <c:v>91.050252088905722</c:v>
                </c:pt>
                <c:pt idx="6">
                  <c:v>93.805477311998487</c:v>
                </c:pt>
                <c:pt idx="7">
                  <c:v>93.5924444339243</c:v>
                </c:pt>
                <c:pt idx="8">
                  <c:v>85.397779724004081</c:v>
                </c:pt>
                <c:pt idx="9">
                  <c:v>4.2890619452268792</c:v>
                </c:pt>
                <c:pt idx="10">
                  <c:v>0.78112055293866989</c:v>
                </c:pt>
                <c:pt idx="11">
                  <c:v>0.92314247165479202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B78-42B0-B88F-7090F5CA3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1553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1553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DA-4697-9DB9-284C3004318E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Results'!$B$44:$M$44</c:f>
              <c:numCache>
                <c:formatCode>0.00</c:formatCode>
                <c:ptCount val="12"/>
                <c:pt idx="0">
                  <c:v>0.65112274734863729</c:v>
                </c:pt>
                <c:pt idx="1">
                  <c:v>0.62846036932419003</c:v>
                </c:pt>
                <c:pt idx="2">
                  <c:v>0.59356695197242904</c:v>
                </c:pt>
                <c:pt idx="3">
                  <c:v>0.60344506811061105</c:v>
                </c:pt>
                <c:pt idx="4">
                  <c:v>0.62091006732793785</c:v>
                </c:pt>
                <c:pt idx="5">
                  <c:v>0.57343702790887474</c:v>
                </c:pt>
                <c:pt idx="6">
                  <c:v>0.6286247488794422</c:v>
                </c:pt>
                <c:pt idx="7">
                  <c:v>0.57713167862450154</c:v>
                </c:pt>
                <c:pt idx="8">
                  <c:v>0.59705550727746726</c:v>
                </c:pt>
                <c:pt idx="9">
                  <c:v>0.57881853080672507</c:v>
                </c:pt>
                <c:pt idx="10">
                  <c:v>0.60124207075412572</c:v>
                </c:pt>
                <c:pt idx="11">
                  <c:v>0.60653307345134422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7DA-4697-9DB9-284C30043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0930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Cytotoxicity!$B$28:$M$28</c:f>
              <c:numCache>
                <c:formatCode>General</c:formatCode>
                <c:ptCount val="12"/>
                <c:pt idx="0">
                  <c:v>157.10464648377399</c:v>
                </c:pt>
                <c:pt idx="1">
                  <c:v>153.45468317276968</c:v>
                </c:pt>
                <c:pt idx="2">
                  <c:v>148.93838615759699</c:v>
                </c:pt>
                <c:pt idx="3">
                  <c:v>146.97848367931451</c:v>
                </c:pt>
                <c:pt idx="4">
                  <c:v>146.80805737685517</c:v>
                </c:pt>
                <c:pt idx="5">
                  <c:v>151.87823987502071</c:v>
                </c:pt>
                <c:pt idx="6">
                  <c:v>145.23161407910621</c:v>
                </c:pt>
                <c:pt idx="7">
                  <c:v>148.82476862262411</c:v>
                </c:pt>
                <c:pt idx="8">
                  <c:v>153.36947002153997</c:v>
                </c:pt>
                <c:pt idx="9">
                  <c:v>143.92501242691787</c:v>
                </c:pt>
                <c:pt idx="10">
                  <c:v>156.46554784955146</c:v>
                </c:pt>
                <c:pt idx="11">
                  <c:v>163.48143063412789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7DA-4697-9DB9-284C30043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0930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0930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8450809434638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DA-463F-B274-AB90E9E1AED9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Results'!$B$50:$M$50</c:f>
              <c:numCache>
                <c:formatCode>0.00</c:formatCode>
                <c:ptCount val="12"/>
                <c:pt idx="0">
                  <c:v>0.56977324051277289</c:v>
                </c:pt>
                <c:pt idx="1">
                  <c:v>0.55670679195287587</c:v>
                </c:pt>
                <c:pt idx="2">
                  <c:v>0.58903330398483866</c:v>
                </c:pt>
                <c:pt idx="3">
                  <c:v>0.61970044963049309</c:v>
                </c:pt>
                <c:pt idx="4">
                  <c:v>0.615899602744301</c:v>
                </c:pt>
                <c:pt idx="5">
                  <c:v>0.59743453822439563</c:v>
                </c:pt>
                <c:pt idx="6">
                  <c:v>0.62238386440315818</c:v>
                </c:pt>
                <c:pt idx="7">
                  <c:v>0.58311958610575587</c:v>
                </c:pt>
                <c:pt idx="8">
                  <c:v>0.62886608360333585</c:v>
                </c:pt>
                <c:pt idx="9">
                  <c:v>0.58209838976547501</c:v>
                </c:pt>
                <c:pt idx="10">
                  <c:v>0.59418031499512436</c:v>
                </c:pt>
                <c:pt idx="11">
                  <c:v>0.56074554177352998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CDA-463F-B274-AB90E9E1A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2275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Cytotoxicity!$B$29:$M$29</c:f>
              <c:numCache>
                <c:formatCode>General</c:formatCode>
                <c:ptCount val="12"/>
                <c:pt idx="0">
                  <c:v>158.46805690344877</c:v>
                </c:pt>
                <c:pt idx="1">
                  <c:v>151.7504201481762</c:v>
                </c:pt>
                <c:pt idx="2">
                  <c:v>146.3819916207068</c:v>
                </c:pt>
                <c:pt idx="3">
                  <c:v>154.91750893554573</c:v>
                </c:pt>
                <c:pt idx="4">
                  <c:v>151.70781357256138</c:v>
                </c:pt>
                <c:pt idx="5">
                  <c:v>147.37614505171962</c:v>
                </c:pt>
                <c:pt idx="6">
                  <c:v>155.28676592420766</c:v>
                </c:pt>
                <c:pt idx="7">
                  <c:v>151.722015764433</c:v>
                </c:pt>
                <c:pt idx="8">
                  <c:v>144.45049352616755</c:v>
                </c:pt>
                <c:pt idx="9">
                  <c:v>150.04615712358276</c:v>
                </c:pt>
                <c:pt idx="10">
                  <c:v>159.85987170686676</c:v>
                </c:pt>
                <c:pt idx="11">
                  <c:v>152.17648590432455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CDA-463F-B274-AB90E9E1A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2275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2275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90426014858856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6EC-4E42-B9E1-8A482974B3D1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Results'!$B$56:$M$56</c:f>
              <c:numCache>
                <c:formatCode>0.00</c:formatCode>
                <c:ptCount val="12"/>
                <c:pt idx="0">
                  <c:v>0.57341347753740779</c:v>
                </c:pt>
                <c:pt idx="1">
                  <c:v>0.54089624759355726</c:v>
                </c:pt>
                <c:pt idx="2">
                  <c:v>0.63319906197682208</c:v>
                </c:pt>
                <c:pt idx="3">
                  <c:v>0.5731909882963212</c:v>
                </c:pt>
                <c:pt idx="4">
                  <c:v>0.57356057479027944</c:v>
                </c:pt>
                <c:pt idx="5">
                  <c:v>0.60370285967830728</c:v>
                </c:pt>
                <c:pt idx="6">
                  <c:v>0.57624778670383126</c:v>
                </c:pt>
                <c:pt idx="7">
                  <c:v>0.59794888592187834</c:v>
                </c:pt>
                <c:pt idx="8">
                  <c:v>0.56973338609036284</c:v>
                </c:pt>
                <c:pt idx="9">
                  <c:v>0.59505079707693753</c:v>
                </c:pt>
                <c:pt idx="10">
                  <c:v>0.5601111997726701</c:v>
                </c:pt>
                <c:pt idx="11">
                  <c:v>0.55752706515918982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6EC-4E42-B9E1-8A482974B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5936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Cytotoxicity!$B$30:$M$30</c:f>
              <c:numCache>
                <c:formatCode>General</c:formatCode>
                <c:ptCount val="12"/>
                <c:pt idx="0">
                  <c:v>159.64683882879257</c:v>
                </c:pt>
                <c:pt idx="1">
                  <c:v>148.37029848273252</c:v>
                </c:pt>
                <c:pt idx="2">
                  <c:v>145.52986010841008</c:v>
                </c:pt>
                <c:pt idx="3">
                  <c:v>149.81892205363692</c:v>
                </c:pt>
                <c:pt idx="4">
                  <c:v>140.95675432575095</c:v>
                </c:pt>
                <c:pt idx="5">
                  <c:v>145.03278339290364</c:v>
                </c:pt>
                <c:pt idx="6">
                  <c:v>141.36861789002771</c:v>
                </c:pt>
                <c:pt idx="7">
                  <c:v>150.11716808294079</c:v>
                </c:pt>
                <c:pt idx="8">
                  <c:v>150.40121192037304</c:v>
                </c:pt>
                <c:pt idx="9">
                  <c:v>155.48559661041023</c:v>
                </c:pt>
                <c:pt idx="10">
                  <c:v>154.51984756314056</c:v>
                </c:pt>
                <c:pt idx="11">
                  <c:v>161.10966459156862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6EC-4E42-B9E1-8A482974B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5936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5936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CA-45F3-82BB-36361A43DE1D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Results'!$B$62:$M$62</c:f>
              <c:numCache>
                <c:formatCode>0.00</c:formatCode>
                <c:ptCount val="12"/>
                <c:pt idx="0">
                  <c:v>0.63200858759564305</c:v>
                </c:pt>
                <c:pt idx="1">
                  <c:v>0.58629264662712621</c:v>
                </c:pt>
                <c:pt idx="2">
                  <c:v>0.58086968375090831</c:v>
                </c:pt>
                <c:pt idx="3">
                  <c:v>0.5663592345566868</c:v>
                </c:pt>
                <c:pt idx="4">
                  <c:v>0.59351550069246162</c:v>
                </c:pt>
                <c:pt idx="5">
                  <c:v>0.59671833256464213</c:v>
                </c:pt>
                <c:pt idx="6">
                  <c:v>0.61220159341429392</c:v>
                </c:pt>
                <c:pt idx="7">
                  <c:v>0.62945565001554027</c:v>
                </c:pt>
                <c:pt idx="8">
                  <c:v>0.57121754966610405</c:v>
                </c:pt>
                <c:pt idx="9">
                  <c:v>0.59786162056136327</c:v>
                </c:pt>
                <c:pt idx="10">
                  <c:v>0.60412480719045103</c:v>
                </c:pt>
                <c:pt idx="11">
                  <c:v>0.6628511761624124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CA-45F3-82BB-36361A43D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600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Cytotoxicity!$B$31:$M$31</c:f>
              <c:numCache>
                <c:formatCode>General</c:formatCode>
                <c:ptCount val="12"/>
                <c:pt idx="0">
                  <c:v>165.96681421165999</c:v>
                </c:pt>
                <c:pt idx="1">
                  <c:v>152.24749686368264</c:v>
                </c:pt>
                <c:pt idx="2">
                  <c:v>149.13721684379956</c:v>
                </c:pt>
                <c:pt idx="3">
                  <c:v>149.25083437877248</c:v>
                </c:pt>
                <c:pt idx="4">
                  <c:v>144.23746064809336</c:v>
                </c:pt>
                <c:pt idx="5">
                  <c:v>146.76545080124032</c:v>
                </c:pt>
                <c:pt idx="6">
                  <c:v>142.61841077472957</c:v>
                </c:pt>
                <c:pt idx="7">
                  <c:v>142.9876677633915</c:v>
                </c:pt>
                <c:pt idx="8">
                  <c:v>142.49059104788503</c:v>
                </c:pt>
                <c:pt idx="9">
                  <c:v>148.51232040144862</c:v>
                </c:pt>
                <c:pt idx="10">
                  <c:v>153.78133358581675</c:v>
                </c:pt>
                <c:pt idx="11">
                  <c:v>159.70364759627904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DCA-45F3-82BB-36361A43D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600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600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55062824390165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829131168358862E-2"/>
          <c:y val="7.9646247137280884E-2"/>
          <c:w val="0.80586176675748666"/>
          <c:h val="0.775813444337217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 2'!$B$32</c:f>
              <c:strCache>
                <c:ptCount val="1"/>
                <c:pt idx="0">
                  <c:v>0.010053711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2'!$B$33:$B$39</c:f>
              <c:numCache>
                <c:formatCode>General</c:formatCode>
                <c:ptCount val="7"/>
                <c:pt idx="0">
                  <c:v>0.94838400064192163</c:v>
                </c:pt>
                <c:pt idx="1">
                  <c:v>0.97419150411567956</c:v>
                </c:pt>
                <c:pt idx="2">
                  <c:v>0.92832265385872337</c:v>
                </c:pt>
                <c:pt idx="3">
                  <c:v>0.95380750257805802</c:v>
                </c:pt>
                <c:pt idx="4">
                  <c:v>0.46720096544987588</c:v>
                </c:pt>
                <c:pt idx="5">
                  <c:v>0.46805109550504992</c:v>
                </c:pt>
                <c:pt idx="6">
                  <c:v>0.49048730190912232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5-4140-9ED1-5757BEE1BE3A}"/>
            </c:ext>
          </c:extLst>
        </c:ser>
        <c:ser>
          <c:idx val="1"/>
          <c:order val="1"/>
          <c:tx>
            <c:strRef>
              <c:f>'Rep 2'!$C$32</c:f>
              <c:strCache>
                <c:ptCount val="1"/>
                <c:pt idx="0">
                  <c:v>0.020107422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2'!$C$33:$C$39</c:f>
              <c:numCache>
                <c:formatCode>General</c:formatCode>
                <c:ptCount val="7"/>
                <c:pt idx="0">
                  <c:v>1.0215007741028195</c:v>
                </c:pt>
                <c:pt idx="1">
                  <c:v>1.0005965901772562</c:v>
                </c:pt>
                <c:pt idx="2">
                  <c:v>0.98863209913089278</c:v>
                </c:pt>
                <c:pt idx="3">
                  <c:v>0.95946153978937943</c:v>
                </c:pt>
                <c:pt idx="4">
                  <c:v>0.44299734298163074</c:v>
                </c:pt>
                <c:pt idx="5">
                  <c:v>0.48459917247182921</c:v>
                </c:pt>
                <c:pt idx="6">
                  <c:v>0.48172976992296984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35-4140-9ED1-5757BEE1BE3A}"/>
            </c:ext>
          </c:extLst>
        </c:ser>
        <c:ser>
          <c:idx val="2"/>
          <c:order val="2"/>
          <c:tx>
            <c:strRef>
              <c:f>'Rep 2'!$D$32</c:f>
              <c:strCache>
                <c:ptCount val="1"/>
                <c:pt idx="0">
                  <c:v>0.040214844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2'!$D$33:$D$39</c:f>
              <c:numCache>
                <c:formatCode>General</c:formatCode>
                <c:ptCount val="7"/>
                <c:pt idx="0">
                  <c:v>0.9965750559616261</c:v>
                </c:pt>
                <c:pt idx="1">
                  <c:v>0.96218311891998354</c:v>
                </c:pt>
                <c:pt idx="2">
                  <c:v>1.0487820047860588</c:v>
                </c:pt>
                <c:pt idx="3">
                  <c:v>0.90889823227249111</c:v>
                </c:pt>
                <c:pt idx="4">
                  <c:v>0.48224344303650152</c:v>
                </c:pt>
                <c:pt idx="5">
                  <c:v>0.44718695215913812</c:v>
                </c:pt>
                <c:pt idx="6">
                  <c:v>0.45800185087377648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35-4140-9ED1-5757BEE1BE3A}"/>
            </c:ext>
          </c:extLst>
        </c:ser>
        <c:ser>
          <c:idx val="3"/>
          <c:order val="3"/>
          <c:tx>
            <c:strRef>
              <c:f>'Rep 2'!$E$32</c:f>
              <c:strCache>
                <c:ptCount val="1"/>
                <c:pt idx="0">
                  <c:v>0.080429688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2'!$E$33:$E$39</c:f>
              <c:numCache>
                <c:formatCode>General</c:formatCode>
                <c:ptCount val="7"/>
                <c:pt idx="0">
                  <c:v>0.95665238232073013</c:v>
                </c:pt>
                <c:pt idx="1">
                  <c:v>0.96845143454993454</c:v>
                </c:pt>
                <c:pt idx="2">
                  <c:v>1.13132940411801</c:v>
                </c:pt>
                <c:pt idx="3">
                  <c:v>0.92167525507215464</c:v>
                </c:pt>
                <c:pt idx="4">
                  <c:v>0.44969278585851297</c:v>
                </c:pt>
                <c:pt idx="5">
                  <c:v>0.47570096687027935</c:v>
                </c:pt>
                <c:pt idx="6">
                  <c:v>0.49188418056054428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35-4140-9ED1-5757BEE1BE3A}"/>
            </c:ext>
          </c:extLst>
        </c:ser>
        <c:ser>
          <c:idx val="4"/>
          <c:order val="4"/>
          <c:tx>
            <c:strRef>
              <c:f>'Rep 2'!$F$32</c:f>
              <c:strCache>
                <c:ptCount val="1"/>
                <c:pt idx="0">
                  <c:v>0.160859375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2'!$F$33:$F$39</c:f>
              <c:numCache>
                <c:formatCode>General</c:formatCode>
                <c:ptCount val="7"/>
                <c:pt idx="0">
                  <c:v>1.0967153438437107</c:v>
                </c:pt>
                <c:pt idx="1">
                  <c:v>0.97612174563103959</c:v>
                </c:pt>
                <c:pt idx="2">
                  <c:v>1.4614444790434458</c:v>
                </c:pt>
                <c:pt idx="3">
                  <c:v>0.99840677816035928</c:v>
                </c:pt>
                <c:pt idx="4">
                  <c:v>0.48575143214525146</c:v>
                </c:pt>
                <c:pt idx="5">
                  <c:v>0.50701762853768451</c:v>
                </c:pt>
                <c:pt idx="6">
                  <c:v>0.49831869289616587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35-4140-9ED1-5757BEE1BE3A}"/>
            </c:ext>
          </c:extLst>
        </c:ser>
        <c:ser>
          <c:idx val="5"/>
          <c:order val="5"/>
          <c:tx>
            <c:strRef>
              <c:f>'Rep 2'!$G$32</c:f>
              <c:strCache>
                <c:ptCount val="1"/>
                <c:pt idx="0">
                  <c:v>0.32171875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2'!$G$33:$G$39</c:f>
              <c:numCache>
                <c:formatCode>General</c:formatCode>
                <c:ptCount val="7"/>
                <c:pt idx="0">
                  <c:v>1.0547468097124568</c:v>
                </c:pt>
                <c:pt idx="1">
                  <c:v>0.95077941882430539</c:v>
                </c:pt>
                <c:pt idx="2">
                  <c:v>1.7716794175612538</c:v>
                </c:pt>
                <c:pt idx="3">
                  <c:v>0.97440519351744115</c:v>
                </c:pt>
                <c:pt idx="4">
                  <c:v>0.46460581925658007</c:v>
                </c:pt>
                <c:pt idx="5">
                  <c:v>0.4955037897363046</c:v>
                </c:pt>
                <c:pt idx="6">
                  <c:v>0.51422766409619125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35-4140-9ED1-5757BEE1BE3A}"/>
            </c:ext>
          </c:extLst>
        </c:ser>
        <c:ser>
          <c:idx val="6"/>
          <c:order val="6"/>
          <c:tx>
            <c:strRef>
              <c:f>'Rep 2'!$H$32</c:f>
              <c:strCache>
                <c:ptCount val="1"/>
                <c:pt idx="0">
                  <c:v>0.6434375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2'!$H$33:$H$39</c:f>
              <c:numCache>
                <c:formatCode>General</c:formatCode>
                <c:ptCount val="7"/>
                <c:pt idx="0">
                  <c:v>1.1005866802043571</c:v>
                </c:pt>
                <c:pt idx="1">
                  <c:v>1.0942914420767929</c:v>
                </c:pt>
                <c:pt idx="2">
                  <c:v>2.3138217405048707</c:v>
                </c:pt>
                <c:pt idx="3">
                  <c:v>0.99411003360535799</c:v>
                </c:pt>
                <c:pt idx="4">
                  <c:v>0.50033470258200907</c:v>
                </c:pt>
                <c:pt idx="5">
                  <c:v>0.52483104357986321</c:v>
                </c:pt>
                <c:pt idx="6">
                  <c:v>0.50900014504792701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35-4140-9ED1-5757BEE1BE3A}"/>
            </c:ext>
          </c:extLst>
        </c:ser>
        <c:ser>
          <c:idx val="7"/>
          <c:order val="7"/>
          <c:tx>
            <c:strRef>
              <c:f>'Rep 2'!$I$32</c:f>
              <c:strCache>
                <c:ptCount val="1"/>
                <c:pt idx="0">
                  <c:v>1.286875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2'!$I$33:$I$39</c:f>
              <c:numCache>
                <c:formatCode>General</c:formatCode>
                <c:ptCount val="7"/>
                <c:pt idx="0">
                  <c:v>1.1389345944767719</c:v>
                </c:pt>
                <c:pt idx="1">
                  <c:v>1.2028657891364931</c:v>
                </c:pt>
                <c:pt idx="2">
                  <c:v>3.1058997246808975</c:v>
                </c:pt>
                <c:pt idx="3">
                  <c:v>1.0484074731696265</c:v>
                </c:pt>
                <c:pt idx="4">
                  <c:v>0.51405663433473969</c:v>
                </c:pt>
                <c:pt idx="5">
                  <c:v>0.57519728943715653</c:v>
                </c:pt>
                <c:pt idx="6">
                  <c:v>0.56225497786294654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35-4140-9ED1-5757BEE1BE3A}"/>
            </c:ext>
          </c:extLst>
        </c:ser>
        <c:ser>
          <c:idx val="8"/>
          <c:order val="8"/>
          <c:tx>
            <c:strRef>
              <c:f>'Rep 2'!$J$32</c:f>
              <c:strCache>
                <c:ptCount val="1"/>
                <c:pt idx="0">
                  <c:v>2.57375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2'!$J$33:$J$39</c:f>
              <c:numCache>
                <c:formatCode>General</c:formatCode>
                <c:ptCount val="7"/>
                <c:pt idx="0">
                  <c:v>1.4690352591214948</c:v>
                </c:pt>
                <c:pt idx="1">
                  <c:v>1.6982942545099939</c:v>
                </c:pt>
                <c:pt idx="2">
                  <c:v>4.269876550339661</c:v>
                </c:pt>
                <c:pt idx="3">
                  <c:v>0.99428024531269588</c:v>
                </c:pt>
                <c:pt idx="4">
                  <c:v>0.54418539947499955</c:v>
                </c:pt>
                <c:pt idx="5">
                  <c:v>0.54160617612070361</c:v>
                </c:pt>
                <c:pt idx="6">
                  <c:v>0.54565235768284159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35-4140-9ED1-5757BEE1BE3A}"/>
            </c:ext>
          </c:extLst>
        </c:ser>
        <c:ser>
          <c:idx val="9"/>
          <c:order val="9"/>
          <c:tx>
            <c:strRef>
              <c:f>'Rep 2'!$K$32</c:f>
              <c:strCache>
                <c:ptCount val="1"/>
                <c:pt idx="0">
                  <c:v>5.1475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2'!$K$33:$K$39</c:f>
              <c:numCache>
                <c:formatCode>General</c:formatCode>
                <c:ptCount val="7"/>
                <c:pt idx="0">
                  <c:v>15.242929137432688</c:v>
                </c:pt>
                <c:pt idx="1">
                  <c:v>11.301048752811594</c:v>
                </c:pt>
                <c:pt idx="2">
                  <c:v>11.407448226998183</c:v>
                </c:pt>
                <c:pt idx="3">
                  <c:v>1.7410171694734464</c:v>
                </c:pt>
                <c:pt idx="4">
                  <c:v>0.52768670732584189</c:v>
                </c:pt>
                <c:pt idx="5">
                  <c:v>0.54779830427143417</c:v>
                </c:pt>
                <c:pt idx="6">
                  <c:v>0.62336189293747724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D35-4140-9ED1-5757BEE1BE3A}"/>
            </c:ext>
          </c:extLst>
        </c:ser>
        <c:ser>
          <c:idx val="10"/>
          <c:order val="10"/>
          <c:tx>
            <c:strRef>
              <c:f>'Rep 2'!$L$32</c:f>
              <c:strCache>
                <c:ptCount val="1"/>
                <c:pt idx="0">
                  <c:v>10.295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2'!$L$33:$L$39</c:f>
              <c:numCache>
                <c:formatCode>General</c:formatCode>
                <c:ptCount val="7"/>
                <c:pt idx="0">
                  <c:v>3.0958303208589635E-2</c:v>
                </c:pt>
                <c:pt idx="1">
                  <c:v>2.6074023968930865E-3</c:v>
                </c:pt>
                <c:pt idx="2">
                  <c:v>2.2065306759733228E-2</c:v>
                </c:pt>
                <c:pt idx="3">
                  <c:v>2.83522236552127</c:v>
                </c:pt>
                <c:pt idx="4">
                  <c:v>0.53156662409366484</c:v>
                </c:pt>
                <c:pt idx="5">
                  <c:v>0.56764361717514589</c:v>
                </c:pt>
                <c:pt idx="6">
                  <c:v>0.6249524459003315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D35-4140-9ED1-5757BEE1BE3A}"/>
            </c:ext>
          </c:extLst>
        </c:ser>
        <c:ser>
          <c:idx val="11"/>
          <c:order val="11"/>
          <c:tx>
            <c:strRef>
              <c:f>'Rep 2'!$M$32</c:f>
              <c:strCache>
                <c:ptCount val="1"/>
                <c:pt idx="0">
                  <c:v>20.59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2'!$M$33:$M$39</c:f>
              <c:numCache>
                <c:formatCode>General</c:formatCode>
                <c:ptCount val="7"/>
                <c:pt idx="0">
                  <c:v>-6.9701676823196715E-4</c:v>
                </c:pt>
                <c:pt idx="1">
                  <c:v>-1.2096999966707741E-5</c:v>
                </c:pt>
                <c:pt idx="2">
                  <c:v>-3.2946758039008962E-4</c:v>
                </c:pt>
                <c:pt idx="3">
                  <c:v>1.3310701842507084E-2</c:v>
                </c:pt>
                <c:pt idx="4">
                  <c:v>0.48991830219146121</c:v>
                </c:pt>
                <c:pt idx="5">
                  <c:v>0.55044097311982443</c:v>
                </c:pt>
                <c:pt idx="6">
                  <c:v>0.59876666915343235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D35-4140-9ED1-5757BEE1B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348208"/>
        <c:axId val="1"/>
      </c:barChart>
      <c:catAx>
        <c:axId val="76834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48208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93527482244442"/>
          <c:y val="8.7824650880151886E-2"/>
          <c:w val="0.11012152279790462"/>
          <c:h val="0.828346138983250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BPB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98B-49AF-8E87-DCAB640864EF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Results'!$B$27:$M$27</c:f>
              <c:numCache>
                <c:formatCode>0.00</c:formatCode>
                <c:ptCount val="12"/>
                <c:pt idx="0">
                  <c:v>0.94838400064192163</c:v>
                </c:pt>
                <c:pt idx="1">
                  <c:v>1.0215007741028195</c:v>
                </c:pt>
                <c:pt idx="2">
                  <c:v>0.9965750559616261</c:v>
                </c:pt>
                <c:pt idx="3">
                  <c:v>0.95665238232073013</c:v>
                </c:pt>
                <c:pt idx="4">
                  <c:v>1.0967153438437107</c:v>
                </c:pt>
                <c:pt idx="5">
                  <c:v>1.0547468097124568</c:v>
                </c:pt>
                <c:pt idx="6">
                  <c:v>1.1005866802043571</c:v>
                </c:pt>
                <c:pt idx="7">
                  <c:v>1.1389345944767719</c:v>
                </c:pt>
                <c:pt idx="8">
                  <c:v>1.4690352591214948</c:v>
                </c:pt>
                <c:pt idx="9">
                  <c:v>15.242929137432688</c:v>
                </c:pt>
                <c:pt idx="10">
                  <c:v>3.0958303208589635E-2</c:v>
                </c:pt>
                <c:pt idx="11">
                  <c:v>-6.9701676823196715E-4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98B-49AF-8E87-DCAB64086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5148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BPB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Cytotoxicity!$O$25:$Z$25</c:f>
              <c:numCache>
                <c:formatCode>General</c:formatCode>
                <c:ptCount val="12"/>
                <c:pt idx="0">
                  <c:v>104.02743440465744</c:v>
                </c:pt>
                <c:pt idx="1">
                  <c:v>92.052795278730343</c:v>
                </c:pt>
                <c:pt idx="2">
                  <c:v>97.735066592232229</c:v>
                </c:pt>
                <c:pt idx="3">
                  <c:v>95.665523566472586</c:v>
                </c:pt>
                <c:pt idx="4">
                  <c:v>98.022170827019693</c:v>
                </c:pt>
                <c:pt idx="5">
                  <c:v>104.73323231517664</c:v>
                </c:pt>
                <c:pt idx="6">
                  <c:v>114.2794481218598</c:v>
                </c:pt>
                <c:pt idx="7">
                  <c:v>128.07241406810749</c:v>
                </c:pt>
                <c:pt idx="8">
                  <c:v>122.91650051838265</c:v>
                </c:pt>
                <c:pt idx="9">
                  <c:v>89.720073371082208</c:v>
                </c:pt>
                <c:pt idx="10">
                  <c:v>0.22729085254007483</c:v>
                </c:pt>
                <c:pt idx="11">
                  <c:v>4.4740409921046336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98B-49AF-8E87-DCAB64086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5148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5148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6139600356314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BPB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68-4D70-A75A-2E0DCB59145A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Results'!$B$30:$M$30</c:f>
                <c:numCache>
                  <c:formatCode>General</c:formatCode>
                  <c:ptCount val="12"/>
                  <c:pt idx="0">
                    <c:v>6.1821001472398829E-3</c:v>
                  </c:pt>
                  <c:pt idx="1">
                    <c:v>4.9610138500971769E-2</c:v>
                  </c:pt>
                  <c:pt idx="2">
                    <c:v>1.3195537929772608E-2</c:v>
                  </c:pt>
                  <c:pt idx="3">
                    <c:v>4.7211438750298151E-2</c:v>
                  </c:pt>
                  <c:pt idx="4">
                    <c:v>1.6463789032059497E-2</c:v>
                  </c:pt>
                  <c:pt idx="5">
                    <c:v>1.6656714849908247E-2</c:v>
                  </c:pt>
                  <c:pt idx="6">
                    <c:v>2.4856742702277137E-2</c:v>
                  </c:pt>
                  <c:pt idx="7">
                    <c:v>8.741684579454902E-3</c:v>
                  </c:pt>
                  <c:pt idx="8">
                    <c:v>3.3289882867150351E-2</c:v>
                  </c:pt>
                  <c:pt idx="9">
                    <c:v>0.41467916349535894</c:v>
                  </c:pt>
                  <c:pt idx="10">
                    <c:v>1.9468585673102584E-2</c:v>
                  </c:pt>
                  <c:pt idx="11">
                    <c:v>2.5892758304388444E-4</c:v>
                  </c:pt>
                </c:numCache>
              </c:numRef>
            </c:plus>
            <c:minus>
              <c:numRef>
                <c:f>'Summary Results'!$B$30:$M$30</c:f>
                <c:numCache>
                  <c:formatCode>General</c:formatCode>
                  <c:ptCount val="12"/>
                  <c:pt idx="0">
                    <c:v>6.1821001472398829E-3</c:v>
                  </c:pt>
                  <c:pt idx="1">
                    <c:v>4.9610138500971769E-2</c:v>
                  </c:pt>
                  <c:pt idx="2">
                    <c:v>1.3195537929772608E-2</c:v>
                  </c:pt>
                  <c:pt idx="3">
                    <c:v>4.7211438750298151E-2</c:v>
                  </c:pt>
                  <c:pt idx="4">
                    <c:v>1.6463789032059497E-2</c:v>
                  </c:pt>
                  <c:pt idx="5">
                    <c:v>1.6656714849908247E-2</c:v>
                  </c:pt>
                  <c:pt idx="6">
                    <c:v>2.4856742702277137E-2</c:v>
                  </c:pt>
                  <c:pt idx="7">
                    <c:v>8.741684579454902E-3</c:v>
                  </c:pt>
                  <c:pt idx="8">
                    <c:v>3.3289882867150351E-2</c:v>
                  </c:pt>
                  <c:pt idx="9">
                    <c:v>0.41467916349535894</c:v>
                  </c:pt>
                  <c:pt idx="10">
                    <c:v>1.9468585673102584E-2</c:v>
                  </c:pt>
                  <c:pt idx="11">
                    <c:v>2.5892758304388444E-4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Results'!$B$29:$M$29</c:f>
              <c:numCache>
                <c:formatCode>0.00</c:formatCode>
                <c:ptCount val="12"/>
                <c:pt idx="0">
                  <c:v>0.95275540557800931</c:v>
                </c:pt>
                <c:pt idx="1">
                  <c:v>0.98642110875317845</c:v>
                </c:pt>
                <c:pt idx="2">
                  <c:v>1.0059057103131726</c:v>
                </c:pt>
                <c:pt idx="3">
                  <c:v>0.99003591081063935</c:v>
                </c:pt>
                <c:pt idx="4">
                  <c:v>1.1083570007123047</c:v>
                </c:pt>
                <c:pt idx="5">
                  <c:v>1.0429687336897961</c:v>
                </c:pt>
                <c:pt idx="6">
                  <c:v>1.1181630515273464</c:v>
                </c:pt>
                <c:pt idx="7">
                  <c:v>1.1327532900316455</c:v>
                </c:pt>
                <c:pt idx="8">
                  <c:v>1.4925747610417628</c:v>
                </c:pt>
                <c:pt idx="9">
                  <c:v>15.536151585957022</c:v>
                </c:pt>
                <c:pt idx="10">
                  <c:v>1.7191934259027531E-2</c:v>
                </c:pt>
                <c:pt idx="11">
                  <c:v>-5.1392731842539354E-4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68-4D70-A75A-2E0DCB59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9795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BPB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Results'!$P$95:$AA$95</c:f>
                <c:numCache>
                  <c:formatCode>General</c:formatCode>
                  <c:ptCount val="12"/>
                  <c:pt idx="0">
                    <c:v>13.308828161147638</c:v>
                  </c:pt>
                  <c:pt idx="1">
                    <c:v>14.194114723354717</c:v>
                  </c:pt>
                  <c:pt idx="2">
                    <c:v>6.7817885761519721</c:v>
                  </c:pt>
                  <c:pt idx="3">
                    <c:v>6.3672353079397546</c:v>
                  </c:pt>
                  <c:pt idx="4">
                    <c:v>3.3953134457253684</c:v>
                  </c:pt>
                  <c:pt idx="5">
                    <c:v>1.7730833405099724</c:v>
                  </c:pt>
                  <c:pt idx="6">
                    <c:v>4.9268982601652729</c:v>
                  </c:pt>
                  <c:pt idx="7">
                    <c:v>11.556791031411878</c:v>
                  </c:pt>
                  <c:pt idx="8">
                    <c:v>1.3581866870696411</c:v>
                  </c:pt>
                  <c:pt idx="9">
                    <c:v>29.026140689943222</c:v>
                  </c:pt>
                  <c:pt idx="10">
                    <c:v>2.4302373713406382</c:v>
                  </c:pt>
                  <c:pt idx="11">
                    <c:v>0.49183296474334204</c:v>
                  </c:pt>
                </c:numCache>
              </c:numRef>
            </c:plus>
            <c:minus>
              <c:numRef>
                <c:f>'Summary Results'!$P$95:$AA$95</c:f>
                <c:numCache>
                  <c:formatCode>General</c:formatCode>
                  <c:ptCount val="12"/>
                  <c:pt idx="0">
                    <c:v>13.308828161147638</c:v>
                  </c:pt>
                  <c:pt idx="1">
                    <c:v>14.194114723354717</c:v>
                  </c:pt>
                  <c:pt idx="2">
                    <c:v>6.7817885761519721</c:v>
                  </c:pt>
                  <c:pt idx="3">
                    <c:v>6.3672353079397546</c:v>
                  </c:pt>
                  <c:pt idx="4">
                    <c:v>3.3953134457253684</c:v>
                  </c:pt>
                  <c:pt idx="5">
                    <c:v>1.7730833405099724</c:v>
                  </c:pt>
                  <c:pt idx="6">
                    <c:v>4.9268982601652729</c:v>
                  </c:pt>
                  <c:pt idx="7">
                    <c:v>11.556791031411878</c:v>
                  </c:pt>
                  <c:pt idx="8">
                    <c:v>1.3581866870696411</c:v>
                  </c:pt>
                  <c:pt idx="9">
                    <c:v>29.026140689943222</c:v>
                  </c:pt>
                  <c:pt idx="10">
                    <c:v>2.4302373713406382</c:v>
                  </c:pt>
                  <c:pt idx="11">
                    <c:v>0.49183296474334204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Results'!$P$83:$AA$83</c:f>
              <c:numCache>
                <c:formatCode>0.00</c:formatCode>
                <c:ptCount val="12"/>
                <c:pt idx="0">
                  <c:v>113.43819704705143</c:v>
                </c:pt>
                <c:pt idx="1">
                  <c:v>102.08955005255427</c:v>
                </c:pt>
                <c:pt idx="2">
                  <c:v>102.53051528300276</c:v>
                </c:pt>
                <c:pt idx="3">
                  <c:v>100.16783883012721</c:v>
                </c:pt>
                <c:pt idx="4">
                  <c:v>100.42301998874596</c:v>
                </c:pt>
                <c:pt idx="5">
                  <c:v>105.98699156886013</c:v>
                </c:pt>
                <c:pt idx="6">
                  <c:v>110.79560495188073</c:v>
                </c:pt>
                <c:pt idx="7">
                  <c:v>119.90052876104028</c:v>
                </c:pt>
                <c:pt idx="8">
                  <c:v>123.87688353492689</c:v>
                </c:pt>
                <c:pt idx="9">
                  <c:v>69.195492457548582</c:v>
                </c:pt>
                <c:pt idx="10">
                  <c:v>1.94572817770801</c:v>
                </c:pt>
                <c:pt idx="11">
                  <c:v>4.8218194166857344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268-4D70-A75A-2E0DCB59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89795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294017371"/>
              <c:y val="0.8754237115709374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1500933517E-2"/>
              <c:y val="0.2962973136109924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9795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49801120219"/>
              <c:y val="0.346802240805170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176899276047108"/>
          <c:y val="0.60771008699936613"/>
          <c:w val="0.36054481648732545"/>
          <c:h val="0.142857221943880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09-424B-8A54-3FCB777DF11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Results'!$B$33:$M$33</c:f>
              <c:numCache>
                <c:formatCode>0.00</c:formatCode>
                <c:ptCount val="12"/>
                <c:pt idx="0">
                  <c:v>0.97419150411567956</c:v>
                </c:pt>
                <c:pt idx="1">
                  <c:v>1.0005965901772562</c:v>
                </c:pt>
                <c:pt idx="2">
                  <c:v>0.96218311891998354</c:v>
                </c:pt>
                <c:pt idx="3">
                  <c:v>0.96845143454993454</c:v>
                </c:pt>
                <c:pt idx="4">
                  <c:v>0.97612174563103959</c:v>
                </c:pt>
                <c:pt idx="5">
                  <c:v>0.95077941882430539</c:v>
                </c:pt>
                <c:pt idx="6">
                  <c:v>1.0942914420767929</c:v>
                </c:pt>
                <c:pt idx="7">
                  <c:v>1.2028657891364931</c:v>
                </c:pt>
                <c:pt idx="8">
                  <c:v>1.6982942545099939</c:v>
                </c:pt>
                <c:pt idx="9">
                  <c:v>11.301048752811594</c:v>
                </c:pt>
                <c:pt idx="10">
                  <c:v>2.6074023968930865E-3</c:v>
                </c:pt>
                <c:pt idx="11">
                  <c:v>-1.2096999966707741E-5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E09-424B-8A54-3FCB777DF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5542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Cytotoxicity!$O$26:$Z$26</c:f>
              <c:numCache>
                <c:formatCode>General</c:formatCode>
                <c:ptCount val="12"/>
                <c:pt idx="0">
                  <c:v>97.376186298747896</c:v>
                </c:pt>
                <c:pt idx="1">
                  <c:v>91.634101602998641</c:v>
                </c:pt>
                <c:pt idx="2">
                  <c:v>99.61320679480022</c:v>
                </c:pt>
                <c:pt idx="3">
                  <c:v>99.948161735385582</c:v>
                </c:pt>
                <c:pt idx="4">
                  <c:v>93.548129834915059</c:v>
                </c:pt>
                <c:pt idx="5">
                  <c:v>100.00797511763298</c:v>
                </c:pt>
                <c:pt idx="6">
                  <c:v>88.152962756200651</c:v>
                </c:pt>
                <c:pt idx="7">
                  <c:v>130.3692479464072</c:v>
                </c:pt>
                <c:pt idx="8">
                  <c:v>183.60315814658264</c:v>
                </c:pt>
                <c:pt idx="9">
                  <c:v>32.753808118669745</c:v>
                </c:pt>
                <c:pt idx="10">
                  <c:v>0.84935002791291092</c:v>
                </c:pt>
                <c:pt idx="11">
                  <c:v>1.411595821038359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E09-424B-8A54-3FCB777DF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5542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5542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2381953907348"/>
          <c:y val="0.6089904345989362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EFA-4547-B683-13C02509DD9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Results'!$B$39:$M$39</c:f>
              <c:numCache>
                <c:formatCode>0.00</c:formatCode>
                <c:ptCount val="12"/>
                <c:pt idx="0">
                  <c:v>0.92832265385872337</c:v>
                </c:pt>
                <c:pt idx="1">
                  <c:v>0.98863209913089278</c:v>
                </c:pt>
                <c:pt idx="2">
                  <c:v>1.0487820047860588</c:v>
                </c:pt>
                <c:pt idx="3">
                  <c:v>1.13132940411801</c:v>
                </c:pt>
                <c:pt idx="4">
                  <c:v>1.4614444790434458</c:v>
                </c:pt>
                <c:pt idx="5">
                  <c:v>1.7716794175612538</c:v>
                </c:pt>
                <c:pt idx="6">
                  <c:v>2.3138217405048707</c:v>
                </c:pt>
                <c:pt idx="7">
                  <c:v>3.1058997246808975</c:v>
                </c:pt>
                <c:pt idx="8">
                  <c:v>4.269876550339661</c:v>
                </c:pt>
                <c:pt idx="9">
                  <c:v>11.407448226998183</c:v>
                </c:pt>
                <c:pt idx="10">
                  <c:v>2.2065306759733228E-2</c:v>
                </c:pt>
                <c:pt idx="11">
                  <c:v>-3.2946758039008962E-4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EFA-4547-B683-13C02509D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4624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Cytotoxicity!$O$27:$Z$27</c:f>
              <c:numCache>
                <c:formatCode>General</c:formatCode>
                <c:ptCount val="12"/>
                <c:pt idx="0">
                  <c:v>105.92949996012439</c:v>
                </c:pt>
                <c:pt idx="1">
                  <c:v>98.010208150570207</c:v>
                </c:pt>
                <c:pt idx="2">
                  <c:v>104.9126724619188</c:v>
                </c:pt>
                <c:pt idx="3">
                  <c:v>95.234867214291413</c:v>
                </c:pt>
                <c:pt idx="4">
                  <c:v>97.184783475556259</c:v>
                </c:pt>
                <c:pt idx="5">
                  <c:v>100.3190047053194</c:v>
                </c:pt>
                <c:pt idx="6">
                  <c:v>95.677486242922072</c:v>
                </c:pt>
                <c:pt idx="7">
                  <c:v>103.50107664088044</c:v>
                </c:pt>
                <c:pt idx="8">
                  <c:v>98.404976473402968</c:v>
                </c:pt>
                <c:pt idx="9">
                  <c:v>23.291331047132939</c:v>
                </c:pt>
                <c:pt idx="10">
                  <c:v>0.66990988117074646</c:v>
                </c:pt>
                <c:pt idx="11">
                  <c:v>1.2441183507456726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EFA-4547-B683-13C02509D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4624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4624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C9-4816-B3AC-CAC5F6919DE8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Results'!$B$45:$M$45</c:f>
              <c:numCache>
                <c:formatCode>0.00</c:formatCode>
                <c:ptCount val="12"/>
                <c:pt idx="0">
                  <c:v>0.95380750257805802</c:v>
                </c:pt>
                <c:pt idx="1">
                  <c:v>0.95946153978937943</c:v>
                </c:pt>
                <c:pt idx="2">
                  <c:v>0.90889823227249111</c:v>
                </c:pt>
                <c:pt idx="3">
                  <c:v>0.92167525507215464</c:v>
                </c:pt>
                <c:pt idx="4">
                  <c:v>0.99840677816035928</c:v>
                </c:pt>
                <c:pt idx="5">
                  <c:v>0.97440519351744115</c:v>
                </c:pt>
                <c:pt idx="6">
                  <c:v>0.99411003360535799</c:v>
                </c:pt>
                <c:pt idx="7">
                  <c:v>1.0484074731696265</c:v>
                </c:pt>
                <c:pt idx="8">
                  <c:v>0.99428024531269588</c:v>
                </c:pt>
                <c:pt idx="9">
                  <c:v>1.7410171694734464</c:v>
                </c:pt>
                <c:pt idx="10">
                  <c:v>2.83522236552127</c:v>
                </c:pt>
                <c:pt idx="11">
                  <c:v>1.3310701842507084E-2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EC9-4816-B3AC-CAC5F6919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58520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Cytotoxicity!$O$28:$Z$28</c:f>
              <c:numCache>
                <c:formatCode>General</c:formatCode>
                <c:ptCount val="12"/>
                <c:pt idx="0">
                  <c:v>103.56089002312783</c:v>
                </c:pt>
                <c:pt idx="1">
                  <c:v>99.529468059653865</c:v>
                </c:pt>
                <c:pt idx="2">
                  <c:v>98.404976473402968</c:v>
                </c:pt>
                <c:pt idx="3">
                  <c:v>95.127203126246101</c:v>
                </c:pt>
                <c:pt idx="4">
                  <c:v>93.488316452667661</c:v>
                </c:pt>
                <c:pt idx="5">
                  <c:v>98.668155355291475</c:v>
                </c:pt>
                <c:pt idx="6">
                  <c:v>100.07975117632984</c:v>
                </c:pt>
                <c:pt idx="7">
                  <c:v>115.75085732514555</c:v>
                </c:pt>
                <c:pt idx="8">
                  <c:v>136.29077278889864</c:v>
                </c:pt>
                <c:pt idx="9">
                  <c:v>136.45825025919132</c:v>
                </c:pt>
                <c:pt idx="10">
                  <c:v>89.157827577956766</c:v>
                </c:pt>
                <c:pt idx="11">
                  <c:v>0.52635776377701582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EC9-4816-B3AC-CAC5F6919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58520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8520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8450809434638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1F-4840-9EDB-5E603CD32C0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Results'!$B$51:$M$51</c:f>
              <c:numCache>
                <c:formatCode>0.00</c:formatCode>
                <c:ptCount val="12"/>
                <c:pt idx="0">
                  <c:v>0.46720096544987588</c:v>
                </c:pt>
                <c:pt idx="1">
                  <c:v>0.44299734298163074</c:v>
                </c:pt>
                <c:pt idx="2">
                  <c:v>0.48224344303650152</c:v>
                </c:pt>
                <c:pt idx="3">
                  <c:v>0.44969278585851297</c:v>
                </c:pt>
                <c:pt idx="4">
                  <c:v>0.48575143214525146</c:v>
                </c:pt>
                <c:pt idx="5">
                  <c:v>0.46460581925658007</c:v>
                </c:pt>
                <c:pt idx="6">
                  <c:v>0.50033470258200907</c:v>
                </c:pt>
                <c:pt idx="7">
                  <c:v>0.51405663433473969</c:v>
                </c:pt>
                <c:pt idx="8">
                  <c:v>0.54418539947499955</c:v>
                </c:pt>
                <c:pt idx="9">
                  <c:v>0.52768670732584189</c:v>
                </c:pt>
                <c:pt idx="10">
                  <c:v>0.53156662409366484</c:v>
                </c:pt>
                <c:pt idx="11">
                  <c:v>0.48991830219146121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21F-4840-9EDB-5E603CD32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58848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Cytotoxicity!$O$29:$Z$29</c:f>
              <c:numCache>
                <c:formatCode>General</c:formatCode>
                <c:ptCount val="12"/>
                <c:pt idx="0">
                  <c:v>135.74048967222265</c:v>
                </c:pt>
                <c:pt idx="1">
                  <c:v>131.4458888268602</c:v>
                </c:pt>
                <c:pt idx="2">
                  <c:v>129.66345003588802</c:v>
                </c:pt>
                <c:pt idx="3">
                  <c:v>119.41143631868569</c:v>
                </c:pt>
                <c:pt idx="4">
                  <c:v>119.20807081904456</c:v>
                </c:pt>
                <c:pt idx="5">
                  <c:v>120.60770396363345</c:v>
                </c:pt>
                <c:pt idx="6">
                  <c:v>126.37371401228168</c:v>
                </c:pt>
                <c:pt idx="7">
                  <c:v>125.57221469016669</c:v>
                </c:pt>
                <c:pt idx="8">
                  <c:v>137.06834675811464</c:v>
                </c:pt>
                <c:pt idx="9">
                  <c:v>127.09147459925032</c:v>
                </c:pt>
                <c:pt idx="10">
                  <c:v>131.67317967940028</c:v>
                </c:pt>
                <c:pt idx="11">
                  <c:v>124.29220831007255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21F-4840-9EDB-5E603CD32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58848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8848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90426014858856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99-430E-B417-DDA6D17A682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Results'!$B$57:$M$57</c:f>
              <c:numCache>
                <c:formatCode>0.00</c:formatCode>
                <c:ptCount val="12"/>
                <c:pt idx="0">
                  <c:v>0.46805109550504992</c:v>
                </c:pt>
                <c:pt idx="1">
                  <c:v>0.48459917247182921</c:v>
                </c:pt>
                <c:pt idx="2">
                  <c:v>0.44718695215913812</c:v>
                </c:pt>
                <c:pt idx="3">
                  <c:v>0.47570096687027935</c:v>
                </c:pt>
                <c:pt idx="4">
                  <c:v>0.50701762853768451</c:v>
                </c:pt>
                <c:pt idx="5">
                  <c:v>0.4955037897363046</c:v>
                </c:pt>
                <c:pt idx="6">
                  <c:v>0.52483104357986321</c:v>
                </c:pt>
                <c:pt idx="7">
                  <c:v>0.57519728943715653</c:v>
                </c:pt>
                <c:pt idx="8">
                  <c:v>0.54160617612070361</c:v>
                </c:pt>
                <c:pt idx="9">
                  <c:v>0.54779830427143417</c:v>
                </c:pt>
                <c:pt idx="10">
                  <c:v>0.56764361717514589</c:v>
                </c:pt>
                <c:pt idx="11">
                  <c:v>0.55044097311982443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799-430E-B417-DDA6D17A6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58880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Cytotoxicity!$O$30:$Z$30</c:f>
              <c:numCache>
                <c:formatCode>General</c:formatCode>
                <c:ptCount val="12"/>
                <c:pt idx="0">
                  <c:v>134.14945370444212</c:v>
                </c:pt>
                <c:pt idx="1">
                  <c:v>130.76401626923996</c:v>
                </c:pt>
                <c:pt idx="2">
                  <c:v>122.16285190206553</c:v>
                </c:pt>
                <c:pt idx="3">
                  <c:v>130.50083738735145</c:v>
                </c:pt>
                <c:pt idx="4">
                  <c:v>125.04585692638963</c:v>
                </c:pt>
                <c:pt idx="5">
                  <c:v>126.25408724778688</c:v>
                </c:pt>
                <c:pt idx="6">
                  <c:v>131.75691841454659</c:v>
                </c:pt>
                <c:pt idx="7">
                  <c:v>128.58680915543502</c:v>
                </c:pt>
                <c:pt idx="8">
                  <c:v>135.64478826062683</c:v>
                </c:pt>
                <c:pt idx="9">
                  <c:v>129.13709227211098</c:v>
                </c:pt>
                <c:pt idx="10">
                  <c:v>123.47874631150808</c:v>
                </c:pt>
                <c:pt idx="11">
                  <c:v>135.1662812026477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799-430E-B417-DDA6D17A6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58880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8880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76-4582-A7D1-68D382BB815C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Results'!$B$63:$M$63</c:f>
              <c:numCache>
                <c:formatCode>0.00</c:formatCode>
                <c:ptCount val="12"/>
                <c:pt idx="0">
                  <c:v>0.49048730190912232</c:v>
                </c:pt>
                <c:pt idx="1">
                  <c:v>0.48172976992296984</c:v>
                </c:pt>
                <c:pt idx="2">
                  <c:v>0.45800185087377648</c:v>
                </c:pt>
                <c:pt idx="3">
                  <c:v>0.49188418056054428</c:v>
                </c:pt>
                <c:pt idx="4">
                  <c:v>0.49831869289616587</c:v>
                </c:pt>
                <c:pt idx="5">
                  <c:v>0.51422766409619125</c:v>
                </c:pt>
                <c:pt idx="6">
                  <c:v>0.50900014504792701</c:v>
                </c:pt>
                <c:pt idx="7">
                  <c:v>0.56225497786294654</c:v>
                </c:pt>
                <c:pt idx="8">
                  <c:v>0.54565235768284159</c:v>
                </c:pt>
                <c:pt idx="9">
                  <c:v>0.62336189293747724</c:v>
                </c:pt>
                <c:pt idx="10">
                  <c:v>0.6249524459003315</c:v>
                </c:pt>
                <c:pt idx="11">
                  <c:v>0.59876666915343235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E76-4582-A7D1-68D382BB8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59897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Cytotoxicity!$O$31:$Z$31</c:f>
              <c:numCache>
                <c:formatCode>General</c:formatCode>
                <c:ptCount val="12"/>
                <c:pt idx="0">
                  <c:v>133.16851423558495</c:v>
                </c:pt>
                <c:pt idx="1">
                  <c:v>134.55618470372437</c:v>
                </c:pt>
                <c:pt idx="2">
                  <c:v>128.47914506738974</c:v>
                </c:pt>
                <c:pt idx="3">
                  <c:v>139.40106866576281</c:v>
                </c:pt>
                <c:pt idx="4">
                  <c:v>132.00813461998561</c:v>
                </c:pt>
                <c:pt idx="5">
                  <c:v>129.63952468298905</c:v>
                </c:pt>
                <c:pt idx="6">
                  <c:v>134.9509530265571</c:v>
                </c:pt>
                <c:pt idx="7">
                  <c:v>126.42156471807957</c:v>
                </c:pt>
                <c:pt idx="8">
                  <c:v>129.77111412393333</c:v>
                </c:pt>
                <c:pt idx="9">
                  <c:v>140.34612010527155</c:v>
                </c:pt>
                <c:pt idx="10">
                  <c:v>139.78387431214608</c:v>
                </c:pt>
                <c:pt idx="11">
                  <c:v>121.32546455060211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E76-4582-A7D1-68D382BB8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59897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9897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55062824390165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194774346793349E-2"/>
          <c:y val="8.0597014925373134E-2"/>
          <c:w val="0.8111638954869359"/>
          <c:h val="0.77313432835820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 3'!$B$32</c:f>
              <c:strCache>
                <c:ptCount val="1"/>
                <c:pt idx="0">
                  <c:v>0.010053711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3'!$B$33:$B$39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7-4DE7-8D76-2D5A6E8E38B2}"/>
            </c:ext>
          </c:extLst>
        </c:ser>
        <c:ser>
          <c:idx val="1"/>
          <c:order val="1"/>
          <c:tx>
            <c:strRef>
              <c:f>'Rep 3'!$C$32</c:f>
              <c:strCache>
                <c:ptCount val="1"/>
                <c:pt idx="0">
                  <c:v>0.020107422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3'!$C$33:$C$39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7-4DE7-8D76-2D5A6E8E38B2}"/>
            </c:ext>
          </c:extLst>
        </c:ser>
        <c:ser>
          <c:idx val="2"/>
          <c:order val="2"/>
          <c:tx>
            <c:strRef>
              <c:f>'Rep 3'!$D$32</c:f>
              <c:strCache>
                <c:ptCount val="1"/>
                <c:pt idx="0">
                  <c:v>0.040214844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3'!$D$33:$D$39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87-4DE7-8D76-2D5A6E8E38B2}"/>
            </c:ext>
          </c:extLst>
        </c:ser>
        <c:ser>
          <c:idx val="3"/>
          <c:order val="3"/>
          <c:tx>
            <c:strRef>
              <c:f>'Rep 3'!$E$32</c:f>
              <c:strCache>
                <c:ptCount val="1"/>
                <c:pt idx="0">
                  <c:v>0.080429688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3'!$E$33:$E$39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87-4DE7-8D76-2D5A6E8E38B2}"/>
            </c:ext>
          </c:extLst>
        </c:ser>
        <c:ser>
          <c:idx val="4"/>
          <c:order val="4"/>
          <c:tx>
            <c:strRef>
              <c:f>'Rep 3'!$F$32</c:f>
              <c:strCache>
                <c:ptCount val="1"/>
                <c:pt idx="0">
                  <c:v>0.160859375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3'!$F$33:$F$39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87-4DE7-8D76-2D5A6E8E38B2}"/>
            </c:ext>
          </c:extLst>
        </c:ser>
        <c:ser>
          <c:idx val="5"/>
          <c:order val="5"/>
          <c:tx>
            <c:strRef>
              <c:f>'Rep 3'!$G$32</c:f>
              <c:strCache>
                <c:ptCount val="1"/>
                <c:pt idx="0">
                  <c:v>0.32171875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3'!$G$33:$G$39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87-4DE7-8D76-2D5A6E8E38B2}"/>
            </c:ext>
          </c:extLst>
        </c:ser>
        <c:ser>
          <c:idx val="6"/>
          <c:order val="6"/>
          <c:tx>
            <c:strRef>
              <c:f>'Rep 3'!$H$32</c:f>
              <c:strCache>
                <c:ptCount val="1"/>
                <c:pt idx="0">
                  <c:v>0.6434375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3'!$H$33:$H$39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87-4DE7-8D76-2D5A6E8E38B2}"/>
            </c:ext>
          </c:extLst>
        </c:ser>
        <c:ser>
          <c:idx val="7"/>
          <c:order val="7"/>
          <c:tx>
            <c:strRef>
              <c:f>'Rep 3'!$I$32</c:f>
              <c:strCache>
                <c:ptCount val="1"/>
                <c:pt idx="0">
                  <c:v>1.286875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3'!$I$33:$I$39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87-4DE7-8D76-2D5A6E8E38B2}"/>
            </c:ext>
          </c:extLst>
        </c:ser>
        <c:ser>
          <c:idx val="8"/>
          <c:order val="8"/>
          <c:tx>
            <c:strRef>
              <c:f>'Rep 3'!$J$32</c:f>
              <c:strCache>
                <c:ptCount val="1"/>
                <c:pt idx="0">
                  <c:v>2.57375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3'!$J$33:$J$39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7-4DE7-8D76-2D5A6E8E38B2}"/>
            </c:ext>
          </c:extLst>
        </c:ser>
        <c:ser>
          <c:idx val="9"/>
          <c:order val="9"/>
          <c:tx>
            <c:strRef>
              <c:f>'Rep 3'!$K$32</c:f>
              <c:strCache>
                <c:ptCount val="1"/>
                <c:pt idx="0">
                  <c:v>5.1475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3'!$K$33:$K$39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587-4DE7-8D76-2D5A6E8E38B2}"/>
            </c:ext>
          </c:extLst>
        </c:ser>
        <c:ser>
          <c:idx val="10"/>
          <c:order val="10"/>
          <c:tx>
            <c:strRef>
              <c:f>'Rep 3'!$L$32</c:f>
              <c:strCache>
                <c:ptCount val="1"/>
                <c:pt idx="0">
                  <c:v>10.295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3'!$L$33:$L$39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87-4DE7-8D76-2D5A6E8E38B2}"/>
            </c:ext>
          </c:extLst>
        </c:ser>
        <c:ser>
          <c:idx val="11"/>
          <c:order val="11"/>
          <c:tx>
            <c:strRef>
              <c:f>'Rep 3'!$M$32</c:f>
              <c:strCache>
                <c:ptCount val="1"/>
                <c:pt idx="0">
                  <c:v>20.59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3'!$M$33:$M$39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587-4DE7-8D76-2D5A6E8E3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595696"/>
        <c:axId val="1"/>
      </c:barChart>
      <c:catAx>
        <c:axId val="76859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95696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346490659791255"/>
          <c:y val="8.2828323680320629E-2"/>
          <c:w val="0.10708665534520152"/>
          <c:h val="0.838384251886172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BPB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DA-4441-8533-EBE3426E1275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Results'!$B$28:$M$28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4DA-4441-8533-EBE3426E1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1369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BPB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Cytotoxicity!$AB$25:$AM$25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4DA-4441-8533-EBE3426E1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1369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1369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6139600356314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00-4178-81DD-B70E847792E4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Results'!$B$34:$M$34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500-4178-81DD-B70E84779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1008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Cytotoxicity!$AB$26:$AM$26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500-4178-81DD-B70E84779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1008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1008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2381953907348"/>
          <c:y val="0.6089904345989362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54-4ED5-BB7A-9DDF1129A503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Results'!$B$40:$M$40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654-4ED5-BB7A-9DDF1129A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1107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Cytotoxicity!$AB$27:$AM$27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654-4ED5-BB7A-9DDF1129A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1107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1107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3C-4FE1-934B-0084F453F06F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Results'!$B$36:$M$36</c:f>
                <c:numCache>
                  <c:formatCode>General</c:formatCode>
                  <c:ptCount val="12"/>
                  <c:pt idx="0">
                    <c:v>1.7700149494484074E-2</c:v>
                  </c:pt>
                  <c:pt idx="1">
                    <c:v>5.2235389870225808E-2</c:v>
                  </c:pt>
                  <c:pt idx="2">
                    <c:v>9.2097928106672378E-3</c:v>
                  </c:pt>
                  <c:pt idx="3">
                    <c:v>5.7289456688535524E-3</c:v>
                  </c:pt>
                  <c:pt idx="4">
                    <c:v>0.14072230809058633</c:v>
                  </c:pt>
                  <c:pt idx="5">
                    <c:v>9.7988095336086808E-2</c:v>
                  </c:pt>
                  <c:pt idx="6">
                    <c:v>8.0452639279256305E-2</c:v>
                  </c:pt>
                  <c:pt idx="7">
                    <c:v>0.23281847326793981</c:v>
                  </c:pt>
                  <c:pt idx="8">
                    <c:v>0.14476032606631661</c:v>
                  </c:pt>
                  <c:pt idx="9">
                    <c:v>3.4781326699332982</c:v>
                  </c:pt>
                  <c:pt idx="10">
                    <c:v>2.7474746947726688E-3</c:v>
                  </c:pt>
                  <c:pt idx="11">
                    <c:v>1.0483175577809458E-3</c:v>
                  </c:pt>
                </c:numCache>
              </c:numRef>
            </c:plus>
            <c:minus>
              <c:numRef>
                <c:f>'Summary Results'!$B$36:$M$36</c:f>
                <c:numCache>
                  <c:formatCode>General</c:formatCode>
                  <c:ptCount val="12"/>
                  <c:pt idx="0">
                    <c:v>1.7700149494484074E-2</c:v>
                  </c:pt>
                  <c:pt idx="1">
                    <c:v>5.2235389870225808E-2</c:v>
                  </c:pt>
                  <c:pt idx="2">
                    <c:v>9.2097928106672378E-3</c:v>
                  </c:pt>
                  <c:pt idx="3">
                    <c:v>5.7289456688535524E-3</c:v>
                  </c:pt>
                  <c:pt idx="4">
                    <c:v>0.14072230809058633</c:v>
                  </c:pt>
                  <c:pt idx="5">
                    <c:v>9.7988095336086808E-2</c:v>
                  </c:pt>
                  <c:pt idx="6">
                    <c:v>8.0452639279256305E-2</c:v>
                  </c:pt>
                  <c:pt idx="7">
                    <c:v>0.23281847326793981</c:v>
                  </c:pt>
                  <c:pt idx="8">
                    <c:v>0.14476032606631661</c:v>
                  </c:pt>
                  <c:pt idx="9">
                    <c:v>3.4781326699332982</c:v>
                  </c:pt>
                  <c:pt idx="10">
                    <c:v>2.7474746947726688E-3</c:v>
                  </c:pt>
                  <c:pt idx="11">
                    <c:v>1.0483175577809458E-3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Results'!$B$35:$M$35</c:f>
              <c:numCache>
                <c:formatCode>0.00</c:formatCode>
                <c:ptCount val="12"/>
                <c:pt idx="0">
                  <c:v>0.96167560838011423</c:v>
                </c:pt>
                <c:pt idx="1">
                  <c:v>0.9636605917820964</c:v>
                </c:pt>
                <c:pt idx="2">
                  <c:v>0.95567081197023762</c:v>
                </c:pt>
                <c:pt idx="3">
                  <c:v>0.96440045821843889</c:v>
                </c:pt>
                <c:pt idx="4">
                  <c:v>1.0756274439461158</c:v>
                </c:pt>
                <c:pt idx="5">
                  <c:v>1.0200674655120063</c:v>
                </c:pt>
                <c:pt idx="6">
                  <c:v>1.1511800488755102</c:v>
                </c:pt>
                <c:pt idx="7">
                  <c:v>1.3674933103697509</c:v>
                </c:pt>
                <c:pt idx="8">
                  <c:v>1.8006552627182622</c:v>
                </c:pt>
                <c:pt idx="9">
                  <c:v>8.8416375560352876</c:v>
                </c:pt>
                <c:pt idx="10">
                  <c:v>6.6464440908089258E-4</c:v>
                </c:pt>
                <c:pt idx="11">
                  <c:v>-7.5336945391053485E-4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73C-4FE1-934B-0084F453F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022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Results'!$P$96:$AA$96</c:f>
                <c:numCache>
                  <c:formatCode>General</c:formatCode>
                  <c:ptCount val="12"/>
                  <c:pt idx="0">
                    <c:v>8.6122224555893094</c:v>
                  </c:pt>
                  <c:pt idx="1">
                    <c:v>7.4504070684337718</c:v>
                  </c:pt>
                  <c:pt idx="2">
                    <c:v>0.32204268485094351</c:v>
                  </c:pt>
                  <c:pt idx="3">
                    <c:v>0.87854860320131678</c:v>
                  </c:pt>
                  <c:pt idx="4">
                    <c:v>2.2808475778139994</c:v>
                  </c:pt>
                  <c:pt idx="5">
                    <c:v>1.127485674232235</c:v>
                  </c:pt>
                  <c:pt idx="6">
                    <c:v>8.3453192291563649</c:v>
                  </c:pt>
                  <c:pt idx="7">
                    <c:v>9.2743784979462411</c:v>
                  </c:pt>
                  <c:pt idx="8">
                    <c:v>22.151715789366804</c:v>
                  </c:pt>
                  <c:pt idx="9">
                    <c:v>10.617399571412699</c:v>
                  </c:pt>
                  <c:pt idx="10">
                    <c:v>0.29930717893432013</c:v>
                  </c:pt>
                  <c:pt idx="11">
                    <c:v>0.3877113555070455</c:v>
                  </c:pt>
                </c:numCache>
              </c:numRef>
            </c:plus>
            <c:minus>
              <c:numRef>
                <c:f>'Summary Results'!$P$96:$AA$96</c:f>
                <c:numCache>
                  <c:formatCode>General</c:formatCode>
                  <c:ptCount val="12"/>
                  <c:pt idx="0">
                    <c:v>8.6122224555893094</c:v>
                  </c:pt>
                  <c:pt idx="1">
                    <c:v>7.4504070684337718</c:v>
                  </c:pt>
                  <c:pt idx="2">
                    <c:v>0.32204268485094351</c:v>
                  </c:pt>
                  <c:pt idx="3">
                    <c:v>0.87854860320131678</c:v>
                  </c:pt>
                  <c:pt idx="4">
                    <c:v>2.2808475778139994</c:v>
                  </c:pt>
                  <c:pt idx="5">
                    <c:v>1.127485674232235</c:v>
                  </c:pt>
                  <c:pt idx="6">
                    <c:v>8.3453192291563649</c:v>
                  </c:pt>
                  <c:pt idx="7">
                    <c:v>9.2743784979462411</c:v>
                  </c:pt>
                  <c:pt idx="8">
                    <c:v>22.151715789366804</c:v>
                  </c:pt>
                  <c:pt idx="9">
                    <c:v>10.617399571412699</c:v>
                  </c:pt>
                  <c:pt idx="10">
                    <c:v>0.29930717893432013</c:v>
                  </c:pt>
                  <c:pt idx="11">
                    <c:v>0.3877113555070455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Results'!$P$84:$AA$84</c:f>
              <c:numCache>
                <c:formatCode>0.00</c:formatCode>
                <c:ptCount val="12"/>
                <c:pt idx="0">
                  <c:v>103.46594719818216</c:v>
                </c:pt>
                <c:pt idx="1">
                  <c:v>96.902334963688347</c:v>
                </c:pt>
                <c:pt idx="2">
                  <c:v>99.840925361089845</c:v>
                </c:pt>
                <c:pt idx="3">
                  <c:v>100.5693894103112</c:v>
                </c:pt>
                <c:pt idx="4">
                  <c:v>95.160932624040242</c:v>
                </c:pt>
                <c:pt idx="5">
                  <c:v>100.80522788357328</c:v>
                </c:pt>
                <c:pt idx="6">
                  <c:v>94.053994574303601</c:v>
                </c:pt>
                <c:pt idx="7">
                  <c:v>123.81127201921871</c:v>
                </c:pt>
                <c:pt idx="8">
                  <c:v>167.93952969700428</c:v>
                </c:pt>
                <c:pt idx="9">
                  <c:v>25.246172883156682</c:v>
                </c:pt>
                <c:pt idx="10">
                  <c:v>0.63770789203063794</c:v>
                </c:pt>
                <c:pt idx="11">
                  <c:v>1.68574914966042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73C-4FE1-934B-0084F453F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022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762629514"/>
              <c:y val="0.8754238033390155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38623395346E-2"/>
              <c:y val="0.2962973861514733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022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431607208"/>
              <c:y val="0.346802364910571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30414899695397"/>
          <c:y val="0.60948182031110065"/>
          <c:w val="0.36998365147692736"/>
          <c:h val="0.142212424739256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B7-4B73-8F30-8154E69CA676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Results'!$B$46:$M$46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6B7-4B73-8F30-8154E69CA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1697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Cytotoxicity!$AB$28:$AM$28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6B7-4B73-8F30-8154E69CA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1697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1697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8450809434638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97-4E96-ADFA-0C6ABD6AE708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Results'!$B$52:$M$52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E97-4E96-ADFA-0C6ABD6AE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8778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Cytotoxicity!$AB$29:$AM$29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E97-4E96-ADFA-0C6ABD6AE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88778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8778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90426014858856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0C5-44BF-9592-791A67FC276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Results'!$B$58:$M$58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0C5-44BF-9592-791A67FC2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940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Cytotoxicity!$AB$30:$AM$30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0C5-44BF-9592-791A67FC2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8940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940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C92-4965-AABF-022239E3087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Results'!$B$64:$M$64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C92-4965-AABF-022239E30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9500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Cytotoxicity!$AB$31:$AM$31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C92-4965-AABF-022239E30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89500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9500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55062824390165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Rep 1</a:t>
            </a:r>
          </a:p>
        </c:rich>
      </c:tx>
      <c:layout>
        <c:manualLayout>
          <c:xMode val="edge"/>
          <c:yMode val="edge"/>
          <c:x val="0.47030877177284658"/>
          <c:y val="3.50876569322739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74821852731587E-2"/>
          <c:y val="0.20467894702276082"/>
          <c:w val="0.75771971496437052"/>
          <c:h val="0.6491246605578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'BL Rep1'!$B$32</c:f>
              <c:strCache>
                <c:ptCount val="1"/>
                <c:pt idx="0">
                  <c:v>0.010053711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Rep1'!$B$33:$B$39</c:f>
              <c:numCache>
                <c:formatCode>General</c:formatCode>
                <c:ptCount val="7"/>
                <c:pt idx="0">
                  <c:v>0.95712681051409698</c:v>
                </c:pt>
                <c:pt idx="1">
                  <c:v>0.9491597126445489</c:v>
                </c:pt>
                <c:pt idx="2">
                  <c:v>0.99676379836636197</c:v>
                </c:pt>
                <c:pt idx="3">
                  <c:v>0.65112274734863729</c:v>
                </c:pt>
                <c:pt idx="4">
                  <c:v>0.56977324051277289</c:v>
                </c:pt>
                <c:pt idx="5">
                  <c:v>0.57341347753740779</c:v>
                </c:pt>
                <c:pt idx="6">
                  <c:v>0.63200858759564305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4-47BB-83FE-4D13B23ED641}"/>
            </c:ext>
          </c:extLst>
        </c:ser>
        <c:ser>
          <c:idx val="1"/>
          <c:order val="1"/>
          <c:tx>
            <c:strRef>
              <c:f>'BL Rep1'!$C$32</c:f>
              <c:strCache>
                <c:ptCount val="1"/>
                <c:pt idx="0">
                  <c:v>0.020107422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Rep1'!$C$33:$C$39</c:f>
              <c:numCache>
                <c:formatCode>General</c:formatCode>
                <c:ptCount val="7"/>
                <c:pt idx="0">
                  <c:v>0.95134144340353755</c:v>
                </c:pt>
                <c:pt idx="1">
                  <c:v>0.92672459338693669</c:v>
                </c:pt>
                <c:pt idx="2">
                  <c:v>0.99308588546159238</c:v>
                </c:pt>
                <c:pt idx="3">
                  <c:v>0.62846036932419003</c:v>
                </c:pt>
                <c:pt idx="4">
                  <c:v>0.55670679195287587</c:v>
                </c:pt>
                <c:pt idx="5">
                  <c:v>0.54089624759355726</c:v>
                </c:pt>
                <c:pt idx="6">
                  <c:v>0.58629264662712621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A4-47BB-83FE-4D13B23ED641}"/>
            </c:ext>
          </c:extLst>
        </c:ser>
        <c:ser>
          <c:idx val="2"/>
          <c:order val="2"/>
          <c:tx>
            <c:strRef>
              <c:f>'BL Rep1'!$D$32</c:f>
              <c:strCache>
                <c:ptCount val="1"/>
                <c:pt idx="0">
                  <c:v>0.040214844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Rep1'!$D$33:$D$39</c:f>
              <c:numCache>
                <c:formatCode>General</c:formatCode>
                <c:ptCount val="7"/>
                <c:pt idx="0">
                  <c:v>1.0152363646647191</c:v>
                </c:pt>
                <c:pt idx="1">
                  <c:v>0.94915850502049171</c:v>
                </c:pt>
                <c:pt idx="2">
                  <c:v>1.002316701748259</c:v>
                </c:pt>
                <c:pt idx="3">
                  <c:v>0.59356695197242904</c:v>
                </c:pt>
                <c:pt idx="4">
                  <c:v>0.58903330398483866</c:v>
                </c:pt>
                <c:pt idx="5">
                  <c:v>0.63319906197682208</c:v>
                </c:pt>
                <c:pt idx="6">
                  <c:v>0.58086968375090831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A4-47BB-83FE-4D13B23ED641}"/>
            </c:ext>
          </c:extLst>
        </c:ser>
        <c:ser>
          <c:idx val="3"/>
          <c:order val="3"/>
          <c:tx>
            <c:strRef>
              <c:f>'BL Rep1'!$E$32</c:f>
              <c:strCache>
                <c:ptCount val="1"/>
                <c:pt idx="0">
                  <c:v>0.080429688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Rep1'!$E$33:$E$39</c:f>
              <c:numCache>
                <c:formatCode>General</c:formatCode>
                <c:ptCount val="7"/>
                <c:pt idx="0">
                  <c:v>1.0234194393005485</c:v>
                </c:pt>
                <c:pt idx="1">
                  <c:v>0.96034948188694325</c:v>
                </c:pt>
                <c:pt idx="2">
                  <c:v>1.084308175875798</c:v>
                </c:pt>
                <c:pt idx="3">
                  <c:v>0.60344506811061105</c:v>
                </c:pt>
                <c:pt idx="4">
                  <c:v>0.61970044963049309</c:v>
                </c:pt>
                <c:pt idx="5">
                  <c:v>0.5731909882963212</c:v>
                </c:pt>
                <c:pt idx="6">
                  <c:v>0.5663592345566868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A4-47BB-83FE-4D13B23ED641}"/>
            </c:ext>
          </c:extLst>
        </c:ser>
        <c:ser>
          <c:idx val="4"/>
          <c:order val="4"/>
          <c:tx>
            <c:strRef>
              <c:f>'BL Rep1'!$F$32</c:f>
              <c:strCache>
                <c:ptCount val="1"/>
                <c:pt idx="0">
                  <c:v>0.160859375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Rep1'!$F$33:$F$39</c:f>
              <c:numCache>
                <c:formatCode>General</c:formatCode>
                <c:ptCount val="7"/>
                <c:pt idx="0">
                  <c:v>1.1199986575808987</c:v>
                </c:pt>
                <c:pt idx="1">
                  <c:v>1.1751331422611919</c:v>
                </c:pt>
                <c:pt idx="2">
                  <c:v>1.3913018150118941</c:v>
                </c:pt>
                <c:pt idx="3">
                  <c:v>0.62091006732793785</c:v>
                </c:pt>
                <c:pt idx="4">
                  <c:v>0.615899602744301</c:v>
                </c:pt>
                <c:pt idx="5">
                  <c:v>0.57356057479027944</c:v>
                </c:pt>
                <c:pt idx="6">
                  <c:v>0.59351550069246162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A4-47BB-83FE-4D13B23ED641}"/>
            </c:ext>
          </c:extLst>
        </c:ser>
        <c:ser>
          <c:idx val="5"/>
          <c:order val="5"/>
          <c:tx>
            <c:strRef>
              <c:f>'BL Rep1'!$G$32</c:f>
              <c:strCache>
                <c:ptCount val="1"/>
                <c:pt idx="0">
                  <c:v>0.32171875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Rep1'!$G$33:$G$39</c:f>
              <c:numCache>
                <c:formatCode>General</c:formatCode>
                <c:ptCount val="7"/>
                <c:pt idx="0">
                  <c:v>1.0311906576671352</c:v>
                </c:pt>
                <c:pt idx="1">
                  <c:v>1.0893555121997072</c:v>
                </c:pt>
                <c:pt idx="2">
                  <c:v>1.5904927845210317</c:v>
                </c:pt>
                <c:pt idx="3">
                  <c:v>0.57343702790887474</c:v>
                </c:pt>
                <c:pt idx="4">
                  <c:v>0.59743453822439563</c:v>
                </c:pt>
                <c:pt idx="5">
                  <c:v>0.60370285967830728</c:v>
                </c:pt>
                <c:pt idx="6">
                  <c:v>0.59671833256464213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A4-47BB-83FE-4D13B23ED641}"/>
            </c:ext>
          </c:extLst>
        </c:ser>
        <c:ser>
          <c:idx val="6"/>
          <c:order val="6"/>
          <c:tx>
            <c:strRef>
              <c:f>'BL Rep1'!$H$32</c:f>
              <c:strCache>
                <c:ptCount val="1"/>
                <c:pt idx="0">
                  <c:v>0.6434375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Rep1'!$H$33:$H$39</c:f>
              <c:numCache>
                <c:formatCode>General</c:formatCode>
                <c:ptCount val="7"/>
                <c:pt idx="0">
                  <c:v>1.1357394228503359</c:v>
                </c:pt>
                <c:pt idx="1">
                  <c:v>1.2080686556742275</c:v>
                </c:pt>
                <c:pt idx="2">
                  <c:v>1.9419280809253863</c:v>
                </c:pt>
                <c:pt idx="3">
                  <c:v>0.6286247488794422</c:v>
                </c:pt>
                <c:pt idx="4">
                  <c:v>0.62238386440315818</c:v>
                </c:pt>
                <c:pt idx="5">
                  <c:v>0.57624778670383126</c:v>
                </c:pt>
                <c:pt idx="6">
                  <c:v>0.61220159341429392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A4-47BB-83FE-4D13B23ED641}"/>
            </c:ext>
          </c:extLst>
        </c:ser>
        <c:ser>
          <c:idx val="7"/>
          <c:order val="7"/>
          <c:tx>
            <c:strRef>
              <c:f>'BL Rep1'!$I$32</c:f>
              <c:strCache>
                <c:ptCount val="1"/>
                <c:pt idx="0">
                  <c:v>1.286875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Rep1'!$I$33:$I$39</c:f>
              <c:numCache>
                <c:formatCode>General</c:formatCode>
                <c:ptCount val="7"/>
                <c:pt idx="0">
                  <c:v>1.1265719855865191</c:v>
                </c:pt>
                <c:pt idx="1">
                  <c:v>1.5321208316030088</c:v>
                </c:pt>
                <c:pt idx="2">
                  <c:v>2.6056634318088281</c:v>
                </c:pt>
                <c:pt idx="3">
                  <c:v>0.57713167862450154</c:v>
                </c:pt>
                <c:pt idx="4">
                  <c:v>0.58311958610575587</c:v>
                </c:pt>
                <c:pt idx="5">
                  <c:v>0.59794888592187834</c:v>
                </c:pt>
                <c:pt idx="6">
                  <c:v>0.62945565001554027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5A4-47BB-83FE-4D13B23ED641}"/>
            </c:ext>
          </c:extLst>
        </c:ser>
        <c:ser>
          <c:idx val="8"/>
          <c:order val="8"/>
          <c:tx>
            <c:strRef>
              <c:f>'BL Rep1'!$J$32</c:f>
              <c:strCache>
                <c:ptCount val="1"/>
                <c:pt idx="0">
                  <c:v>2.57375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Rep1'!$J$33:$J$39</c:f>
              <c:numCache>
                <c:formatCode>General</c:formatCode>
                <c:ptCount val="7"/>
                <c:pt idx="0">
                  <c:v>1.5161142629620306</c:v>
                </c:pt>
                <c:pt idx="1">
                  <c:v>1.9030162709265304</c:v>
                </c:pt>
                <c:pt idx="2">
                  <c:v>2.7240498117513012</c:v>
                </c:pt>
                <c:pt idx="3">
                  <c:v>0.59705550727746726</c:v>
                </c:pt>
                <c:pt idx="4">
                  <c:v>0.62886608360333585</c:v>
                </c:pt>
                <c:pt idx="5">
                  <c:v>0.56973338609036284</c:v>
                </c:pt>
                <c:pt idx="6">
                  <c:v>0.57121754966610405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A4-47BB-83FE-4D13B23ED641}"/>
            </c:ext>
          </c:extLst>
        </c:ser>
        <c:ser>
          <c:idx val="9"/>
          <c:order val="9"/>
          <c:tx>
            <c:strRef>
              <c:f>'BL Rep1'!$K$32</c:f>
              <c:strCache>
                <c:ptCount val="1"/>
                <c:pt idx="0">
                  <c:v>5.1475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Rep1'!$K$33:$K$39</c:f>
              <c:numCache>
                <c:formatCode>General</c:formatCode>
                <c:ptCount val="7"/>
                <c:pt idx="0">
                  <c:v>15.829374034481354</c:v>
                </c:pt>
                <c:pt idx="1">
                  <c:v>6.3822263592589819</c:v>
                </c:pt>
                <c:pt idx="2">
                  <c:v>7.1116438160095852</c:v>
                </c:pt>
                <c:pt idx="3">
                  <c:v>0.57881853080672507</c:v>
                </c:pt>
                <c:pt idx="4">
                  <c:v>0.58209838976547501</c:v>
                </c:pt>
                <c:pt idx="5">
                  <c:v>0.59505079707693753</c:v>
                </c:pt>
                <c:pt idx="6">
                  <c:v>0.59786162056136327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5A4-47BB-83FE-4D13B23ED641}"/>
            </c:ext>
          </c:extLst>
        </c:ser>
        <c:ser>
          <c:idx val="10"/>
          <c:order val="10"/>
          <c:tx>
            <c:strRef>
              <c:f>'BL Rep1'!$L$32</c:f>
              <c:strCache>
                <c:ptCount val="1"/>
                <c:pt idx="0">
                  <c:v>10.295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Rep1'!$L$33:$L$39</c:f>
              <c:numCache>
                <c:formatCode>General</c:formatCode>
                <c:ptCount val="7"/>
                <c:pt idx="0">
                  <c:v>3.4255653094654274E-3</c:v>
                </c:pt>
                <c:pt idx="1">
                  <c:v>-1.2781135787313014E-3</c:v>
                </c:pt>
                <c:pt idx="2">
                  <c:v>7.7644357202730649E-2</c:v>
                </c:pt>
                <c:pt idx="3">
                  <c:v>0.60124207075412572</c:v>
                </c:pt>
                <c:pt idx="4">
                  <c:v>0.59418031499512436</c:v>
                </c:pt>
                <c:pt idx="5">
                  <c:v>0.5601111997726701</c:v>
                </c:pt>
                <c:pt idx="6">
                  <c:v>0.60412480719045103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5A4-47BB-83FE-4D13B23ED641}"/>
            </c:ext>
          </c:extLst>
        </c:ser>
        <c:ser>
          <c:idx val="11"/>
          <c:order val="11"/>
          <c:tx>
            <c:strRef>
              <c:f>'BL Rep1'!$M$32</c:f>
              <c:strCache>
                <c:ptCount val="1"/>
                <c:pt idx="0">
                  <c:v>20.59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Rep1'!$M$33:$M$39</c:f>
              <c:numCache>
                <c:formatCode>General</c:formatCode>
                <c:ptCount val="7"/>
                <c:pt idx="0">
                  <c:v>-3.3083786861881989E-4</c:v>
                </c:pt>
                <c:pt idx="1">
                  <c:v>-1.4946419078543619E-3</c:v>
                </c:pt>
                <c:pt idx="2">
                  <c:v>-2.6210397199000045E-3</c:v>
                </c:pt>
                <c:pt idx="3">
                  <c:v>0.60653307345134422</c:v>
                </c:pt>
                <c:pt idx="4">
                  <c:v>0.56074554177352998</c:v>
                </c:pt>
                <c:pt idx="5">
                  <c:v>0.55752706515918982</c:v>
                </c:pt>
                <c:pt idx="6">
                  <c:v>0.6628511761624124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5A4-47BB-83FE-4D13B23ED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037336"/>
        <c:axId val="1"/>
      </c:barChart>
      <c:catAx>
        <c:axId val="670037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9002400978286805E-2"/>
              <c:y val="0.35964996474763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0037336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929167280222408"/>
          <c:y val="0.13241125885553851"/>
          <c:w val="0.12125988914088996"/>
          <c:h val="0.855732463946987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BPB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CC1-493B-A2F1-08BAC73EACC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Results'!$B$26:$M$26</c:f>
              <c:numCache>
                <c:formatCode>0.00</c:formatCode>
                <c:ptCount val="12"/>
                <c:pt idx="0">
                  <c:v>0.95712681051409698</c:v>
                </c:pt>
                <c:pt idx="1">
                  <c:v>0.95134144340353755</c:v>
                </c:pt>
                <c:pt idx="2">
                  <c:v>1.0152363646647191</c:v>
                </c:pt>
                <c:pt idx="3">
                  <c:v>1.0234194393005485</c:v>
                </c:pt>
                <c:pt idx="4">
                  <c:v>1.1199986575808987</c:v>
                </c:pt>
                <c:pt idx="5">
                  <c:v>1.0311906576671352</c:v>
                </c:pt>
                <c:pt idx="6">
                  <c:v>1.1357394228503359</c:v>
                </c:pt>
                <c:pt idx="7">
                  <c:v>1.1265719855865191</c:v>
                </c:pt>
                <c:pt idx="8">
                  <c:v>1.5161142629620306</c:v>
                </c:pt>
                <c:pt idx="9">
                  <c:v>15.829374034481354</c:v>
                </c:pt>
                <c:pt idx="10">
                  <c:v>3.4255653094654274E-3</c:v>
                </c:pt>
                <c:pt idx="11">
                  <c:v>-3.3083786861881989E-4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CC1-493B-A2F1-08BAC73EA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444091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BPB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Cytotoxicity!$B$25:$M$25</c:f>
              <c:numCache>
                <c:formatCode>General</c:formatCode>
                <c:ptCount val="12"/>
                <c:pt idx="0">
                  <c:v>122.84895968944541</c:v>
                </c:pt>
                <c:pt idx="1">
                  <c:v>112.12630482637822</c:v>
                </c:pt>
                <c:pt idx="2">
                  <c:v>107.32596397377327</c:v>
                </c:pt>
                <c:pt idx="3">
                  <c:v>104.67015409378182</c:v>
                </c:pt>
                <c:pt idx="4">
                  <c:v>102.82386915047223</c:v>
                </c:pt>
                <c:pt idx="5">
                  <c:v>107.24075082254363</c:v>
                </c:pt>
                <c:pt idx="6">
                  <c:v>107.31176178190167</c:v>
                </c:pt>
                <c:pt idx="7">
                  <c:v>111.72864345397306</c:v>
                </c:pt>
                <c:pt idx="8">
                  <c:v>124.83726655147112</c:v>
                </c:pt>
                <c:pt idx="9">
                  <c:v>48.670911544014963</c:v>
                </c:pt>
                <c:pt idx="10">
                  <c:v>3.664165502875945</c:v>
                </c:pt>
                <c:pt idx="11">
                  <c:v>5.1695978412668362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CC1-493B-A2F1-08BAC73EA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444091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444091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360493121157799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710-443B-B3EB-3D6D708A0843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Results'!$B$32:$M$32</c:f>
              <c:numCache>
                <c:formatCode>0.00</c:formatCode>
                <c:ptCount val="12"/>
                <c:pt idx="0">
                  <c:v>0.9491597126445489</c:v>
                </c:pt>
                <c:pt idx="1">
                  <c:v>0.92672459338693669</c:v>
                </c:pt>
                <c:pt idx="2">
                  <c:v>0.94915850502049171</c:v>
                </c:pt>
                <c:pt idx="3">
                  <c:v>0.96034948188694325</c:v>
                </c:pt>
                <c:pt idx="4">
                  <c:v>1.1751331422611919</c:v>
                </c:pt>
                <c:pt idx="5">
                  <c:v>1.0893555121997072</c:v>
                </c:pt>
                <c:pt idx="6">
                  <c:v>1.2080686556742275</c:v>
                </c:pt>
                <c:pt idx="7">
                  <c:v>1.5321208316030088</c:v>
                </c:pt>
                <c:pt idx="8">
                  <c:v>1.9030162709265304</c:v>
                </c:pt>
                <c:pt idx="9">
                  <c:v>6.3822263592589819</c:v>
                </c:pt>
                <c:pt idx="10">
                  <c:v>-1.2781135787313014E-3</c:v>
                </c:pt>
                <c:pt idx="11">
                  <c:v>-1.4946419078543619E-3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710-443B-B3EB-3D6D708A0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63144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Cytotoxicity!$B$26:$M$26</c:f>
              <c:numCache>
                <c:formatCode>General</c:formatCode>
                <c:ptCount val="12"/>
                <c:pt idx="0">
                  <c:v>109.55570809761642</c:v>
                </c:pt>
                <c:pt idx="1">
                  <c:v>102.17056832437805</c:v>
                </c:pt>
                <c:pt idx="2">
                  <c:v>100.06864392737947</c:v>
                </c:pt>
                <c:pt idx="3">
                  <c:v>101.19061708523682</c:v>
                </c:pt>
                <c:pt idx="4">
                  <c:v>96.77373541316544</c:v>
                </c:pt>
                <c:pt idx="5">
                  <c:v>101.60248064951358</c:v>
                </c:pt>
                <c:pt idx="6">
                  <c:v>99.955026392406566</c:v>
                </c:pt>
                <c:pt idx="7">
                  <c:v>117.25329609203021</c:v>
                </c:pt>
                <c:pt idx="8">
                  <c:v>152.27590124742588</c:v>
                </c:pt>
                <c:pt idx="9">
                  <c:v>17.738537647643621</c:v>
                </c:pt>
                <c:pt idx="10">
                  <c:v>0.42606575614836495</c:v>
                </c:pt>
                <c:pt idx="11">
                  <c:v>1.9599024782824808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710-443B-B3EB-3D6D708A0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863144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63144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87250230993441"/>
          <c:y val="0.60000164589636884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8B-45DD-BEBA-2EAA35A7752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Results'!$B$38:$M$38</c:f>
              <c:numCache>
                <c:formatCode>0.00</c:formatCode>
                <c:ptCount val="12"/>
                <c:pt idx="0">
                  <c:v>0.99676379836636197</c:v>
                </c:pt>
                <c:pt idx="1">
                  <c:v>0.99308588546159238</c:v>
                </c:pt>
                <c:pt idx="2">
                  <c:v>1.002316701748259</c:v>
                </c:pt>
                <c:pt idx="3">
                  <c:v>1.084308175875798</c:v>
                </c:pt>
                <c:pt idx="4">
                  <c:v>1.3913018150118941</c:v>
                </c:pt>
                <c:pt idx="5">
                  <c:v>1.5904927845210317</c:v>
                </c:pt>
                <c:pt idx="6">
                  <c:v>1.9419280809253863</c:v>
                </c:pt>
                <c:pt idx="7">
                  <c:v>2.6056634318088281</c:v>
                </c:pt>
                <c:pt idx="8">
                  <c:v>2.7240498117513012</c:v>
                </c:pt>
                <c:pt idx="9">
                  <c:v>7.1116438160095852</c:v>
                </c:pt>
                <c:pt idx="10">
                  <c:v>7.7644357202730649E-2</c:v>
                </c:pt>
                <c:pt idx="11">
                  <c:v>-2.6210397199000045E-3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C8B-45DD-BEBA-2EAA35A77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69998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Cytotoxicity!$B$27:$M$27</c:f>
              <c:numCache>
                <c:formatCode>General</c:formatCode>
                <c:ptCount val="12"/>
                <c:pt idx="0">
                  <c:v>108.30591521291453</c:v>
                </c:pt>
                <c:pt idx="1">
                  <c:v>108.32011740478613</c:v>
                </c:pt>
                <c:pt idx="2">
                  <c:v>94.515586905579099</c:v>
                </c:pt>
                <c:pt idx="3">
                  <c:v>96.475489383861571</c:v>
                </c:pt>
                <c:pt idx="4">
                  <c:v>91.547328804412146</c:v>
                </c:pt>
                <c:pt idx="5">
                  <c:v>91.050252088905722</c:v>
                </c:pt>
                <c:pt idx="6">
                  <c:v>93.805477311998487</c:v>
                </c:pt>
                <c:pt idx="7">
                  <c:v>93.5924444339243</c:v>
                </c:pt>
                <c:pt idx="8">
                  <c:v>85.397779724004081</c:v>
                </c:pt>
                <c:pt idx="9">
                  <c:v>4.2890619452268792</c:v>
                </c:pt>
                <c:pt idx="10">
                  <c:v>0.78112055293866989</c:v>
                </c:pt>
                <c:pt idx="11">
                  <c:v>0.92314247165479202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C8B-45DD-BEBA-2EAA35A77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869998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69998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87-4E3A-8353-93C865547AC4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Results'!$B$44:$M$44</c:f>
              <c:numCache>
                <c:formatCode>0.00</c:formatCode>
                <c:ptCount val="12"/>
                <c:pt idx="0">
                  <c:v>0.65112274734863729</c:v>
                </c:pt>
                <c:pt idx="1">
                  <c:v>0.62846036932419003</c:v>
                </c:pt>
                <c:pt idx="2">
                  <c:v>0.59356695197242904</c:v>
                </c:pt>
                <c:pt idx="3">
                  <c:v>0.60344506811061105</c:v>
                </c:pt>
                <c:pt idx="4">
                  <c:v>0.62091006732793785</c:v>
                </c:pt>
                <c:pt idx="5">
                  <c:v>0.57343702790887474</c:v>
                </c:pt>
                <c:pt idx="6">
                  <c:v>0.6286247488794422</c:v>
                </c:pt>
                <c:pt idx="7">
                  <c:v>0.57713167862450154</c:v>
                </c:pt>
                <c:pt idx="8">
                  <c:v>0.59705550727746726</c:v>
                </c:pt>
                <c:pt idx="9">
                  <c:v>0.57881853080672507</c:v>
                </c:pt>
                <c:pt idx="10">
                  <c:v>0.60124207075412572</c:v>
                </c:pt>
                <c:pt idx="11">
                  <c:v>0.60653307345134422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287-4E3A-8353-93C865547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70162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Cytotoxicity!$B$28:$M$28</c:f>
              <c:numCache>
                <c:formatCode>General</c:formatCode>
                <c:ptCount val="12"/>
                <c:pt idx="0">
                  <c:v>157.10464648377399</c:v>
                </c:pt>
                <c:pt idx="1">
                  <c:v>153.45468317276968</c:v>
                </c:pt>
                <c:pt idx="2">
                  <c:v>148.93838615759699</c:v>
                </c:pt>
                <c:pt idx="3">
                  <c:v>146.97848367931451</c:v>
                </c:pt>
                <c:pt idx="4">
                  <c:v>146.80805737685517</c:v>
                </c:pt>
                <c:pt idx="5">
                  <c:v>151.87823987502071</c:v>
                </c:pt>
                <c:pt idx="6">
                  <c:v>145.23161407910621</c:v>
                </c:pt>
                <c:pt idx="7">
                  <c:v>148.82476862262411</c:v>
                </c:pt>
                <c:pt idx="8">
                  <c:v>153.36947002153997</c:v>
                </c:pt>
                <c:pt idx="9">
                  <c:v>143.92501242691787</c:v>
                </c:pt>
                <c:pt idx="10">
                  <c:v>156.46554784955146</c:v>
                </c:pt>
                <c:pt idx="11">
                  <c:v>163.48143063412789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287-4E3A-8353-93C865547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870162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70162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017573015304646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C79-4945-9B45-3A497203D069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Results'!$B$50:$M$50</c:f>
              <c:numCache>
                <c:formatCode>0.00</c:formatCode>
                <c:ptCount val="12"/>
                <c:pt idx="0">
                  <c:v>0.56977324051277289</c:v>
                </c:pt>
                <c:pt idx="1">
                  <c:v>0.55670679195287587</c:v>
                </c:pt>
                <c:pt idx="2">
                  <c:v>0.58903330398483866</c:v>
                </c:pt>
                <c:pt idx="3">
                  <c:v>0.61970044963049309</c:v>
                </c:pt>
                <c:pt idx="4">
                  <c:v>0.615899602744301</c:v>
                </c:pt>
                <c:pt idx="5">
                  <c:v>0.59743453822439563</c:v>
                </c:pt>
                <c:pt idx="6">
                  <c:v>0.62238386440315818</c:v>
                </c:pt>
                <c:pt idx="7">
                  <c:v>0.58311958610575587</c:v>
                </c:pt>
                <c:pt idx="8">
                  <c:v>0.62886608360333585</c:v>
                </c:pt>
                <c:pt idx="9">
                  <c:v>0.58209838976547501</c:v>
                </c:pt>
                <c:pt idx="10">
                  <c:v>0.59418031499512436</c:v>
                </c:pt>
                <c:pt idx="11">
                  <c:v>0.56074554177352998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C79-4945-9B45-3A497203D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73285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Cytotoxicity!$B$29:$M$29</c:f>
              <c:numCache>
                <c:formatCode>General</c:formatCode>
                <c:ptCount val="12"/>
                <c:pt idx="0">
                  <c:v>158.46805690344877</c:v>
                </c:pt>
                <c:pt idx="1">
                  <c:v>151.7504201481762</c:v>
                </c:pt>
                <c:pt idx="2">
                  <c:v>146.3819916207068</c:v>
                </c:pt>
                <c:pt idx="3">
                  <c:v>154.91750893554573</c:v>
                </c:pt>
                <c:pt idx="4">
                  <c:v>151.70781357256138</c:v>
                </c:pt>
                <c:pt idx="5">
                  <c:v>147.37614505171962</c:v>
                </c:pt>
                <c:pt idx="6">
                  <c:v>155.28676592420766</c:v>
                </c:pt>
                <c:pt idx="7">
                  <c:v>151.722015764433</c:v>
                </c:pt>
                <c:pt idx="8">
                  <c:v>144.45049352616755</c:v>
                </c:pt>
                <c:pt idx="9">
                  <c:v>150.04615712358276</c:v>
                </c:pt>
                <c:pt idx="10">
                  <c:v>159.85987170686676</c:v>
                </c:pt>
                <c:pt idx="11">
                  <c:v>152.17648590432455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C79-4945-9B45-3A497203D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873285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73285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1060010879464643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A1-4DB6-8E05-4C7598E85B7F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Results'!$B$42:$M$42</c:f>
                <c:numCache>
                  <c:formatCode>General</c:formatCode>
                  <c:ptCount val="12"/>
                  <c:pt idx="0">
                    <c:v>4.839519739351969E-2</c:v>
                  </c:pt>
                  <c:pt idx="1">
                    <c:v>3.1493025163936341E-3</c:v>
                  </c:pt>
                  <c:pt idx="2">
                    <c:v>3.2855930867916071E-2</c:v>
                  </c:pt>
                  <c:pt idx="3">
                    <c:v>3.324902934978851E-2</c:v>
                  </c:pt>
                  <c:pt idx="4">
                    <c:v>4.9598353387199923E-2</c:v>
                  </c:pt>
                  <c:pt idx="5">
                    <c:v>0.12811829688309959</c:v>
                  </c:pt>
                  <c:pt idx="6">
                    <c:v>0.26296852856893488</c:v>
                  </c:pt>
                  <c:pt idx="7">
                    <c:v>0.35372047488546005</c:v>
                  </c:pt>
                  <c:pt idx="8">
                    <c:v>1.0930645693953136</c:v>
                  </c:pt>
                  <c:pt idx="9">
                    <c:v>3.0375924296611236</c:v>
                  </c:pt>
                  <c:pt idx="10">
                    <c:v>3.9300323460152664E-2</c:v>
                  </c:pt>
                  <c:pt idx="11">
                    <c:v>1.6203861994256259E-3</c:v>
                  </c:pt>
                </c:numCache>
              </c:numRef>
            </c:plus>
            <c:minus>
              <c:numRef>
                <c:f>'Summary Results'!$B$42:$M$42</c:f>
                <c:numCache>
                  <c:formatCode>General</c:formatCode>
                  <c:ptCount val="12"/>
                  <c:pt idx="0">
                    <c:v>4.839519739351969E-2</c:v>
                  </c:pt>
                  <c:pt idx="1">
                    <c:v>3.1493025163936341E-3</c:v>
                  </c:pt>
                  <c:pt idx="2">
                    <c:v>3.2855930867916071E-2</c:v>
                  </c:pt>
                  <c:pt idx="3">
                    <c:v>3.324902934978851E-2</c:v>
                  </c:pt>
                  <c:pt idx="4">
                    <c:v>4.9598353387199923E-2</c:v>
                  </c:pt>
                  <c:pt idx="5">
                    <c:v>0.12811829688309959</c:v>
                  </c:pt>
                  <c:pt idx="6">
                    <c:v>0.26296852856893488</c:v>
                  </c:pt>
                  <c:pt idx="7">
                    <c:v>0.35372047488546005</c:v>
                  </c:pt>
                  <c:pt idx="8">
                    <c:v>1.0930645693953136</c:v>
                  </c:pt>
                  <c:pt idx="9">
                    <c:v>3.0375924296611236</c:v>
                  </c:pt>
                  <c:pt idx="10">
                    <c:v>3.9300323460152664E-2</c:v>
                  </c:pt>
                  <c:pt idx="11">
                    <c:v>1.6203861994256259E-3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Results'!$B$41:$M$41</c:f>
              <c:numCache>
                <c:formatCode>0.00</c:formatCode>
                <c:ptCount val="12"/>
                <c:pt idx="0">
                  <c:v>0.96254322611254262</c:v>
                </c:pt>
                <c:pt idx="1">
                  <c:v>0.99085899229624252</c:v>
                </c:pt>
                <c:pt idx="2">
                  <c:v>1.0255493532671589</c:v>
                </c:pt>
                <c:pt idx="3">
                  <c:v>1.1078187899969039</c:v>
                </c:pt>
                <c:pt idx="4">
                  <c:v>1.4263731470276699</c:v>
                </c:pt>
                <c:pt idx="5">
                  <c:v>1.6810861010411426</c:v>
                </c:pt>
                <c:pt idx="6">
                  <c:v>2.1278749107151285</c:v>
                </c:pt>
                <c:pt idx="7">
                  <c:v>2.855781578244863</c:v>
                </c:pt>
                <c:pt idx="8">
                  <c:v>3.4969631810454809</c:v>
                </c:pt>
                <c:pt idx="9">
                  <c:v>9.2595460215038834</c:v>
                </c:pt>
                <c:pt idx="10">
                  <c:v>4.9854831981231938E-2</c:v>
                </c:pt>
                <c:pt idx="11">
                  <c:v>-1.4752536501450471E-3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DA1-4DB6-8E05-4C7598E85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0352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Results'!$P$97:$AA$97</c:f>
                <c:numCache>
                  <c:formatCode>General</c:formatCode>
                  <c:ptCount val="12"/>
                  <c:pt idx="0">
                    <c:v>1.6803793401630507</c:v>
                  </c:pt>
                  <c:pt idx="1">
                    <c:v>7.2902067470740208</c:v>
                  </c:pt>
                  <c:pt idx="2">
                    <c:v>7.3518497014645128</c:v>
                  </c:pt>
                  <c:pt idx="3">
                    <c:v>0.87725234899342619</c:v>
                  </c:pt>
                  <c:pt idx="4">
                    <c:v>3.9862824265977803</c:v>
                  </c:pt>
                  <c:pt idx="5">
                    <c:v>6.5539978282066667</c:v>
                  </c:pt>
                  <c:pt idx="6">
                    <c:v>1.3237102094978459</c:v>
                  </c:pt>
                  <c:pt idx="7">
                    <c:v>7.0064610258221141</c:v>
                  </c:pt>
                  <c:pt idx="8">
                    <c:v>9.1974770257275704</c:v>
                  </c:pt>
                  <c:pt idx="9">
                    <c:v>13.436633339889381</c:v>
                  </c:pt>
                  <c:pt idx="10">
                    <c:v>7.8637820147409998E-2</c:v>
                  </c:pt>
                  <c:pt idx="11">
                    <c:v>0.2269642207024743</c:v>
                  </c:pt>
                </c:numCache>
              </c:numRef>
            </c:plus>
            <c:minus>
              <c:numRef>
                <c:f>'Summary Results'!$P$97:$AA$97</c:f>
                <c:numCache>
                  <c:formatCode>General</c:formatCode>
                  <c:ptCount val="12"/>
                  <c:pt idx="0">
                    <c:v>1.6803793401630507</c:v>
                  </c:pt>
                  <c:pt idx="1">
                    <c:v>7.2902067470740208</c:v>
                  </c:pt>
                  <c:pt idx="2">
                    <c:v>7.3518497014645128</c:v>
                  </c:pt>
                  <c:pt idx="3">
                    <c:v>0.87725234899342619</c:v>
                  </c:pt>
                  <c:pt idx="4">
                    <c:v>3.9862824265977803</c:v>
                  </c:pt>
                  <c:pt idx="5">
                    <c:v>6.5539978282066667</c:v>
                  </c:pt>
                  <c:pt idx="6">
                    <c:v>1.3237102094978459</c:v>
                  </c:pt>
                  <c:pt idx="7">
                    <c:v>7.0064610258221141</c:v>
                  </c:pt>
                  <c:pt idx="8">
                    <c:v>9.1974770257275704</c:v>
                  </c:pt>
                  <c:pt idx="9">
                    <c:v>13.436633339889381</c:v>
                  </c:pt>
                  <c:pt idx="10">
                    <c:v>7.8637820147409998E-2</c:v>
                  </c:pt>
                  <c:pt idx="11">
                    <c:v>0.2269642207024743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Results'!$P$85:$AA$85</c:f>
              <c:numCache>
                <c:formatCode>0.00</c:formatCode>
                <c:ptCount val="12"/>
                <c:pt idx="0">
                  <c:v>107.11770758651946</c:v>
                </c:pt>
                <c:pt idx="1">
                  <c:v>103.16516277767818</c:v>
                </c:pt>
                <c:pt idx="2">
                  <c:v>99.714129683748951</c:v>
                </c:pt>
                <c:pt idx="3">
                  <c:v>95.855178299076499</c:v>
                </c:pt>
                <c:pt idx="4">
                  <c:v>94.366056139984209</c:v>
                </c:pt>
                <c:pt idx="5">
                  <c:v>95.684628397112562</c:v>
                </c:pt>
                <c:pt idx="6">
                  <c:v>94.74148177746028</c:v>
                </c:pt>
                <c:pt idx="7">
                  <c:v>98.546760537402378</c:v>
                </c:pt>
                <c:pt idx="8">
                  <c:v>91.901378098703532</c:v>
                </c:pt>
                <c:pt idx="9">
                  <c:v>13.79019649617991</c:v>
                </c:pt>
                <c:pt idx="10">
                  <c:v>0.72551521705470812</c:v>
                </c:pt>
                <c:pt idx="11">
                  <c:v>1.0836304112002324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DA1-4DB6-8E05-4C7598E85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0352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294017371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1500933517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0352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49801120219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176899276047108"/>
          <c:y val="0.60788863109048719"/>
          <c:w val="0.36054481648732545"/>
          <c:h val="0.141531322505800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E5-4E0F-9008-C3C9C87B5196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Results'!$B$56:$M$56</c:f>
              <c:numCache>
                <c:formatCode>0.00</c:formatCode>
                <c:ptCount val="12"/>
                <c:pt idx="0">
                  <c:v>0.57341347753740779</c:v>
                </c:pt>
                <c:pt idx="1">
                  <c:v>0.54089624759355726</c:v>
                </c:pt>
                <c:pt idx="2">
                  <c:v>0.63319906197682208</c:v>
                </c:pt>
                <c:pt idx="3">
                  <c:v>0.5731909882963212</c:v>
                </c:pt>
                <c:pt idx="4">
                  <c:v>0.57356057479027944</c:v>
                </c:pt>
                <c:pt idx="5">
                  <c:v>0.60370285967830728</c:v>
                </c:pt>
                <c:pt idx="6">
                  <c:v>0.57624778670383126</c:v>
                </c:pt>
                <c:pt idx="7">
                  <c:v>0.59794888592187834</c:v>
                </c:pt>
                <c:pt idx="8">
                  <c:v>0.56973338609036284</c:v>
                </c:pt>
                <c:pt idx="9">
                  <c:v>0.59505079707693753</c:v>
                </c:pt>
                <c:pt idx="10">
                  <c:v>0.5601111997726701</c:v>
                </c:pt>
                <c:pt idx="11">
                  <c:v>0.55752706515918982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DE5-4E0F-9008-C3C9C87B5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36296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Cytotoxicity!$B$30:$M$30</c:f>
              <c:numCache>
                <c:formatCode>General</c:formatCode>
                <c:ptCount val="12"/>
                <c:pt idx="0">
                  <c:v>159.64683882879257</c:v>
                </c:pt>
                <c:pt idx="1">
                  <c:v>148.37029848273252</c:v>
                </c:pt>
                <c:pt idx="2">
                  <c:v>145.52986010841008</c:v>
                </c:pt>
                <c:pt idx="3">
                  <c:v>149.81892205363692</c:v>
                </c:pt>
                <c:pt idx="4">
                  <c:v>140.95675432575095</c:v>
                </c:pt>
                <c:pt idx="5">
                  <c:v>145.03278339290364</c:v>
                </c:pt>
                <c:pt idx="6">
                  <c:v>141.36861789002771</c:v>
                </c:pt>
                <c:pt idx="7">
                  <c:v>150.11716808294079</c:v>
                </c:pt>
                <c:pt idx="8">
                  <c:v>150.40121192037304</c:v>
                </c:pt>
                <c:pt idx="9">
                  <c:v>155.48559661041023</c:v>
                </c:pt>
                <c:pt idx="10">
                  <c:v>154.51984756314056</c:v>
                </c:pt>
                <c:pt idx="11">
                  <c:v>161.10966459156862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DE5-4E0F-9008-C3C9C87B5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836296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36296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42-47AF-80DB-7AA7A22FB4E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Results'!$B$62:$M$62</c:f>
              <c:numCache>
                <c:formatCode>0.00</c:formatCode>
                <c:ptCount val="12"/>
                <c:pt idx="0">
                  <c:v>0.63200858759564305</c:v>
                </c:pt>
                <c:pt idx="1">
                  <c:v>0.58629264662712621</c:v>
                </c:pt>
                <c:pt idx="2">
                  <c:v>0.58086968375090831</c:v>
                </c:pt>
                <c:pt idx="3">
                  <c:v>0.5663592345566868</c:v>
                </c:pt>
                <c:pt idx="4">
                  <c:v>0.59351550069246162</c:v>
                </c:pt>
                <c:pt idx="5">
                  <c:v>0.59671833256464213</c:v>
                </c:pt>
                <c:pt idx="6">
                  <c:v>0.61220159341429392</c:v>
                </c:pt>
                <c:pt idx="7">
                  <c:v>0.62945565001554027</c:v>
                </c:pt>
                <c:pt idx="8">
                  <c:v>0.57121754966610405</c:v>
                </c:pt>
                <c:pt idx="9">
                  <c:v>0.59786162056136327</c:v>
                </c:pt>
                <c:pt idx="10">
                  <c:v>0.60412480719045103</c:v>
                </c:pt>
                <c:pt idx="11">
                  <c:v>0.6628511761624124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A42-47AF-80DB-7AA7A22FB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39755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Cytotoxicity!$B$31:$M$31</c:f>
              <c:numCache>
                <c:formatCode>General</c:formatCode>
                <c:ptCount val="12"/>
                <c:pt idx="0">
                  <c:v>165.96681421165999</c:v>
                </c:pt>
                <c:pt idx="1">
                  <c:v>152.24749686368264</c:v>
                </c:pt>
                <c:pt idx="2">
                  <c:v>149.13721684379956</c:v>
                </c:pt>
                <c:pt idx="3">
                  <c:v>149.25083437877248</c:v>
                </c:pt>
                <c:pt idx="4">
                  <c:v>144.23746064809336</c:v>
                </c:pt>
                <c:pt idx="5">
                  <c:v>146.76545080124032</c:v>
                </c:pt>
                <c:pt idx="6">
                  <c:v>142.61841077472957</c:v>
                </c:pt>
                <c:pt idx="7">
                  <c:v>142.9876677633915</c:v>
                </c:pt>
                <c:pt idx="8">
                  <c:v>142.49059104788503</c:v>
                </c:pt>
                <c:pt idx="9">
                  <c:v>148.51232040144862</c:v>
                </c:pt>
                <c:pt idx="10">
                  <c:v>153.78133358581675</c:v>
                </c:pt>
                <c:pt idx="11">
                  <c:v>159.70364759627904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A42-47AF-80DB-7AA7A22FB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839755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39755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779986684219456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829131168358862E-2"/>
          <c:y val="7.9646247137280884E-2"/>
          <c:w val="0.80586176675748666"/>
          <c:h val="0.775813444337217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'BL rep2'!$B$32</c:f>
              <c:strCache>
                <c:ptCount val="1"/>
                <c:pt idx="0">
                  <c:v>0.010053711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rep2'!$B$33:$B$39</c:f>
              <c:numCache>
                <c:formatCode>General</c:formatCode>
                <c:ptCount val="7"/>
                <c:pt idx="0">
                  <c:v>0.94838400064192163</c:v>
                </c:pt>
                <c:pt idx="1">
                  <c:v>0.97419150411567956</c:v>
                </c:pt>
                <c:pt idx="2">
                  <c:v>0.92832265385872337</c:v>
                </c:pt>
                <c:pt idx="3">
                  <c:v>0.95380750257805802</c:v>
                </c:pt>
                <c:pt idx="4">
                  <c:v>0.46720096544987588</c:v>
                </c:pt>
                <c:pt idx="5">
                  <c:v>0.46805109550504992</c:v>
                </c:pt>
                <c:pt idx="6">
                  <c:v>0.49048730190912232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A-4D60-8F0F-602E3B770863}"/>
            </c:ext>
          </c:extLst>
        </c:ser>
        <c:ser>
          <c:idx val="1"/>
          <c:order val="1"/>
          <c:tx>
            <c:strRef>
              <c:f>'BL rep2'!$C$32</c:f>
              <c:strCache>
                <c:ptCount val="1"/>
                <c:pt idx="0">
                  <c:v>0.020107422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rep2'!$C$33:$C$39</c:f>
              <c:numCache>
                <c:formatCode>General</c:formatCode>
                <c:ptCount val="7"/>
                <c:pt idx="0">
                  <c:v>1.0215007741028195</c:v>
                </c:pt>
                <c:pt idx="1">
                  <c:v>1.0005965901772562</c:v>
                </c:pt>
                <c:pt idx="2">
                  <c:v>0.98863209913089278</c:v>
                </c:pt>
                <c:pt idx="3">
                  <c:v>0.95946153978937943</c:v>
                </c:pt>
                <c:pt idx="4">
                  <c:v>0.44299734298163074</c:v>
                </c:pt>
                <c:pt idx="5">
                  <c:v>0.48459917247182921</c:v>
                </c:pt>
                <c:pt idx="6">
                  <c:v>0.48172976992296984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FA-4D60-8F0F-602E3B770863}"/>
            </c:ext>
          </c:extLst>
        </c:ser>
        <c:ser>
          <c:idx val="2"/>
          <c:order val="2"/>
          <c:tx>
            <c:strRef>
              <c:f>'BL rep2'!$D$32</c:f>
              <c:strCache>
                <c:ptCount val="1"/>
                <c:pt idx="0">
                  <c:v>0.040214844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rep2'!$D$33:$D$39</c:f>
              <c:numCache>
                <c:formatCode>General</c:formatCode>
                <c:ptCount val="7"/>
                <c:pt idx="0">
                  <c:v>0.9965750559616261</c:v>
                </c:pt>
                <c:pt idx="1">
                  <c:v>0.96218311891998354</c:v>
                </c:pt>
                <c:pt idx="2">
                  <c:v>1.0487820047860588</c:v>
                </c:pt>
                <c:pt idx="3">
                  <c:v>0.90889823227249111</c:v>
                </c:pt>
                <c:pt idx="4">
                  <c:v>0.48224344303650152</c:v>
                </c:pt>
                <c:pt idx="5">
                  <c:v>0.44718695215913812</c:v>
                </c:pt>
                <c:pt idx="6">
                  <c:v>0.45800185087377648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FA-4D60-8F0F-602E3B770863}"/>
            </c:ext>
          </c:extLst>
        </c:ser>
        <c:ser>
          <c:idx val="3"/>
          <c:order val="3"/>
          <c:tx>
            <c:strRef>
              <c:f>'BL rep2'!$E$32</c:f>
              <c:strCache>
                <c:ptCount val="1"/>
                <c:pt idx="0">
                  <c:v>0.080429688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rep2'!$E$33:$E$39</c:f>
              <c:numCache>
                <c:formatCode>General</c:formatCode>
                <c:ptCount val="7"/>
                <c:pt idx="0">
                  <c:v>0.95665238232073013</c:v>
                </c:pt>
                <c:pt idx="1">
                  <c:v>0.96845143454993454</c:v>
                </c:pt>
                <c:pt idx="2">
                  <c:v>1.13132940411801</c:v>
                </c:pt>
                <c:pt idx="3">
                  <c:v>0.92167525507215464</c:v>
                </c:pt>
                <c:pt idx="4">
                  <c:v>0.44969278585851297</c:v>
                </c:pt>
                <c:pt idx="5">
                  <c:v>0.47570096687027935</c:v>
                </c:pt>
                <c:pt idx="6">
                  <c:v>0.49188418056054428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FA-4D60-8F0F-602E3B770863}"/>
            </c:ext>
          </c:extLst>
        </c:ser>
        <c:ser>
          <c:idx val="4"/>
          <c:order val="4"/>
          <c:tx>
            <c:strRef>
              <c:f>'BL rep2'!$F$32</c:f>
              <c:strCache>
                <c:ptCount val="1"/>
                <c:pt idx="0">
                  <c:v>0.160859375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rep2'!$F$33:$F$39</c:f>
              <c:numCache>
                <c:formatCode>General</c:formatCode>
                <c:ptCount val="7"/>
                <c:pt idx="0">
                  <c:v>1.0967153438437107</c:v>
                </c:pt>
                <c:pt idx="1">
                  <c:v>0.97612174563103959</c:v>
                </c:pt>
                <c:pt idx="2">
                  <c:v>1.4614444790434458</c:v>
                </c:pt>
                <c:pt idx="3">
                  <c:v>0.99840677816035928</c:v>
                </c:pt>
                <c:pt idx="4">
                  <c:v>0.48575143214525146</c:v>
                </c:pt>
                <c:pt idx="5">
                  <c:v>0.50701762853768451</c:v>
                </c:pt>
                <c:pt idx="6">
                  <c:v>0.49831869289616587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FA-4D60-8F0F-602E3B770863}"/>
            </c:ext>
          </c:extLst>
        </c:ser>
        <c:ser>
          <c:idx val="5"/>
          <c:order val="5"/>
          <c:tx>
            <c:strRef>
              <c:f>'BL rep2'!$G$32</c:f>
              <c:strCache>
                <c:ptCount val="1"/>
                <c:pt idx="0">
                  <c:v>0.32171875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rep2'!$G$33:$G$39</c:f>
              <c:numCache>
                <c:formatCode>General</c:formatCode>
                <c:ptCount val="7"/>
                <c:pt idx="0">
                  <c:v>1.0547468097124568</c:v>
                </c:pt>
                <c:pt idx="1">
                  <c:v>0.95077941882430539</c:v>
                </c:pt>
                <c:pt idx="2">
                  <c:v>1.7716794175612538</c:v>
                </c:pt>
                <c:pt idx="3">
                  <c:v>0.97440519351744115</c:v>
                </c:pt>
                <c:pt idx="4">
                  <c:v>0.46460581925658007</c:v>
                </c:pt>
                <c:pt idx="5">
                  <c:v>0.4955037897363046</c:v>
                </c:pt>
                <c:pt idx="6">
                  <c:v>0.51422766409619125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FA-4D60-8F0F-602E3B770863}"/>
            </c:ext>
          </c:extLst>
        </c:ser>
        <c:ser>
          <c:idx val="6"/>
          <c:order val="6"/>
          <c:tx>
            <c:strRef>
              <c:f>'BL rep2'!$H$32</c:f>
              <c:strCache>
                <c:ptCount val="1"/>
                <c:pt idx="0">
                  <c:v>0.6434375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rep2'!$H$33:$H$39</c:f>
              <c:numCache>
                <c:formatCode>General</c:formatCode>
                <c:ptCount val="7"/>
                <c:pt idx="0">
                  <c:v>1.1005866802043571</c:v>
                </c:pt>
                <c:pt idx="1">
                  <c:v>1.0942914420767929</c:v>
                </c:pt>
                <c:pt idx="2">
                  <c:v>2.3138217405048707</c:v>
                </c:pt>
                <c:pt idx="3">
                  <c:v>0.99411003360535799</c:v>
                </c:pt>
                <c:pt idx="4">
                  <c:v>0.50033470258200907</c:v>
                </c:pt>
                <c:pt idx="5">
                  <c:v>0.52483104357986321</c:v>
                </c:pt>
                <c:pt idx="6">
                  <c:v>0.50900014504792701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FA-4D60-8F0F-602E3B770863}"/>
            </c:ext>
          </c:extLst>
        </c:ser>
        <c:ser>
          <c:idx val="7"/>
          <c:order val="7"/>
          <c:tx>
            <c:strRef>
              <c:f>'BL rep2'!$I$32</c:f>
              <c:strCache>
                <c:ptCount val="1"/>
                <c:pt idx="0">
                  <c:v>1.286875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rep2'!$I$33:$I$39</c:f>
              <c:numCache>
                <c:formatCode>General</c:formatCode>
                <c:ptCount val="7"/>
                <c:pt idx="0">
                  <c:v>1.1389345944767719</c:v>
                </c:pt>
                <c:pt idx="1">
                  <c:v>1.2028657891364931</c:v>
                </c:pt>
                <c:pt idx="2">
                  <c:v>3.1058997246808975</c:v>
                </c:pt>
                <c:pt idx="3">
                  <c:v>1.0484074731696265</c:v>
                </c:pt>
                <c:pt idx="4">
                  <c:v>0.51405663433473969</c:v>
                </c:pt>
                <c:pt idx="5">
                  <c:v>0.57519728943715653</c:v>
                </c:pt>
                <c:pt idx="6">
                  <c:v>0.56225497786294654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FA-4D60-8F0F-602E3B770863}"/>
            </c:ext>
          </c:extLst>
        </c:ser>
        <c:ser>
          <c:idx val="8"/>
          <c:order val="8"/>
          <c:tx>
            <c:strRef>
              <c:f>'BL rep2'!$J$32</c:f>
              <c:strCache>
                <c:ptCount val="1"/>
                <c:pt idx="0">
                  <c:v>2.57375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rep2'!$J$33:$J$39</c:f>
              <c:numCache>
                <c:formatCode>General</c:formatCode>
                <c:ptCount val="7"/>
                <c:pt idx="0">
                  <c:v>1.4690352591214948</c:v>
                </c:pt>
                <c:pt idx="1">
                  <c:v>1.6982942545099939</c:v>
                </c:pt>
                <c:pt idx="2">
                  <c:v>4.269876550339661</c:v>
                </c:pt>
                <c:pt idx="3">
                  <c:v>0.99428024531269588</c:v>
                </c:pt>
                <c:pt idx="4">
                  <c:v>0.54418539947499955</c:v>
                </c:pt>
                <c:pt idx="5">
                  <c:v>0.54160617612070361</c:v>
                </c:pt>
                <c:pt idx="6">
                  <c:v>0.54565235768284159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FA-4D60-8F0F-602E3B770863}"/>
            </c:ext>
          </c:extLst>
        </c:ser>
        <c:ser>
          <c:idx val="9"/>
          <c:order val="9"/>
          <c:tx>
            <c:strRef>
              <c:f>'BL rep2'!$K$32</c:f>
              <c:strCache>
                <c:ptCount val="1"/>
                <c:pt idx="0">
                  <c:v>5.1475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rep2'!$K$33:$K$39</c:f>
              <c:numCache>
                <c:formatCode>General</c:formatCode>
                <c:ptCount val="7"/>
                <c:pt idx="0">
                  <c:v>15.242929137432688</c:v>
                </c:pt>
                <c:pt idx="1">
                  <c:v>11.301048752811594</c:v>
                </c:pt>
                <c:pt idx="2">
                  <c:v>11.407448226998183</c:v>
                </c:pt>
                <c:pt idx="3">
                  <c:v>1.7410171694734464</c:v>
                </c:pt>
                <c:pt idx="4">
                  <c:v>0.52768670732584189</c:v>
                </c:pt>
                <c:pt idx="5">
                  <c:v>0.54779830427143417</c:v>
                </c:pt>
                <c:pt idx="6">
                  <c:v>0.62336189293747724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6FA-4D60-8F0F-602E3B770863}"/>
            </c:ext>
          </c:extLst>
        </c:ser>
        <c:ser>
          <c:idx val="10"/>
          <c:order val="10"/>
          <c:tx>
            <c:strRef>
              <c:f>'BL rep2'!$L$32</c:f>
              <c:strCache>
                <c:ptCount val="1"/>
                <c:pt idx="0">
                  <c:v>10.295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rep2'!$L$33:$L$39</c:f>
              <c:numCache>
                <c:formatCode>General</c:formatCode>
                <c:ptCount val="7"/>
                <c:pt idx="0">
                  <c:v>3.0958303208589635E-2</c:v>
                </c:pt>
                <c:pt idx="1">
                  <c:v>2.6074023968930865E-3</c:v>
                </c:pt>
                <c:pt idx="2">
                  <c:v>2.2065306759733228E-2</c:v>
                </c:pt>
                <c:pt idx="3">
                  <c:v>2.83522236552127</c:v>
                </c:pt>
                <c:pt idx="4">
                  <c:v>0.53156662409366484</c:v>
                </c:pt>
                <c:pt idx="5">
                  <c:v>0.56764361717514589</c:v>
                </c:pt>
                <c:pt idx="6">
                  <c:v>0.6249524459003315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6FA-4D60-8F0F-602E3B770863}"/>
            </c:ext>
          </c:extLst>
        </c:ser>
        <c:ser>
          <c:idx val="11"/>
          <c:order val="11"/>
          <c:tx>
            <c:strRef>
              <c:f>'BL rep2'!$M$32</c:f>
              <c:strCache>
                <c:ptCount val="1"/>
                <c:pt idx="0">
                  <c:v>20.59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rep2'!$M$33:$M$39</c:f>
              <c:numCache>
                <c:formatCode>General</c:formatCode>
                <c:ptCount val="7"/>
                <c:pt idx="0">
                  <c:v>-6.9701676823196715E-4</c:v>
                </c:pt>
                <c:pt idx="1">
                  <c:v>-1.2096999966707741E-5</c:v>
                </c:pt>
                <c:pt idx="2">
                  <c:v>-3.2946758039008962E-4</c:v>
                </c:pt>
                <c:pt idx="3">
                  <c:v>1.3310701842507084E-2</c:v>
                </c:pt>
                <c:pt idx="4">
                  <c:v>0.48991830219146121</c:v>
                </c:pt>
                <c:pt idx="5">
                  <c:v>0.55044097311982443</c:v>
                </c:pt>
                <c:pt idx="6">
                  <c:v>0.59876666915343235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6FA-4D60-8F0F-602E3B770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397224"/>
        <c:axId val="1"/>
      </c:barChart>
      <c:catAx>
        <c:axId val="668397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397224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016246530384057"/>
          <c:y val="8.7824650880151886E-2"/>
          <c:w val="0.11012152279790462"/>
          <c:h val="0.828346138983250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BPB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89-49D1-8BFD-8B7FB989A502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Results'!$B$27:$M$27</c:f>
              <c:numCache>
                <c:formatCode>0.00</c:formatCode>
                <c:ptCount val="12"/>
                <c:pt idx="0">
                  <c:v>0.94838400064192163</c:v>
                </c:pt>
                <c:pt idx="1">
                  <c:v>1.0215007741028195</c:v>
                </c:pt>
                <c:pt idx="2">
                  <c:v>0.9965750559616261</c:v>
                </c:pt>
                <c:pt idx="3">
                  <c:v>0.95665238232073013</c:v>
                </c:pt>
                <c:pt idx="4">
                  <c:v>1.0967153438437107</c:v>
                </c:pt>
                <c:pt idx="5">
                  <c:v>1.0547468097124568</c:v>
                </c:pt>
                <c:pt idx="6">
                  <c:v>1.1005866802043571</c:v>
                </c:pt>
                <c:pt idx="7">
                  <c:v>1.1389345944767719</c:v>
                </c:pt>
                <c:pt idx="8">
                  <c:v>1.4690352591214948</c:v>
                </c:pt>
                <c:pt idx="9">
                  <c:v>15.242929137432688</c:v>
                </c:pt>
                <c:pt idx="10">
                  <c:v>3.0958303208589635E-2</c:v>
                </c:pt>
                <c:pt idx="11">
                  <c:v>-6.9701676823196715E-4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789-49D1-8BFD-8B7FB989A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81869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BPB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Cytotoxicity!$O$25:$Z$25</c:f>
              <c:numCache>
                <c:formatCode>General</c:formatCode>
                <c:ptCount val="12"/>
                <c:pt idx="0">
                  <c:v>104.02743440465744</c:v>
                </c:pt>
                <c:pt idx="1">
                  <c:v>92.052795278730343</c:v>
                </c:pt>
                <c:pt idx="2">
                  <c:v>97.735066592232229</c:v>
                </c:pt>
                <c:pt idx="3">
                  <c:v>95.665523566472586</c:v>
                </c:pt>
                <c:pt idx="4">
                  <c:v>98.022170827019693</c:v>
                </c:pt>
                <c:pt idx="5">
                  <c:v>104.73323231517664</c:v>
                </c:pt>
                <c:pt idx="6">
                  <c:v>114.2794481218598</c:v>
                </c:pt>
                <c:pt idx="7">
                  <c:v>128.07241406810749</c:v>
                </c:pt>
                <c:pt idx="8">
                  <c:v>122.91650051838265</c:v>
                </c:pt>
                <c:pt idx="9">
                  <c:v>89.720073371082208</c:v>
                </c:pt>
                <c:pt idx="10">
                  <c:v>0.22729085254007483</c:v>
                </c:pt>
                <c:pt idx="11">
                  <c:v>4.4740409921046336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789-49D1-8BFD-8B7FB989A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781869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81869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360493121157799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2D7-484B-915E-BA9DAA4C8F07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Results'!$B$33:$M$33</c:f>
              <c:numCache>
                <c:formatCode>0.00</c:formatCode>
                <c:ptCount val="12"/>
                <c:pt idx="0">
                  <c:v>0.97419150411567956</c:v>
                </c:pt>
                <c:pt idx="1">
                  <c:v>1.0005965901772562</c:v>
                </c:pt>
                <c:pt idx="2">
                  <c:v>0.96218311891998354</c:v>
                </c:pt>
                <c:pt idx="3">
                  <c:v>0.96845143454993454</c:v>
                </c:pt>
                <c:pt idx="4">
                  <c:v>0.97612174563103959</c:v>
                </c:pt>
                <c:pt idx="5">
                  <c:v>0.95077941882430539</c:v>
                </c:pt>
                <c:pt idx="6">
                  <c:v>1.0942914420767929</c:v>
                </c:pt>
                <c:pt idx="7">
                  <c:v>1.2028657891364931</c:v>
                </c:pt>
                <c:pt idx="8">
                  <c:v>1.6982942545099939</c:v>
                </c:pt>
                <c:pt idx="9">
                  <c:v>11.301048752811594</c:v>
                </c:pt>
                <c:pt idx="10">
                  <c:v>2.6074023968930865E-3</c:v>
                </c:pt>
                <c:pt idx="11">
                  <c:v>-1.2096999966707741E-5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2D7-484B-915E-BA9DAA4C8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92164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Cytotoxicity!$O$26:$Z$26</c:f>
              <c:numCache>
                <c:formatCode>General</c:formatCode>
                <c:ptCount val="12"/>
                <c:pt idx="0">
                  <c:v>97.376186298747896</c:v>
                </c:pt>
                <c:pt idx="1">
                  <c:v>91.634101602998641</c:v>
                </c:pt>
                <c:pt idx="2">
                  <c:v>99.61320679480022</c:v>
                </c:pt>
                <c:pt idx="3">
                  <c:v>99.948161735385582</c:v>
                </c:pt>
                <c:pt idx="4">
                  <c:v>93.548129834915059</c:v>
                </c:pt>
                <c:pt idx="5">
                  <c:v>100.00797511763298</c:v>
                </c:pt>
                <c:pt idx="6">
                  <c:v>88.152962756200651</c:v>
                </c:pt>
                <c:pt idx="7">
                  <c:v>130.3692479464072</c:v>
                </c:pt>
                <c:pt idx="8">
                  <c:v>183.60315814658264</c:v>
                </c:pt>
                <c:pt idx="9">
                  <c:v>32.753808118669745</c:v>
                </c:pt>
                <c:pt idx="10">
                  <c:v>0.84935002791291092</c:v>
                </c:pt>
                <c:pt idx="11">
                  <c:v>1.411595821038359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2D7-484B-915E-BA9DAA4C8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792164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92164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87250230993441"/>
          <c:y val="0.60000164589636884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227-4F64-A7C1-CDBBF0ECB0D3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Results'!$B$39:$M$39</c:f>
              <c:numCache>
                <c:formatCode>0.00</c:formatCode>
                <c:ptCount val="12"/>
                <c:pt idx="0">
                  <c:v>0.92832265385872337</c:v>
                </c:pt>
                <c:pt idx="1">
                  <c:v>0.98863209913089278</c:v>
                </c:pt>
                <c:pt idx="2">
                  <c:v>1.0487820047860588</c:v>
                </c:pt>
                <c:pt idx="3">
                  <c:v>1.13132940411801</c:v>
                </c:pt>
                <c:pt idx="4">
                  <c:v>1.4614444790434458</c:v>
                </c:pt>
                <c:pt idx="5">
                  <c:v>1.7716794175612538</c:v>
                </c:pt>
                <c:pt idx="6">
                  <c:v>2.3138217405048707</c:v>
                </c:pt>
                <c:pt idx="7">
                  <c:v>3.1058997246808975</c:v>
                </c:pt>
                <c:pt idx="8">
                  <c:v>4.269876550339661</c:v>
                </c:pt>
                <c:pt idx="9">
                  <c:v>11.407448226998183</c:v>
                </c:pt>
                <c:pt idx="10">
                  <c:v>2.2065306759733228E-2</c:v>
                </c:pt>
                <c:pt idx="11">
                  <c:v>-3.2946758039008962E-4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227-4F64-A7C1-CDBBF0ECB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92132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Cytotoxicity!$O$27:$Z$27</c:f>
              <c:numCache>
                <c:formatCode>General</c:formatCode>
                <c:ptCount val="12"/>
                <c:pt idx="0">
                  <c:v>105.92949996012439</c:v>
                </c:pt>
                <c:pt idx="1">
                  <c:v>98.010208150570207</c:v>
                </c:pt>
                <c:pt idx="2">
                  <c:v>104.9126724619188</c:v>
                </c:pt>
                <c:pt idx="3">
                  <c:v>95.234867214291413</c:v>
                </c:pt>
                <c:pt idx="4">
                  <c:v>97.184783475556259</c:v>
                </c:pt>
                <c:pt idx="5">
                  <c:v>100.3190047053194</c:v>
                </c:pt>
                <c:pt idx="6">
                  <c:v>95.677486242922072</c:v>
                </c:pt>
                <c:pt idx="7">
                  <c:v>103.50107664088044</c:v>
                </c:pt>
                <c:pt idx="8">
                  <c:v>98.404976473402968</c:v>
                </c:pt>
                <c:pt idx="9">
                  <c:v>23.291331047132939</c:v>
                </c:pt>
                <c:pt idx="10">
                  <c:v>0.66990988117074646</c:v>
                </c:pt>
                <c:pt idx="11">
                  <c:v>1.2441183507456726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7-4F64-A7C1-CDBBF0ECB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792132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92132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5C3-4336-8B95-3DE74C8A58CD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Results'!$B$45:$M$45</c:f>
              <c:numCache>
                <c:formatCode>0.00</c:formatCode>
                <c:ptCount val="12"/>
                <c:pt idx="0">
                  <c:v>0.95380750257805802</c:v>
                </c:pt>
                <c:pt idx="1">
                  <c:v>0.95946153978937943</c:v>
                </c:pt>
                <c:pt idx="2">
                  <c:v>0.90889823227249111</c:v>
                </c:pt>
                <c:pt idx="3">
                  <c:v>0.92167525507215464</c:v>
                </c:pt>
                <c:pt idx="4">
                  <c:v>0.99840677816035928</c:v>
                </c:pt>
                <c:pt idx="5">
                  <c:v>0.97440519351744115</c:v>
                </c:pt>
                <c:pt idx="6">
                  <c:v>0.99411003360535799</c:v>
                </c:pt>
                <c:pt idx="7">
                  <c:v>1.0484074731696265</c:v>
                </c:pt>
                <c:pt idx="8">
                  <c:v>0.99428024531269588</c:v>
                </c:pt>
                <c:pt idx="9">
                  <c:v>1.7410171694734464</c:v>
                </c:pt>
                <c:pt idx="10">
                  <c:v>2.83522236552127</c:v>
                </c:pt>
                <c:pt idx="11">
                  <c:v>1.3310701842507084E-2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5C3-4336-8B95-3DE74C8A5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70584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Cytotoxicity!$O$28:$Z$28</c:f>
              <c:numCache>
                <c:formatCode>General</c:formatCode>
                <c:ptCount val="12"/>
                <c:pt idx="0">
                  <c:v>103.56089002312783</c:v>
                </c:pt>
                <c:pt idx="1">
                  <c:v>99.529468059653865</c:v>
                </c:pt>
                <c:pt idx="2">
                  <c:v>98.404976473402968</c:v>
                </c:pt>
                <c:pt idx="3">
                  <c:v>95.127203126246101</c:v>
                </c:pt>
                <c:pt idx="4">
                  <c:v>93.488316452667661</c:v>
                </c:pt>
                <c:pt idx="5">
                  <c:v>98.668155355291475</c:v>
                </c:pt>
                <c:pt idx="6">
                  <c:v>100.07975117632984</c:v>
                </c:pt>
                <c:pt idx="7">
                  <c:v>115.75085732514555</c:v>
                </c:pt>
                <c:pt idx="8">
                  <c:v>136.29077278889864</c:v>
                </c:pt>
                <c:pt idx="9">
                  <c:v>136.45825025919132</c:v>
                </c:pt>
                <c:pt idx="10">
                  <c:v>89.157827577956766</c:v>
                </c:pt>
                <c:pt idx="11">
                  <c:v>0.52635776377701582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5C3-4336-8B95-3DE74C8A5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70584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70584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017573015304646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75-49F4-B739-EAE635F131E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Results'!$B$51:$M$51</c:f>
              <c:numCache>
                <c:formatCode>0.00</c:formatCode>
                <c:ptCount val="12"/>
                <c:pt idx="0">
                  <c:v>0.46720096544987588</c:v>
                </c:pt>
                <c:pt idx="1">
                  <c:v>0.44299734298163074</c:v>
                </c:pt>
                <c:pt idx="2">
                  <c:v>0.48224344303650152</c:v>
                </c:pt>
                <c:pt idx="3">
                  <c:v>0.44969278585851297</c:v>
                </c:pt>
                <c:pt idx="4">
                  <c:v>0.48575143214525146</c:v>
                </c:pt>
                <c:pt idx="5">
                  <c:v>0.46460581925658007</c:v>
                </c:pt>
                <c:pt idx="6">
                  <c:v>0.50033470258200907</c:v>
                </c:pt>
                <c:pt idx="7">
                  <c:v>0.51405663433473969</c:v>
                </c:pt>
                <c:pt idx="8">
                  <c:v>0.54418539947499955</c:v>
                </c:pt>
                <c:pt idx="9">
                  <c:v>0.52768670732584189</c:v>
                </c:pt>
                <c:pt idx="10">
                  <c:v>0.53156662409366484</c:v>
                </c:pt>
                <c:pt idx="11">
                  <c:v>0.48991830219146121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C75-49F4-B739-EAE635F13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70879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Cytotoxicity!$O$29:$Z$29</c:f>
              <c:numCache>
                <c:formatCode>General</c:formatCode>
                <c:ptCount val="12"/>
                <c:pt idx="0">
                  <c:v>135.74048967222265</c:v>
                </c:pt>
                <c:pt idx="1">
                  <c:v>131.4458888268602</c:v>
                </c:pt>
                <c:pt idx="2">
                  <c:v>129.66345003588802</c:v>
                </c:pt>
                <c:pt idx="3">
                  <c:v>119.41143631868569</c:v>
                </c:pt>
                <c:pt idx="4">
                  <c:v>119.20807081904456</c:v>
                </c:pt>
                <c:pt idx="5">
                  <c:v>120.60770396363345</c:v>
                </c:pt>
                <c:pt idx="6">
                  <c:v>126.37371401228168</c:v>
                </c:pt>
                <c:pt idx="7">
                  <c:v>125.57221469016669</c:v>
                </c:pt>
                <c:pt idx="8">
                  <c:v>137.06834675811464</c:v>
                </c:pt>
                <c:pt idx="9">
                  <c:v>127.09147459925032</c:v>
                </c:pt>
                <c:pt idx="10">
                  <c:v>131.67317967940028</c:v>
                </c:pt>
                <c:pt idx="11">
                  <c:v>124.29220831007255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C75-49F4-B739-EAE635F13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70879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70879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1060010879464643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42-4AE3-9B20-3AD336C4CA8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Results'!$B$57:$M$57</c:f>
              <c:numCache>
                <c:formatCode>0.00</c:formatCode>
                <c:ptCount val="12"/>
                <c:pt idx="0">
                  <c:v>0.46805109550504992</c:v>
                </c:pt>
                <c:pt idx="1">
                  <c:v>0.48459917247182921</c:v>
                </c:pt>
                <c:pt idx="2">
                  <c:v>0.44718695215913812</c:v>
                </c:pt>
                <c:pt idx="3">
                  <c:v>0.47570096687027935</c:v>
                </c:pt>
                <c:pt idx="4">
                  <c:v>0.50701762853768451</c:v>
                </c:pt>
                <c:pt idx="5">
                  <c:v>0.4955037897363046</c:v>
                </c:pt>
                <c:pt idx="6">
                  <c:v>0.52483104357986321</c:v>
                </c:pt>
                <c:pt idx="7">
                  <c:v>0.57519728943715653</c:v>
                </c:pt>
                <c:pt idx="8">
                  <c:v>0.54160617612070361</c:v>
                </c:pt>
                <c:pt idx="9">
                  <c:v>0.54779830427143417</c:v>
                </c:pt>
                <c:pt idx="10">
                  <c:v>0.56764361717514589</c:v>
                </c:pt>
                <c:pt idx="11">
                  <c:v>0.55044097311982443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742-4AE3-9B20-3AD336C4C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70944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Cytotoxicity!$O$30:$Z$30</c:f>
              <c:numCache>
                <c:formatCode>General</c:formatCode>
                <c:ptCount val="12"/>
                <c:pt idx="0">
                  <c:v>134.14945370444212</c:v>
                </c:pt>
                <c:pt idx="1">
                  <c:v>130.76401626923996</c:v>
                </c:pt>
                <c:pt idx="2">
                  <c:v>122.16285190206553</c:v>
                </c:pt>
                <c:pt idx="3">
                  <c:v>130.50083738735145</c:v>
                </c:pt>
                <c:pt idx="4">
                  <c:v>125.04585692638963</c:v>
                </c:pt>
                <c:pt idx="5">
                  <c:v>126.25408724778688</c:v>
                </c:pt>
                <c:pt idx="6">
                  <c:v>131.75691841454659</c:v>
                </c:pt>
                <c:pt idx="7">
                  <c:v>128.58680915543502</c:v>
                </c:pt>
                <c:pt idx="8">
                  <c:v>135.64478826062683</c:v>
                </c:pt>
                <c:pt idx="9">
                  <c:v>129.13709227211098</c:v>
                </c:pt>
                <c:pt idx="10">
                  <c:v>123.47874631150808</c:v>
                </c:pt>
                <c:pt idx="11">
                  <c:v>135.1662812026477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742-4AE3-9B20-3AD336C4C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70944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70944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C4-41B1-ADE6-9D197AEEFD78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Results'!$B$63:$M$63</c:f>
              <c:numCache>
                <c:formatCode>0.00</c:formatCode>
                <c:ptCount val="12"/>
                <c:pt idx="0">
                  <c:v>0.49048730190912232</c:v>
                </c:pt>
                <c:pt idx="1">
                  <c:v>0.48172976992296984</c:v>
                </c:pt>
                <c:pt idx="2">
                  <c:v>0.45800185087377648</c:v>
                </c:pt>
                <c:pt idx="3">
                  <c:v>0.49188418056054428</c:v>
                </c:pt>
                <c:pt idx="4">
                  <c:v>0.49831869289616587</c:v>
                </c:pt>
                <c:pt idx="5">
                  <c:v>0.51422766409619125</c:v>
                </c:pt>
                <c:pt idx="6">
                  <c:v>0.50900014504792701</c:v>
                </c:pt>
                <c:pt idx="7">
                  <c:v>0.56225497786294654</c:v>
                </c:pt>
                <c:pt idx="8">
                  <c:v>0.54565235768284159</c:v>
                </c:pt>
                <c:pt idx="9">
                  <c:v>0.62336189293747724</c:v>
                </c:pt>
                <c:pt idx="10">
                  <c:v>0.6249524459003315</c:v>
                </c:pt>
                <c:pt idx="11">
                  <c:v>0.59876666915343235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5C4-41B1-ADE6-9D197AEEF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79068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Cytotoxicity!$O$31:$Z$31</c:f>
              <c:numCache>
                <c:formatCode>General</c:formatCode>
                <c:ptCount val="12"/>
                <c:pt idx="0">
                  <c:v>133.16851423558495</c:v>
                </c:pt>
                <c:pt idx="1">
                  <c:v>134.55618470372437</c:v>
                </c:pt>
                <c:pt idx="2">
                  <c:v>128.47914506738974</c:v>
                </c:pt>
                <c:pt idx="3">
                  <c:v>139.40106866576281</c:v>
                </c:pt>
                <c:pt idx="4">
                  <c:v>132.00813461998561</c:v>
                </c:pt>
                <c:pt idx="5">
                  <c:v>129.63952468298905</c:v>
                </c:pt>
                <c:pt idx="6">
                  <c:v>134.9509530265571</c:v>
                </c:pt>
                <c:pt idx="7">
                  <c:v>126.42156471807957</c:v>
                </c:pt>
                <c:pt idx="8">
                  <c:v>129.77111412393333</c:v>
                </c:pt>
                <c:pt idx="9">
                  <c:v>140.34612010527155</c:v>
                </c:pt>
                <c:pt idx="10">
                  <c:v>139.78387431214608</c:v>
                </c:pt>
                <c:pt idx="11">
                  <c:v>121.32546455060211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5C4-41B1-ADE6-9D197AEEF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79068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79068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779986684219456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87A-451E-B3DB-D95DB384EEEF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Results'!$B$48:$M$48</c:f>
                <c:numCache>
                  <c:formatCode>General</c:formatCode>
                  <c:ptCount val="12"/>
                  <c:pt idx="0">
                    <c:v>0.21403044298451324</c:v>
                  </c:pt>
                  <c:pt idx="1">
                    <c:v>0.23405317221661981</c:v>
                  </c:pt>
                  <c:pt idx="2">
                    <c:v>0.22297288662040982</c:v>
                  </c:pt>
                  <c:pt idx="3">
                    <c:v>0.22502272317877028</c:v>
                  </c:pt>
                  <c:pt idx="4">
                    <c:v>0.26693048410522258</c:v>
                  </c:pt>
                  <c:pt idx="5">
                    <c:v>0.28352730894174788</c:v>
                  </c:pt>
                  <c:pt idx="6">
                    <c:v>0.25843712325359142</c:v>
                  </c:pt>
                  <c:pt idx="7">
                    <c:v>0.33324231013193584</c:v>
                  </c:pt>
                  <c:pt idx="8">
                    <c:v>0.28088030591976032</c:v>
                  </c:pt>
                  <c:pt idx="9">
                    <c:v>0.82179853848701268</c:v>
                  </c:pt>
                  <c:pt idx="10">
                    <c:v>1.5796626154669702</c:v>
                  </c:pt>
                  <c:pt idx="11">
                    <c:v>0.41947156171617483</c:v>
                  </c:pt>
                </c:numCache>
              </c:numRef>
            </c:plus>
            <c:minus>
              <c:numRef>
                <c:f>'Summary Results'!$B$48:$M$48</c:f>
                <c:numCache>
                  <c:formatCode>General</c:formatCode>
                  <c:ptCount val="12"/>
                  <c:pt idx="0">
                    <c:v>0.21403044298451324</c:v>
                  </c:pt>
                  <c:pt idx="1">
                    <c:v>0.23405317221661981</c:v>
                  </c:pt>
                  <c:pt idx="2">
                    <c:v>0.22297288662040982</c:v>
                  </c:pt>
                  <c:pt idx="3">
                    <c:v>0.22502272317877028</c:v>
                  </c:pt>
                  <c:pt idx="4">
                    <c:v>0.26693048410522258</c:v>
                  </c:pt>
                  <c:pt idx="5">
                    <c:v>0.28352730894174788</c:v>
                  </c:pt>
                  <c:pt idx="6">
                    <c:v>0.25843712325359142</c:v>
                  </c:pt>
                  <c:pt idx="7">
                    <c:v>0.33324231013193584</c:v>
                  </c:pt>
                  <c:pt idx="8">
                    <c:v>0.28088030591976032</c:v>
                  </c:pt>
                  <c:pt idx="9">
                    <c:v>0.82179853848701268</c:v>
                  </c:pt>
                  <c:pt idx="10">
                    <c:v>1.5796626154669702</c:v>
                  </c:pt>
                  <c:pt idx="11">
                    <c:v>0.41947156171617483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Results'!$B$47:$M$47</c:f>
              <c:numCache>
                <c:formatCode>0.00</c:formatCode>
                <c:ptCount val="12"/>
                <c:pt idx="0">
                  <c:v>0.80246512496334765</c:v>
                </c:pt>
                <c:pt idx="1">
                  <c:v>0.79396095455678473</c:v>
                </c:pt>
                <c:pt idx="2">
                  <c:v>0.75123259212246007</c:v>
                </c:pt>
                <c:pt idx="3">
                  <c:v>0.76256016159138285</c:v>
                </c:pt>
                <c:pt idx="4">
                  <c:v>0.80965842274414856</c:v>
                </c:pt>
                <c:pt idx="5">
                  <c:v>0.77392111071315794</c:v>
                </c:pt>
                <c:pt idx="6">
                  <c:v>0.81136739124240009</c:v>
                </c:pt>
                <c:pt idx="7">
                  <c:v>0.812769575897064</c:v>
                </c:pt>
                <c:pt idx="8">
                  <c:v>0.79566787629508151</c:v>
                </c:pt>
                <c:pt idx="9">
                  <c:v>1.1599178501400857</c:v>
                </c:pt>
                <c:pt idx="10">
                  <c:v>1.7182322181376979</c:v>
                </c:pt>
                <c:pt idx="11">
                  <c:v>0.30992188764692563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87A-451E-B3DB-D95DB384E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8972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Results'!$P$98:$AA$98</c:f>
                <c:numCache>
                  <c:formatCode>General</c:formatCode>
                  <c:ptCount val="12"/>
                  <c:pt idx="0">
                    <c:v>37.861153283523706</c:v>
                  </c:pt>
                  <c:pt idx="1">
                    <c:v>38.130885283427567</c:v>
                  </c:pt>
                  <c:pt idx="2">
                    <c:v>35.732516664171555</c:v>
                  </c:pt>
                  <c:pt idx="3">
                    <c:v>36.664392092280899</c:v>
                  </c:pt>
                  <c:pt idx="4">
                    <c:v>37.70275037860285</c:v>
                  </c:pt>
                  <c:pt idx="5">
                    <c:v>37.625211591409872</c:v>
                  </c:pt>
                  <c:pt idx="6">
                    <c:v>31.927188441758428</c:v>
                  </c:pt>
                  <c:pt idx="7">
                    <c:v>23.386786958809484</c:v>
                  </c:pt>
                  <c:pt idx="8">
                    <c:v>12.076462627032608</c:v>
                  </c:pt>
                  <c:pt idx="9">
                    <c:v>5.2797981623066139</c:v>
                  </c:pt>
                  <c:pt idx="10">
                    <c:v>47.593745430251886</c:v>
                  </c:pt>
                  <c:pt idx="11">
                    <c:v>115.22663705537309</c:v>
                  </c:pt>
                </c:numCache>
              </c:numRef>
            </c:plus>
            <c:minus>
              <c:numRef>
                <c:f>'Summary Results'!$P$98:$AA$98</c:f>
                <c:numCache>
                  <c:formatCode>General</c:formatCode>
                  <c:ptCount val="12"/>
                  <c:pt idx="0">
                    <c:v>37.861153283523706</c:v>
                  </c:pt>
                  <c:pt idx="1">
                    <c:v>38.130885283427567</c:v>
                  </c:pt>
                  <c:pt idx="2">
                    <c:v>35.732516664171555</c:v>
                  </c:pt>
                  <c:pt idx="3">
                    <c:v>36.664392092280899</c:v>
                  </c:pt>
                  <c:pt idx="4">
                    <c:v>37.70275037860285</c:v>
                  </c:pt>
                  <c:pt idx="5">
                    <c:v>37.625211591409872</c:v>
                  </c:pt>
                  <c:pt idx="6">
                    <c:v>31.927188441758428</c:v>
                  </c:pt>
                  <c:pt idx="7">
                    <c:v>23.386786958809484</c:v>
                  </c:pt>
                  <c:pt idx="8">
                    <c:v>12.076462627032608</c:v>
                  </c:pt>
                  <c:pt idx="9">
                    <c:v>5.2797981623066139</c:v>
                  </c:pt>
                  <c:pt idx="10">
                    <c:v>47.593745430251886</c:v>
                  </c:pt>
                  <c:pt idx="11">
                    <c:v>115.22663705537309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Results'!$P$86:$AA$86</c:f>
              <c:numCache>
                <c:formatCode>0.00</c:formatCode>
                <c:ptCount val="12"/>
                <c:pt idx="0">
                  <c:v>130.33276825345092</c:v>
                </c:pt>
                <c:pt idx="1">
                  <c:v>126.49207561621176</c:v>
                </c:pt>
                <c:pt idx="2">
                  <c:v>123.67168131549998</c:v>
                </c:pt>
                <c:pt idx="3">
                  <c:v>121.0528434027803</c:v>
                </c:pt>
                <c:pt idx="4">
                  <c:v>120.14818691476142</c:v>
                </c:pt>
                <c:pt idx="5">
                  <c:v>125.27319761515609</c:v>
                </c:pt>
                <c:pt idx="6">
                  <c:v>122.65568262771802</c:v>
                </c:pt>
                <c:pt idx="7">
                  <c:v>132.28781297388483</c:v>
                </c:pt>
                <c:pt idx="8">
                  <c:v>144.8301214052193</c:v>
                </c:pt>
                <c:pt idx="9">
                  <c:v>140.19163134305461</c:v>
                </c:pt>
                <c:pt idx="10">
                  <c:v>122.81168771375411</c:v>
                </c:pt>
                <c:pt idx="11">
                  <c:v>82.003894198952452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87A-451E-B3DB-D95DB384E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8972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8972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8450809434638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194774346793349E-2"/>
          <c:y val="8.0597014925373134E-2"/>
          <c:w val="0.8111638954869359"/>
          <c:h val="0.77313432835820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'BL Rep3'!$B$32</c:f>
              <c:strCache>
                <c:ptCount val="1"/>
                <c:pt idx="0">
                  <c:v>0.010053711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Rep3'!$B$33:$B$39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1-4139-8D41-75FE44141AB0}"/>
            </c:ext>
          </c:extLst>
        </c:ser>
        <c:ser>
          <c:idx val="1"/>
          <c:order val="1"/>
          <c:tx>
            <c:strRef>
              <c:f>'BL Rep3'!$C$32</c:f>
              <c:strCache>
                <c:ptCount val="1"/>
                <c:pt idx="0">
                  <c:v>0.020107422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Rep3'!$C$33:$C$39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1-4139-8D41-75FE44141AB0}"/>
            </c:ext>
          </c:extLst>
        </c:ser>
        <c:ser>
          <c:idx val="2"/>
          <c:order val="2"/>
          <c:tx>
            <c:strRef>
              <c:f>'BL Rep3'!$D$32</c:f>
              <c:strCache>
                <c:ptCount val="1"/>
                <c:pt idx="0">
                  <c:v>0.040214844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Rep3'!$D$33:$D$39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D1-4139-8D41-75FE44141AB0}"/>
            </c:ext>
          </c:extLst>
        </c:ser>
        <c:ser>
          <c:idx val="3"/>
          <c:order val="3"/>
          <c:tx>
            <c:strRef>
              <c:f>'BL Rep3'!$E$32</c:f>
              <c:strCache>
                <c:ptCount val="1"/>
                <c:pt idx="0">
                  <c:v>0.080429688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Rep3'!$E$33:$E$39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D1-4139-8D41-75FE44141AB0}"/>
            </c:ext>
          </c:extLst>
        </c:ser>
        <c:ser>
          <c:idx val="4"/>
          <c:order val="4"/>
          <c:tx>
            <c:strRef>
              <c:f>'BL Rep3'!$F$32</c:f>
              <c:strCache>
                <c:ptCount val="1"/>
                <c:pt idx="0">
                  <c:v>0.160859375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Rep3'!$F$33:$F$39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D1-4139-8D41-75FE44141AB0}"/>
            </c:ext>
          </c:extLst>
        </c:ser>
        <c:ser>
          <c:idx val="5"/>
          <c:order val="5"/>
          <c:tx>
            <c:strRef>
              <c:f>'BL Rep3'!$G$32</c:f>
              <c:strCache>
                <c:ptCount val="1"/>
                <c:pt idx="0">
                  <c:v>0.32171875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Rep3'!$G$33:$G$39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D1-4139-8D41-75FE44141AB0}"/>
            </c:ext>
          </c:extLst>
        </c:ser>
        <c:ser>
          <c:idx val="6"/>
          <c:order val="6"/>
          <c:tx>
            <c:strRef>
              <c:f>'BL Rep3'!$H$32</c:f>
              <c:strCache>
                <c:ptCount val="1"/>
                <c:pt idx="0">
                  <c:v>0.6434375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Rep3'!$H$33:$H$39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D1-4139-8D41-75FE44141AB0}"/>
            </c:ext>
          </c:extLst>
        </c:ser>
        <c:ser>
          <c:idx val="7"/>
          <c:order val="7"/>
          <c:tx>
            <c:strRef>
              <c:f>'BL Rep3'!$I$32</c:f>
              <c:strCache>
                <c:ptCount val="1"/>
                <c:pt idx="0">
                  <c:v>1.286875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Rep3'!$I$33:$I$39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D1-4139-8D41-75FE44141AB0}"/>
            </c:ext>
          </c:extLst>
        </c:ser>
        <c:ser>
          <c:idx val="8"/>
          <c:order val="8"/>
          <c:tx>
            <c:strRef>
              <c:f>'BL Rep3'!$J$32</c:f>
              <c:strCache>
                <c:ptCount val="1"/>
                <c:pt idx="0">
                  <c:v>2.57375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Rep3'!$J$33:$J$39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D1-4139-8D41-75FE44141AB0}"/>
            </c:ext>
          </c:extLst>
        </c:ser>
        <c:ser>
          <c:idx val="9"/>
          <c:order val="9"/>
          <c:tx>
            <c:strRef>
              <c:f>'BL Rep3'!$K$32</c:f>
              <c:strCache>
                <c:ptCount val="1"/>
                <c:pt idx="0">
                  <c:v>5.1475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Rep3'!$K$33:$K$39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CD1-4139-8D41-75FE44141AB0}"/>
            </c:ext>
          </c:extLst>
        </c:ser>
        <c:ser>
          <c:idx val="10"/>
          <c:order val="10"/>
          <c:tx>
            <c:strRef>
              <c:f>'BL Rep3'!$L$32</c:f>
              <c:strCache>
                <c:ptCount val="1"/>
                <c:pt idx="0">
                  <c:v>10.295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Rep3'!$L$33:$L$39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CD1-4139-8D41-75FE44141AB0}"/>
            </c:ext>
          </c:extLst>
        </c:ser>
        <c:ser>
          <c:idx val="11"/>
          <c:order val="11"/>
          <c:tx>
            <c:strRef>
              <c:f>'BL Rep3'!$M$32</c:f>
              <c:strCache>
                <c:ptCount val="1"/>
                <c:pt idx="0">
                  <c:v>20.59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BPB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Rep3'!$M$33:$M$39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CD1-4139-8D41-75FE44141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2798224"/>
        <c:axId val="1"/>
      </c:barChart>
      <c:catAx>
        <c:axId val="78279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798224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582711223052724"/>
          <c:y val="8.0808120663727445E-2"/>
          <c:w val="0.10708665534520152"/>
          <c:h val="0.838384251886172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BPB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4F9-4FE4-A15F-A3F2109805BD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Results'!$B$28:$M$28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4F9-4FE4-A15F-A3F210980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79494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BPB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Cytotoxicity!$AB$25:$AM$25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4F9-4FE4-A15F-A3F210980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79494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79494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360493121157799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3A-4DD4-8747-309FE16DD7D9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Results'!$B$34:$M$34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3A-4DD4-8747-309FE16DD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9316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Cytotoxicity!$AB$26:$AM$26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73A-4DD4-8747-309FE16DD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9316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9316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87250230993441"/>
          <c:y val="0.60000164589636884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B26-4A60-9B10-4B0368E7F0DD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Results'!$B$40:$M$40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B26-4A60-9B10-4B0368E7F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93260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Cytotoxicity!$AB$27:$AM$27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B26-4A60-9B10-4B0368E7F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93260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93260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FB-4BEF-8260-BAF56A52BCA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Results'!$B$46:$M$46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0FB-4BEF-8260-BAF56A52B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2198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Cytotoxicity!$AB$28:$AM$28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0FB-4BEF-8260-BAF56A52B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2198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198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017573015304646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AB0-4C96-9272-0D724F9C296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Results'!$B$52:$M$52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AB0-4C96-9272-0D724F9C2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21916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Cytotoxicity!$AB$29:$AM$29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AB0-4C96-9272-0D724F9C2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21916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1916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1060010879464643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22-4904-A1BF-46F2C21E5792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Results'!$B$58:$M$58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922-4904-A1BF-46F2C21E5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21456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Cytotoxicity!$AB$30:$AM$30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922-4904-A1BF-46F2C21E5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21456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1456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33-4D02-BA87-27BDB389A9CC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Results'!$B$64:$M$64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433-4D02-BA87-27BDB389A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21752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Cytotoxicity!$AB$31:$AM$31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433-4D02-BA87-27BDB389A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21752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1752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779986684219456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D24-4AD1-99C6-05D61E176DA0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Results'!$B$54:$M$54</c:f>
                <c:numCache>
                  <c:formatCode>General</c:formatCode>
                  <c:ptCount val="12"/>
                  <c:pt idx="0">
                    <c:v>7.2529551258706276E-2</c:v>
                  </c:pt>
                  <c:pt idx="1">
                    <c:v>8.0404722452553312E-2</c:v>
                  </c:pt>
                  <c:pt idx="2">
                    <c:v>7.551183483853767E-2</c:v>
                  </c:pt>
                  <c:pt idx="3">
                    <c:v>0.12021357190684942</c:v>
                  </c:pt>
                  <c:pt idx="4">
                    <c:v>9.2028653989611117E-2</c:v>
                  </c:pt>
                  <c:pt idx="5">
                    <c:v>9.3924087918465349E-2</c:v>
                  </c:pt>
                  <c:pt idx="6">
                    <c:v>8.6301789961869546E-2</c:v>
                  </c:pt>
                  <c:pt idx="7">
                    <c:v>4.8834881526045024E-2</c:v>
                  </c:pt>
                  <c:pt idx="8">
                    <c:v>5.9878285982662642E-2</c:v>
                  </c:pt>
                  <c:pt idx="9">
                    <c:v>3.847486962883357E-2</c:v>
                  </c:pt>
                  <c:pt idx="10">
                    <c:v>4.4274565431540458E-2</c:v>
                  </c:pt>
                  <c:pt idx="11">
                    <c:v>5.0082421401205078E-2</c:v>
                  </c:pt>
                </c:numCache>
              </c:numRef>
            </c:plus>
            <c:minus>
              <c:numRef>
                <c:f>'Summary Results'!$B$54:$M$54</c:f>
                <c:numCache>
                  <c:formatCode>General</c:formatCode>
                  <c:ptCount val="12"/>
                  <c:pt idx="0">
                    <c:v>7.2529551258706276E-2</c:v>
                  </c:pt>
                  <c:pt idx="1">
                    <c:v>8.0404722452553312E-2</c:v>
                  </c:pt>
                  <c:pt idx="2">
                    <c:v>7.551183483853767E-2</c:v>
                  </c:pt>
                  <c:pt idx="3">
                    <c:v>0.12021357190684942</c:v>
                  </c:pt>
                  <c:pt idx="4">
                    <c:v>9.2028653989611117E-2</c:v>
                  </c:pt>
                  <c:pt idx="5">
                    <c:v>9.3924087918465349E-2</c:v>
                  </c:pt>
                  <c:pt idx="6">
                    <c:v>8.6301789961869546E-2</c:v>
                  </c:pt>
                  <c:pt idx="7">
                    <c:v>4.8834881526045024E-2</c:v>
                  </c:pt>
                  <c:pt idx="8">
                    <c:v>5.9878285982662642E-2</c:v>
                  </c:pt>
                  <c:pt idx="9">
                    <c:v>3.847486962883357E-2</c:v>
                  </c:pt>
                  <c:pt idx="10">
                    <c:v>4.4274565431540458E-2</c:v>
                  </c:pt>
                  <c:pt idx="11">
                    <c:v>5.0082421401205078E-2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Results'!$B$53:$M$53</c:f>
              <c:numCache>
                <c:formatCode>0.00</c:formatCode>
                <c:ptCount val="12"/>
                <c:pt idx="0">
                  <c:v>0.51848710298132439</c:v>
                </c:pt>
                <c:pt idx="1">
                  <c:v>0.4998520674672533</c:v>
                </c:pt>
                <c:pt idx="2">
                  <c:v>0.53563837351067012</c:v>
                </c:pt>
                <c:pt idx="3">
                  <c:v>0.53469661774450306</c:v>
                </c:pt>
                <c:pt idx="4">
                  <c:v>0.55082551744477626</c:v>
                </c:pt>
                <c:pt idx="5">
                  <c:v>0.53102017874048779</c:v>
                </c:pt>
                <c:pt idx="6">
                  <c:v>0.56135928349258357</c:v>
                </c:pt>
                <c:pt idx="7">
                  <c:v>0.54858811022024778</c:v>
                </c:pt>
                <c:pt idx="8">
                  <c:v>0.5865257415391677</c:v>
                </c:pt>
                <c:pt idx="9">
                  <c:v>0.55489254854565839</c:v>
                </c:pt>
                <c:pt idx="10">
                  <c:v>0.56287346954439466</c:v>
                </c:pt>
                <c:pt idx="11">
                  <c:v>0.52533192198249556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D24-4AD1-99C6-05D61E176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7988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Results'!$P$99:$AA$99</c:f>
                <c:numCache>
                  <c:formatCode>General</c:formatCode>
                  <c:ptCount val="12"/>
                  <c:pt idx="0">
                    <c:v>16.070816909073155</c:v>
                  </c:pt>
                  <c:pt idx="1">
                    <c:v>14.357471786117198</c:v>
                  </c:pt>
                  <c:pt idx="2">
                    <c:v>11.821794126174648</c:v>
                  </c:pt>
                  <c:pt idx="3">
                    <c:v>25.106584720683617</c:v>
                  </c:pt>
                  <c:pt idx="4">
                    <c:v>22.98078848783026</c:v>
                  </c:pt>
                  <c:pt idx="5">
                    <c:v>18.92814621517833</c:v>
                  </c:pt>
                  <c:pt idx="6">
                    <c:v>20.444615071721774</c:v>
                  </c:pt>
                  <c:pt idx="7">
                    <c:v>18.490701666292971</c:v>
                  </c:pt>
                  <c:pt idx="8">
                    <c:v>5.2199660394045644</c:v>
                  </c:pt>
                  <c:pt idx="9">
                    <c:v>16.231411672939807</c:v>
                  </c:pt>
                  <c:pt idx="10">
                    <c:v>19.931001071838342</c:v>
                  </c:pt>
                  <c:pt idx="11">
                    <c:v>19.717161775383822</c:v>
                  </c:pt>
                </c:numCache>
              </c:numRef>
            </c:plus>
            <c:minus>
              <c:numRef>
                <c:f>'Summary Results'!$P$99:$AA$99</c:f>
                <c:numCache>
                  <c:formatCode>General</c:formatCode>
                  <c:ptCount val="12"/>
                  <c:pt idx="0">
                    <c:v>16.070816909073155</c:v>
                  </c:pt>
                  <c:pt idx="1">
                    <c:v>14.357471786117198</c:v>
                  </c:pt>
                  <c:pt idx="2">
                    <c:v>11.821794126174648</c:v>
                  </c:pt>
                  <c:pt idx="3">
                    <c:v>25.106584720683617</c:v>
                  </c:pt>
                  <c:pt idx="4">
                    <c:v>22.98078848783026</c:v>
                  </c:pt>
                  <c:pt idx="5">
                    <c:v>18.92814621517833</c:v>
                  </c:pt>
                  <c:pt idx="6">
                    <c:v>20.444615071721774</c:v>
                  </c:pt>
                  <c:pt idx="7">
                    <c:v>18.490701666292971</c:v>
                  </c:pt>
                  <c:pt idx="8">
                    <c:v>5.2199660394045644</c:v>
                  </c:pt>
                  <c:pt idx="9">
                    <c:v>16.231411672939807</c:v>
                  </c:pt>
                  <c:pt idx="10">
                    <c:v>19.931001071838342</c:v>
                  </c:pt>
                  <c:pt idx="11">
                    <c:v>19.717161775383822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Results'!$P$87:$AA$87</c:f>
              <c:numCache>
                <c:formatCode>0.00</c:formatCode>
                <c:ptCount val="12"/>
                <c:pt idx="0">
                  <c:v>147.10427328783572</c:v>
                </c:pt>
                <c:pt idx="1">
                  <c:v>141.5981544875182</c:v>
                </c:pt>
                <c:pt idx="2">
                  <c:v>138.02272082829739</c:v>
                </c:pt>
                <c:pt idx="3">
                  <c:v>137.16447262711571</c:v>
                </c:pt>
                <c:pt idx="4">
                  <c:v>135.45794219580296</c:v>
                </c:pt>
                <c:pt idx="5">
                  <c:v>133.99192450767654</c:v>
                </c:pt>
                <c:pt idx="6">
                  <c:v>140.83023996824465</c:v>
                </c:pt>
                <c:pt idx="7">
                  <c:v>138.64711522729985</c:v>
                </c:pt>
                <c:pt idx="8">
                  <c:v>140.7594201421411</c:v>
                </c:pt>
                <c:pt idx="9">
                  <c:v>138.56881586141654</c:v>
                </c:pt>
                <c:pt idx="10">
                  <c:v>145.76652569313353</c:v>
                </c:pt>
                <c:pt idx="11">
                  <c:v>138.23434710719854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D24-4AD1-99C6-05D61E176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7988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294017371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1500933517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7988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49801120219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176899276047108"/>
          <c:y val="0.61290426014858856"/>
          <c:w val="0.36054481648732545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81-4A39-90D3-6508906CBA42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Results'!$B$60:$M$60</c:f>
                <c:numCache>
                  <c:formatCode>General</c:formatCode>
                  <c:ptCount val="12"/>
                  <c:pt idx="0">
                    <c:v>7.4502454817048577E-2</c:v>
                  </c:pt>
                  <c:pt idx="1">
                    <c:v>3.9808043579542381E-2</c:v>
                  </c:pt>
                  <c:pt idx="2">
                    <c:v>0.13153042423490097</c:v>
                  </c:pt>
                  <c:pt idx="3">
                    <c:v>6.8935855248376005E-2</c:v>
                  </c:pt>
                  <c:pt idx="4">
                    <c:v>4.7052968535341841E-2</c:v>
                  </c:pt>
                  <c:pt idx="5">
                    <c:v>7.6508296074067644E-2</c:v>
                  </c:pt>
                  <c:pt idx="6">
                    <c:v>3.6357127729484594E-2</c:v>
                  </c:pt>
                  <c:pt idx="7">
                    <c:v>1.6087808157166802E-2</c:v>
                  </c:pt>
                  <c:pt idx="8">
                    <c:v>1.9888940905403905E-2</c:v>
                  </c:pt>
                  <c:pt idx="9">
                    <c:v>3.341255809073998E-2</c:v>
                  </c:pt>
                  <c:pt idx="10">
                    <c:v>5.3262234240181901E-3</c:v>
                  </c:pt>
                  <c:pt idx="11">
                    <c:v>5.0106237331472778E-3</c:v>
                  </c:pt>
                </c:numCache>
              </c:numRef>
            </c:plus>
            <c:minus>
              <c:numRef>
                <c:f>'Summary Results'!$B$60:$M$60</c:f>
                <c:numCache>
                  <c:formatCode>General</c:formatCode>
                  <c:ptCount val="12"/>
                  <c:pt idx="0">
                    <c:v>7.4502454817048577E-2</c:v>
                  </c:pt>
                  <c:pt idx="1">
                    <c:v>3.9808043579542381E-2</c:v>
                  </c:pt>
                  <c:pt idx="2">
                    <c:v>0.13153042423490097</c:v>
                  </c:pt>
                  <c:pt idx="3">
                    <c:v>6.8935855248376005E-2</c:v>
                  </c:pt>
                  <c:pt idx="4">
                    <c:v>4.7052968535341841E-2</c:v>
                  </c:pt>
                  <c:pt idx="5">
                    <c:v>7.6508296074067644E-2</c:v>
                  </c:pt>
                  <c:pt idx="6">
                    <c:v>3.6357127729484594E-2</c:v>
                  </c:pt>
                  <c:pt idx="7">
                    <c:v>1.6087808157166802E-2</c:v>
                  </c:pt>
                  <c:pt idx="8">
                    <c:v>1.9888940905403905E-2</c:v>
                  </c:pt>
                  <c:pt idx="9">
                    <c:v>3.341255809073998E-2</c:v>
                  </c:pt>
                  <c:pt idx="10">
                    <c:v>5.3262234240181901E-3</c:v>
                  </c:pt>
                  <c:pt idx="11">
                    <c:v>5.0106237331472778E-3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Results'!$B$59:$M$59</c:f>
              <c:numCache>
                <c:formatCode>0.00</c:formatCode>
                <c:ptCount val="12"/>
                <c:pt idx="0">
                  <c:v>0.52073228652122883</c:v>
                </c:pt>
                <c:pt idx="1">
                  <c:v>0.51274771003269326</c:v>
                </c:pt>
                <c:pt idx="2">
                  <c:v>0.54019300706798012</c:v>
                </c:pt>
                <c:pt idx="3">
                  <c:v>0.52444597758330025</c:v>
                </c:pt>
                <c:pt idx="4">
                  <c:v>0.54028910166398192</c:v>
                </c:pt>
                <c:pt idx="5">
                  <c:v>0.549603324707306</c:v>
                </c:pt>
                <c:pt idx="6">
                  <c:v>0.55053941514184723</c:v>
                </c:pt>
                <c:pt idx="7">
                  <c:v>0.58657308767951744</c:v>
                </c:pt>
                <c:pt idx="8">
                  <c:v>0.55566978110553322</c:v>
                </c:pt>
                <c:pt idx="9">
                  <c:v>0.57142455067418585</c:v>
                </c:pt>
                <c:pt idx="10">
                  <c:v>0.56387740847390799</c:v>
                </c:pt>
                <c:pt idx="11">
                  <c:v>0.55398401913950712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681-4A39-90D3-6508906CB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8447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Results'!$P$100:$AA$100</c:f>
                <c:numCache>
                  <c:formatCode>General</c:formatCode>
                  <c:ptCount val="12"/>
                  <c:pt idx="0">
                    <c:v>18.029373923953202</c:v>
                  </c:pt>
                  <c:pt idx="1">
                    <c:v>12.449521544644689</c:v>
                  </c:pt>
                  <c:pt idx="2">
                    <c:v>16.522969958747936</c:v>
                  </c:pt>
                  <c:pt idx="3">
                    <c:v>13.65994866706632</c:v>
                  </c:pt>
                  <c:pt idx="4">
                    <c:v>11.250703445851791</c:v>
                  </c:pt>
                  <c:pt idx="5">
                    <c:v>13.278543386053737</c:v>
                  </c:pt>
                  <c:pt idx="6">
                    <c:v>6.7964978778398804</c:v>
                  </c:pt>
                  <c:pt idx="7">
                    <c:v>15.224262799019655</c:v>
                  </c:pt>
                  <c:pt idx="8">
                    <c:v>10.434367235868162</c:v>
                  </c:pt>
                  <c:pt idx="9">
                    <c:v>18.631206091734565</c:v>
                  </c:pt>
                  <c:pt idx="10">
                    <c:v>21.949373190527549</c:v>
                  </c:pt>
                  <c:pt idx="11">
                    <c:v>18.344742321228416</c:v>
                  </c:pt>
                </c:numCache>
              </c:numRef>
            </c:plus>
            <c:minus>
              <c:numRef>
                <c:f>'Summary Results'!$P$100:$AA$100</c:f>
                <c:numCache>
                  <c:formatCode>General</c:formatCode>
                  <c:ptCount val="12"/>
                  <c:pt idx="0">
                    <c:v>18.029373923953202</c:v>
                  </c:pt>
                  <c:pt idx="1">
                    <c:v>12.449521544644689</c:v>
                  </c:pt>
                  <c:pt idx="2">
                    <c:v>16.522969958747936</c:v>
                  </c:pt>
                  <c:pt idx="3">
                    <c:v>13.65994866706632</c:v>
                  </c:pt>
                  <c:pt idx="4">
                    <c:v>11.250703445851791</c:v>
                  </c:pt>
                  <c:pt idx="5">
                    <c:v>13.278543386053737</c:v>
                  </c:pt>
                  <c:pt idx="6">
                    <c:v>6.7964978778398804</c:v>
                  </c:pt>
                  <c:pt idx="7">
                    <c:v>15.224262799019655</c:v>
                  </c:pt>
                  <c:pt idx="8">
                    <c:v>10.434367235868162</c:v>
                  </c:pt>
                  <c:pt idx="9">
                    <c:v>18.631206091734565</c:v>
                  </c:pt>
                  <c:pt idx="10">
                    <c:v>21.949373190527549</c:v>
                  </c:pt>
                  <c:pt idx="11">
                    <c:v>18.344742321228416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Results'!$P$88:$AA$88</c:f>
              <c:numCache>
                <c:formatCode>0.00</c:formatCode>
                <c:ptCount val="12"/>
                <c:pt idx="0">
                  <c:v>146.89814626661735</c:v>
                </c:pt>
                <c:pt idx="1">
                  <c:v>139.56715737598626</c:v>
                </c:pt>
                <c:pt idx="2">
                  <c:v>133.84635600523779</c:v>
                </c:pt>
                <c:pt idx="3">
                  <c:v>140.15987972049419</c:v>
                </c:pt>
                <c:pt idx="4">
                  <c:v>133.00130562607029</c:v>
                </c:pt>
                <c:pt idx="5">
                  <c:v>135.64343532034525</c:v>
                </c:pt>
                <c:pt idx="6">
                  <c:v>136.56276815228716</c:v>
                </c:pt>
                <c:pt idx="7">
                  <c:v>139.35198861918792</c:v>
                </c:pt>
                <c:pt idx="8">
                  <c:v>143.02300009049992</c:v>
                </c:pt>
                <c:pt idx="9">
                  <c:v>142.31134444126059</c:v>
                </c:pt>
                <c:pt idx="10">
                  <c:v>138.99929693732432</c:v>
                </c:pt>
                <c:pt idx="11">
                  <c:v>148.13797289710817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681-4A39-90D3-6508906CB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8447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2615127653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018627956916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8447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5292903403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54857302542034"/>
          <c:y val="0.61379448139924886"/>
          <c:w val="0.37037052984566604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76-4FE2-955B-F7CB92835055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Results'!$B$66:$M$66</c:f>
                <c:numCache>
                  <c:formatCode>General</c:formatCode>
                  <c:ptCount val="12"/>
                  <c:pt idx="0">
                    <c:v>0.10007066079117706</c:v>
                  </c:pt>
                  <c:pt idx="1">
                    <c:v>7.3937119177881844E-2</c:v>
                  </c:pt>
                  <c:pt idx="2">
                    <c:v>8.6880677817115365E-2</c:v>
                  </c:pt>
                  <c:pt idx="3">
                    <c:v>5.2661815709906655E-2</c:v>
                  </c:pt>
                  <c:pt idx="4">
                    <c:v>6.7314308340073112E-2</c:v>
                  </c:pt>
                  <c:pt idx="5">
                    <c:v>5.8329711058652929E-2</c:v>
                  </c:pt>
                  <c:pt idx="6">
                    <c:v>7.2974443968131394E-2</c:v>
                  </c:pt>
                  <c:pt idx="7">
                    <c:v>4.7518050979393017E-2</c:v>
                  </c:pt>
                  <c:pt idx="8">
                    <c:v>1.8077320613700845E-2</c:v>
                  </c:pt>
                  <c:pt idx="9">
                    <c:v>1.803141551925418E-2</c:v>
                  </c:pt>
                  <c:pt idx="10">
                    <c:v>1.4727364567859915E-2</c:v>
                  </c:pt>
                  <c:pt idx="11">
                    <c:v>4.5314589475046629E-2</c:v>
                  </c:pt>
                </c:numCache>
              </c:numRef>
            </c:plus>
            <c:minus>
              <c:numRef>
                <c:f>'Summary Results'!$B$66:$M$66</c:f>
                <c:numCache>
                  <c:formatCode>General</c:formatCode>
                  <c:ptCount val="12"/>
                  <c:pt idx="0">
                    <c:v>0.10007066079117706</c:v>
                  </c:pt>
                  <c:pt idx="1">
                    <c:v>7.3937119177881844E-2</c:v>
                  </c:pt>
                  <c:pt idx="2">
                    <c:v>8.6880677817115365E-2</c:v>
                  </c:pt>
                  <c:pt idx="3">
                    <c:v>5.2661815709906655E-2</c:v>
                  </c:pt>
                  <c:pt idx="4">
                    <c:v>6.7314308340073112E-2</c:v>
                  </c:pt>
                  <c:pt idx="5">
                    <c:v>5.8329711058652929E-2</c:v>
                  </c:pt>
                  <c:pt idx="6">
                    <c:v>7.2974443968131394E-2</c:v>
                  </c:pt>
                  <c:pt idx="7">
                    <c:v>4.7518050979393017E-2</c:v>
                  </c:pt>
                  <c:pt idx="8">
                    <c:v>1.8077320613700845E-2</c:v>
                  </c:pt>
                  <c:pt idx="9">
                    <c:v>1.803141551925418E-2</c:v>
                  </c:pt>
                  <c:pt idx="10">
                    <c:v>1.4727364567859915E-2</c:v>
                  </c:pt>
                  <c:pt idx="11">
                    <c:v>4.5314589475046629E-2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Results'!$B$65:$M$65</c:f>
              <c:numCache>
                <c:formatCode>0.00</c:formatCode>
                <c:ptCount val="12"/>
                <c:pt idx="0">
                  <c:v>0.56124794475238271</c:v>
                </c:pt>
                <c:pt idx="1">
                  <c:v>0.534011208275048</c:v>
                </c:pt>
                <c:pt idx="2">
                  <c:v>0.51943576731234242</c:v>
                </c:pt>
                <c:pt idx="3">
                  <c:v>0.52912170755861554</c:v>
                </c:pt>
                <c:pt idx="4">
                  <c:v>0.54591709679431377</c:v>
                </c:pt>
                <c:pt idx="5">
                  <c:v>0.55547299833041675</c:v>
                </c:pt>
                <c:pt idx="6">
                  <c:v>0.56060086923111041</c:v>
                </c:pt>
                <c:pt idx="7">
                  <c:v>0.5958553139392434</c:v>
                </c:pt>
                <c:pt idx="8">
                  <c:v>0.55843495367447282</c:v>
                </c:pt>
                <c:pt idx="9">
                  <c:v>0.61061175674942025</c:v>
                </c:pt>
                <c:pt idx="10">
                  <c:v>0.61453862654539126</c:v>
                </c:pt>
                <c:pt idx="11">
                  <c:v>0.63080892265792232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76-4FE2-955B-F7CB92835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9792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Results'!$P$101:$AA$101</c:f>
                <c:numCache>
                  <c:formatCode>General</c:formatCode>
                  <c:ptCount val="12"/>
                  <c:pt idx="0">
                    <c:v>23.191900324473263</c:v>
                  </c:pt>
                  <c:pt idx="1">
                    <c:v>12.509646796394522</c:v>
                  </c:pt>
                  <c:pt idx="2">
                    <c:v>14.607462639337816</c:v>
                  </c:pt>
                  <c:pt idx="3">
                    <c:v>6.9648361287678897</c:v>
                  </c:pt>
                  <c:pt idx="4">
                    <c:v>8.6474393638161366</c:v>
                  </c:pt>
                  <c:pt idx="5">
                    <c:v>12.109858492315281</c:v>
                  </c:pt>
                  <c:pt idx="6">
                    <c:v>5.4217113681940869</c:v>
                  </c:pt>
                  <c:pt idx="7">
                    <c:v>11.714003801175185</c:v>
                  </c:pt>
                  <c:pt idx="8">
                    <c:v>8.994028386072058</c:v>
                  </c:pt>
                  <c:pt idx="9">
                    <c:v>5.7743756059543969</c:v>
                  </c:pt>
                  <c:pt idx="10">
                    <c:v>9.8976983717950571</c:v>
                  </c:pt>
                  <c:pt idx="11">
                    <c:v>27.137473481216627</c:v>
                  </c:pt>
                </c:numCache>
              </c:numRef>
            </c:plus>
            <c:minus>
              <c:numRef>
                <c:f>'Summary Results'!$P$101:$AA$101</c:f>
                <c:numCache>
                  <c:formatCode>General</c:formatCode>
                  <c:ptCount val="12"/>
                  <c:pt idx="0">
                    <c:v>23.191900324473263</c:v>
                  </c:pt>
                  <c:pt idx="1">
                    <c:v>12.509646796394522</c:v>
                  </c:pt>
                  <c:pt idx="2">
                    <c:v>14.607462639337816</c:v>
                  </c:pt>
                  <c:pt idx="3">
                    <c:v>6.9648361287678897</c:v>
                  </c:pt>
                  <c:pt idx="4">
                    <c:v>8.6474393638161366</c:v>
                  </c:pt>
                  <c:pt idx="5">
                    <c:v>12.109858492315281</c:v>
                  </c:pt>
                  <c:pt idx="6">
                    <c:v>5.4217113681940869</c:v>
                  </c:pt>
                  <c:pt idx="7">
                    <c:v>11.714003801175185</c:v>
                  </c:pt>
                  <c:pt idx="8">
                    <c:v>8.994028386072058</c:v>
                  </c:pt>
                  <c:pt idx="9">
                    <c:v>5.7743756059543969</c:v>
                  </c:pt>
                  <c:pt idx="10">
                    <c:v>9.8976983717950571</c:v>
                  </c:pt>
                  <c:pt idx="11">
                    <c:v>27.137473481216627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1.00537109375E-2</c:v>
                </c:pt>
                <c:pt idx="1">
                  <c:v>2.0107421875E-2</c:v>
                </c:pt>
                <c:pt idx="2">
                  <c:v>4.021484375E-2</c:v>
                </c:pt>
                <c:pt idx="3">
                  <c:v>8.0429687499999999E-2</c:v>
                </c:pt>
                <c:pt idx="4">
                  <c:v>0.160859375</c:v>
                </c:pt>
                <c:pt idx="5">
                  <c:v>0.32171875</c:v>
                </c:pt>
                <c:pt idx="6">
                  <c:v>0.6434375</c:v>
                </c:pt>
                <c:pt idx="7">
                  <c:v>1.286875</c:v>
                </c:pt>
                <c:pt idx="8">
                  <c:v>2.57375</c:v>
                </c:pt>
                <c:pt idx="9">
                  <c:v>5.1475</c:v>
                </c:pt>
                <c:pt idx="10">
                  <c:v>10.295</c:v>
                </c:pt>
                <c:pt idx="11">
                  <c:v>20.59</c:v>
                </c:pt>
              </c:numCache>
            </c:numRef>
          </c:xVal>
          <c:yVal>
            <c:numRef>
              <c:f>'Summary Results'!$P$89:$AA$89</c:f>
              <c:numCache>
                <c:formatCode>0.00</c:formatCode>
                <c:ptCount val="12"/>
                <c:pt idx="0">
                  <c:v>149.56766422362247</c:v>
                </c:pt>
                <c:pt idx="1">
                  <c:v>143.40184078370351</c:v>
                </c:pt>
                <c:pt idx="2">
                  <c:v>138.80818095559465</c:v>
                </c:pt>
                <c:pt idx="3">
                  <c:v>144.32595152226764</c:v>
                </c:pt>
                <c:pt idx="4">
                  <c:v>138.1227976340395</c:v>
                </c:pt>
                <c:pt idx="5">
                  <c:v>138.20248774211467</c:v>
                </c:pt>
                <c:pt idx="6">
                  <c:v>138.78468190064333</c:v>
                </c:pt>
                <c:pt idx="7">
                  <c:v>134.70461624073553</c:v>
                </c:pt>
                <c:pt idx="8">
                  <c:v>136.13085258590917</c:v>
                </c:pt>
                <c:pt idx="9">
                  <c:v>144.42922025336009</c:v>
                </c:pt>
                <c:pt idx="10">
                  <c:v>146.78260394898143</c:v>
                </c:pt>
                <c:pt idx="11">
                  <c:v>140.51455607344059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D76-4FE2-955B-F7CB92835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9792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9729506951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1492375438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9792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0248367714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524722492450139"/>
          <c:y val="0.6055062824390165"/>
          <c:w val="0.3611588833401474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5578885972586"/>
          <c:y val="8.7542441033254675E-2"/>
          <c:w val="0.73111269772720866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Results'!$O$5</c:f>
              <c:strCache>
                <c:ptCount val="1"/>
                <c:pt idx="0">
                  <c:v>cinnamic aldehyde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C7-4F21-AEF2-AABC31C99658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Results'!$P$10:$T$10</c:f>
                <c:numCache>
                  <c:formatCode>General</c:formatCode>
                  <c:ptCount val="5"/>
                  <c:pt idx="0">
                    <c:v>8.0148716801603931E-3</c:v>
                  </c:pt>
                  <c:pt idx="1">
                    <c:v>2.2500315255067686E-2</c:v>
                  </c:pt>
                  <c:pt idx="2">
                    <c:v>0.15712780356362488</c:v>
                  </c:pt>
                  <c:pt idx="3">
                    <c:v>0.52512010798222619</c:v>
                  </c:pt>
                  <c:pt idx="4">
                    <c:v>1.1276704746242554</c:v>
                  </c:pt>
                </c:numCache>
              </c:numRef>
            </c:plus>
            <c:minus>
              <c:numRef>
                <c:f>'Summary Results'!$P$10:$T$10</c:f>
                <c:numCache>
                  <c:formatCode>General</c:formatCode>
                  <c:ptCount val="5"/>
                  <c:pt idx="0">
                    <c:v>8.0148716801603931E-3</c:v>
                  </c:pt>
                  <c:pt idx="1">
                    <c:v>2.2500315255067686E-2</c:v>
                  </c:pt>
                  <c:pt idx="2">
                    <c:v>0.15712780356362488</c:v>
                  </c:pt>
                  <c:pt idx="3">
                    <c:v>0.52512010798222619</c:v>
                  </c:pt>
                  <c:pt idx="4">
                    <c:v>1.1276704746242554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Results'!$P$5:$T$5</c:f>
              <c:numCache>
                <c:formatCode>0.00</c:formatCode>
                <c:ptCount val="5"/>
                <c:pt idx="0">
                  <c:v>4</c:v>
                </c:pt>
                <c:pt idx="1">
                  <c:v>8</c:v>
                </c:pt>
                <c:pt idx="2">
                  <c:v>16</c:v>
                </c:pt>
                <c:pt idx="3">
                  <c:v>32</c:v>
                </c:pt>
                <c:pt idx="4">
                  <c:v>64</c:v>
                </c:pt>
              </c:numCache>
            </c:numRef>
          </c:xVal>
          <c:yVal>
            <c:numRef>
              <c:f>'Summary Results'!$P$9:$T$9</c:f>
              <c:numCache>
                <c:formatCode>0.00</c:formatCode>
                <c:ptCount val="5"/>
                <c:pt idx="0">
                  <c:v>1.1860401373879168</c:v>
                </c:pt>
                <c:pt idx="1">
                  <c:v>1.4145969226185233</c:v>
                </c:pt>
                <c:pt idx="2">
                  <c:v>1.6785085357642813</c:v>
                </c:pt>
                <c:pt idx="3">
                  <c:v>2.5125235918886819</c:v>
                </c:pt>
                <c:pt idx="4">
                  <c:v>5.2310134583521162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1C7-4F21-AEF2-AABC31C99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9431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Results'!$O$90</c:f>
              <c:strCache>
                <c:ptCount val="1"/>
                <c:pt idx="0">
                  <c:v>viability  cinnamic aldehyde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Results'!$V$102:$Z$102</c:f>
                <c:numCache>
                  <c:formatCode>General</c:formatCode>
                  <c:ptCount val="5"/>
                  <c:pt idx="0">
                    <c:v>4.9661384819622079</c:v>
                  </c:pt>
                  <c:pt idx="1">
                    <c:v>0.8196407171579686</c:v>
                  </c:pt>
                  <c:pt idx="2">
                    <c:v>3.7686278499560508</c:v>
                  </c:pt>
                  <c:pt idx="3">
                    <c:v>2.4261045349018127</c:v>
                  </c:pt>
                  <c:pt idx="4">
                    <c:v>11.239445015537482</c:v>
                  </c:pt>
                </c:numCache>
              </c:numRef>
            </c:plus>
            <c:minus>
              <c:numRef>
                <c:f>'Summary Results'!$V$102:$Z$102</c:f>
                <c:numCache>
                  <c:formatCode>General</c:formatCode>
                  <c:ptCount val="5"/>
                  <c:pt idx="0">
                    <c:v>4.9661384819622079</c:v>
                  </c:pt>
                  <c:pt idx="1">
                    <c:v>0.8196407171579686</c:v>
                  </c:pt>
                  <c:pt idx="2">
                    <c:v>3.7686278499560508</c:v>
                  </c:pt>
                  <c:pt idx="3">
                    <c:v>2.4261045349018127</c:v>
                  </c:pt>
                  <c:pt idx="4">
                    <c:v>11.239445015537482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Results'!$P$5:$T$5</c:f>
              <c:numCache>
                <c:formatCode>0.00</c:formatCode>
                <c:ptCount val="5"/>
                <c:pt idx="0">
                  <c:v>4</c:v>
                </c:pt>
                <c:pt idx="1">
                  <c:v>8</c:v>
                </c:pt>
                <c:pt idx="2">
                  <c:v>16</c:v>
                </c:pt>
                <c:pt idx="3">
                  <c:v>32</c:v>
                </c:pt>
                <c:pt idx="4">
                  <c:v>64</c:v>
                </c:pt>
              </c:numCache>
            </c:numRef>
          </c:xVal>
          <c:yVal>
            <c:numRef>
              <c:f>'Summary Results'!$V$90:$Z$90</c:f>
              <c:numCache>
                <c:formatCode>0.00</c:formatCode>
                <c:ptCount val="5"/>
                <c:pt idx="0">
                  <c:v>99.319576562802752</c:v>
                </c:pt>
                <c:pt idx="1">
                  <c:v>101.90344303631451</c:v>
                </c:pt>
                <c:pt idx="2">
                  <c:v>104.28150514985759</c:v>
                </c:pt>
                <c:pt idx="3">
                  <c:v>105.20688713693451</c:v>
                </c:pt>
                <c:pt idx="4">
                  <c:v>97.563318497132798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1C7-4F21-AEF2-AABC31C99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94312"/>
        <c:scaling>
          <c:logBase val="10"/>
          <c:orientation val="minMax"/>
          <c:max val="1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3672606713634484"/>
              <c:y val="0.861955585629921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4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2.2221301284707832E-3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9431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385989559329701"/>
          <c:y val="0.60779986684219456"/>
          <c:w val="0.4596499103102904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3" Type="http://schemas.openxmlformats.org/officeDocument/2006/relationships/chart" Target="../charts/chart28.xml"/><Relationship Id="rId7" Type="http://schemas.openxmlformats.org/officeDocument/2006/relationships/chart" Target="../charts/chart32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1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chart" Target="../charts/chart44.xml"/><Relationship Id="rId7" Type="http://schemas.openxmlformats.org/officeDocument/2006/relationships/chart" Target="../charts/chart48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7.xml"/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14</xdr:col>
      <xdr:colOff>0</xdr:colOff>
      <xdr:row>87</xdr:row>
      <xdr:rowOff>127000</xdr:rowOff>
    </xdr:to>
    <xdr:graphicFrame macro="">
      <xdr:nvGraphicFramePr>
        <xdr:cNvPr id="4921" name="Chart 2">
          <a:extLst>
            <a:ext uri="{FF2B5EF4-FFF2-40B4-BE49-F238E27FC236}">
              <a16:creationId xmlns:a16="http://schemas.microsoft.com/office/drawing/2014/main" id="{00000000-0008-0000-0100-000039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4</xdr:col>
      <xdr:colOff>488950</xdr:colOff>
      <xdr:row>105</xdr:row>
      <xdr:rowOff>19050</xdr:rowOff>
    </xdr:to>
    <xdr:graphicFrame macro="">
      <xdr:nvGraphicFramePr>
        <xdr:cNvPr id="4922" name="Chart 3">
          <a:extLst>
            <a:ext uri="{FF2B5EF4-FFF2-40B4-BE49-F238E27FC236}">
              <a16:creationId xmlns:a16="http://schemas.microsoft.com/office/drawing/2014/main" id="{00000000-0008-0000-0100-00003A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539750</xdr:colOff>
      <xdr:row>88</xdr:row>
      <xdr:rowOff>0</xdr:rowOff>
    </xdr:from>
    <xdr:to>
      <xdr:col>10</xdr:col>
      <xdr:colOff>520700</xdr:colOff>
      <xdr:row>105</xdr:row>
      <xdr:rowOff>31750</xdr:rowOff>
    </xdr:to>
    <xdr:graphicFrame macro="">
      <xdr:nvGraphicFramePr>
        <xdr:cNvPr id="4923" name="Chart 10">
          <a:extLst>
            <a:ext uri="{FF2B5EF4-FFF2-40B4-BE49-F238E27FC236}">
              <a16:creationId xmlns:a16="http://schemas.microsoft.com/office/drawing/2014/main" id="{00000000-0008-0000-0100-00003B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105</xdr:row>
      <xdr:rowOff>101600</xdr:rowOff>
    </xdr:from>
    <xdr:to>
      <xdr:col>4</xdr:col>
      <xdr:colOff>488950</xdr:colOff>
      <xdr:row>122</xdr:row>
      <xdr:rowOff>139700</xdr:rowOff>
    </xdr:to>
    <xdr:graphicFrame macro="">
      <xdr:nvGraphicFramePr>
        <xdr:cNvPr id="4924" name="Chart 11">
          <a:extLst>
            <a:ext uri="{FF2B5EF4-FFF2-40B4-BE49-F238E27FC236}">
              <a16:creationId xmlns:a16="http://schemas.microsoft.com/office/drawing/2014/main" id="{00000000-0008-0000-0100-00003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558800</xdr:colOff>
      <xdr:row>105</xdr:row>
      <xdr:rowOff>101600</xdr:rowOff>
    </xdr:from>
    <xdr:to>
      <xdr:col>10</xdr:col>
      <xdr:colOff>520700</xdr:colOff>
      <xdr:row>122</xdr:row>
      <xdr:rowOff>152400</xdr:rowOff>
    </xdr:to>
    <xdr:graphicFrame macro="">
      <xdr:nvGraphicFramePr>
        <xdr:cNvPr id="4925" name="Chart 12">
          <a:extLst>
            <a:ext uri="{FF2B5EF4-FFF2-40B4-BE49-F238E27FC236}">
              <a16:creationId xmlns:a16="http://schemas.microsoft.com/office/drawing/2014/main" id="{00000000-0008-0000-0100-00003D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124</xdr:row>
      <xdr:rowOff>0</xdr:rowOff>
    </xdr:from>
    <xdr:to>
      <xdr:col>4</xdr:col>
      <xdr:colOff>488950</xdr:colOff>
      <xdr:row>141</xdr:row>
      <xdr:rowOff>57150</xdr:rowOff>
    </xdr:to>
    <xdr:graphicFrame macro="">
      <xdr:nvGraphicFramePr>
        <xdr:cNvPr id="4926" name="Chart 13">
          <a:extLst>
            <a:ext uri="{FF2B5EF4-FFF2-40B4-BE49-F238E27FC236}">
              <a16:creationId xmlns:a16="http://schemas.microsoft.com/office/drawing/2014/main" id="{00000000-0008-0000-0100-00003E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558800</xdr:colOff>
      <xdr:row>124</xdr:row>
      <xdr:rowOff>0</xdr:rowOff>
    </xdr:from>
    <xdr:to>
      <xdr:col>10</xdr:col>
      <xdr:colOff>501650</xdr:colOff>
      <xdr:row>141</xdr:row>
      <xdr:rowOff>63500</xdr:rowOff>
    </xdr:to>
    <xdr:graphicFrame macro="">
      <xdr:nvGraphicFramePr>
        <xdr:cNvPr id="4927" name="Chart 14">
          <a:extLst>
            <a:ext uri="{FF2B5EF4-FFF2-40B4-BE49-F238E27FC236}">
              <a16:creationId xmlns:a16="http://schemas.microsoft.com/office/drawing/2014/main" id="{00000000-0008-0000-0100-00003F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141</xdr:row>
      <xdr:rowOff>152400</xdr:rowOff>
    </xdr:from>
    <xdr:to>
      <xdr:col>4</xdr:col>
      <xdr:colOff>482600</xdr:colOff>
      <xdr:row>159</xdr:row>
      <xdr:rowOff>63500</xdr:rowOff>
    </xdr:to>
    <xdr:graphicFrame macro="">
      <xdr:nvGraphicFramePr>
        <xdr:cNvPr id="4928" name="Chart 15">
          <a:extLst>
            <a:ext uri="{FF2B5EF4-FFF2-40B4-BE49-F238E27FC236}">
              <a16:creationId xmlns:a16="http://schemas.microsoft.com/office/drawing/2014/main" id="{00000000-0008-0000-0100-000040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558800</xdr:colOff>
      <xdr:row>142</xdr:row>
      <xdr:rowOff>0</xdr:rowOff>
    </xdr:from>
    <xdr:to>
      <xdr:col>10</xdr:col>
      <xdr:colOff>520700</xdr:colOff>
      <xdr:row>159</xdr:row>
      <xdr:rowOff>69850</xdr:rowOff>
    </xdr:to>
    <xdr:graphicFrame macro="">
      <xdr:nvGraphicFramePr>
        <xdr:cNvPr id="4929" name="Chart 15">
          <a:extLst>
            <a:ext uri="{FF2B5EF4-FFF2-40B4-BE49-F238E27FC236}">
              <a16:creationId xmlns:a16="http://schemas.microsoft.com/office/drawing/2014/main" id="{00000000-0008-0000-0100-000041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52</xdr:row>
      <xdr:rowOff>0</xdr:rowOff>
    </xdr:from>
    <xdr:to>
      <xdr:col>12</xdr:col>
      <xdr:colOff>565150</xdr:colOff>
      <xdr:row>72</xdr:row>
      <xdr:rowOff>25400</xdr:rowOff>
    </xdr:to>
    <xdr:graphicFrame macro="">
      <xdr:nvGraphicFramePr>
        <xdr:cNvPr id="1443" name="Chart 2">
          <a:extLst>
            <a:ext uri="{FF2B5EF4-FFF2-40B4-BE49-F238E27FC236}">
              <a16:creationId xmlns:a16="http://schemas.microsoft.com/office/drawing/2014/main" id="{00000000-0008-0000-0300-0000A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1444" name="Chart 3">
          <a:extLst>
            <a:ext uri="{FF2B5EF4-FFF2-40B4-BE49-F238E27FC236}">
              <a16:creationId xmlns:a16="http://schemas.microsoft.com/office/drawing/2014/main" id="{00000000-0008-0000-0300-0000A4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1445" name="Chart 10">
          <a:extLst>
            <a:ext uri="{FF2B5EF4-FFF2-40B4-BE49-F238E27FC236}">
              <a16:creationId xmlns:a16="http://schemas.microsoft.com/office/drawing/2014/main" id="{00000000-0008-0000-0300-0000A5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1446" name="Chart 11">
          <a:extLst>
            <a:ext uri="{FF2B5EF4-FFF2-40B4-BE49-F238E27FC236}">
              <a16:creationId xmlns:a16="http://schemas.microsoft.com/office/drawing/2014/main" id="{00000000-0008-0000-0300-0000A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1447" name="Chart 12">
          <a:extLst>
            <a:ext uri="{FF2B5EF4-FFF2-40B4-BE49-F238E27FC236}">
              <a16:creationId xmlns:a16="http://schemas.microsoft.com/office/drawing/2014/main" id="{00000000-0008-0000-0300-0000A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1448" name="Chart 13">
          <a:extLst>
            <a:ext uri="{FF2B5EF4-FFF2-40B4-BE49-F238E27FC236}">
              <a16:creationId xmlns:a16="http://schemas.microsoft.com/office/drawing/2014/main" id="{00000000-0008-0000-0300-0000A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1449" name="Chart 14">
          <a:extLst>
            <a:ext uri="{FF2B5EF4-FFF2-40B4-BE49-F238E27FC236}">
              <a16:creationId xmlns:a16="http://schemas.microsoft.com/office/drawing/2014/main" id="{00000000-0008-0000-0300-0000A9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1450" name="Chart 15">
          <a:extLst>
            <a:ext uri="{FF2B5EF4-FFF2-40B4-BE49-F238E27FC236}">
              <a16:creationId xmlns:a16="http://schemas.microsoft.com/office/drawing/2014/main" id="{00000000-0008-0000-0300-0000AA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12</xdr:col>
      <xdr:colOff>336550</xdr:colOff>
      <xdr:row>71</xdr:row>
      <xdr:rowOff>152400</xdr:rowOff>
    </xdr:to>
    <xdr:graphicFrame macro="">
      <xdr:nvGraphicFramePr>
        <xdr:cNvPr id="2467" name="Chart 2">
          <a:extLst>
            <a:ext uri="{FF2B5EF4-FFF2-40B4-BE49-F238E27FC236}">
              <a16:creationId xmlns:a16="http://schemas.microsoft.com/office/drawing/2014/main" id="{00000000-0008-0000-0400-0000A3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2468" name="Chart 3">
          <a:extLst>
            <a:ext uri="{FF2B5EF4-FFF2-40B4-BE49-F238E27FC236}">
              <a16:creationId xmlns:a16="http://schemas.microsoft.com/office/drawing/2014/main" id="{00000000-0008-0000-0400-0000A4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2469" name="Chart 10">
          <a:extLst>
            <a:ext uri="{FF2B5EF4-FFF2-40B4-BE49-F238E27FC236}">
              <a16:creationId xmlns:a16="http://schemas.microsoft.com/office/drawing/2014/main" id="{00000000-0008-0000-0400-0000A5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2470" name="Chart 11">
          <a:extLst>
            <a:ext uri="{FF2B5EF4-FFF2-40B4-BE49-F238E27FC236}">
              <a16:creationId xmlns:a16="http://schemas.microsoft.com/office/drawing/2014/main" id="{00000000-0008-0000-0400-0000A6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2471" name="Chart 12">
          <a:extLst>
            <a:ext uri="{FF2B5EF4-FFF2-40B4-BE49-F238E27FC236}">
              <a16:creationId xmlns:a16="http://schemas.microsoft.com/office/drawing/2014/main" id="{00000000-0008-0000-0400-0000A7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2472" name="Chart 13">
          <a:extLst>
            <a:ext uri="{FF2B5EF4-FFF2-40B4-BE49-F238E27FC236}">
              <a16:creationId xmlns:a16="http://schemas.microsoft.com/office/drawing/2014/main" id="{00000000-0008-0000-0400-0000A8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2473" name="Chart 14">
          <a:extLst>
            <a:ext uri="{FF2B5EF4-FFF2-40B4-BE49-F238E27FC236}">
              <a16:creationId xmlns:a16="http://schemas.microsoft.com/office/drawing/2014/main" id="{00000000-0008-0000-0400-0000A9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2474" name="Chart 15">
          <a:extLst>
            <a:ext uri="{FF2B5EF4-FFF2-40B4-BE49-F238E27FC236}">
              <a16:creationId xmlns:a16="http://schemas.microsoft.com/office/drawing/2014/main" id="{00000000-0008-0000-0400-0000AA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6350</xdr:rowOff>
    </xdr:from>
    <xdr:to>
      <xdr:col>12</xdr:col>
      <xdr:colOff>558800</xdr:colOff>
      <xdr:row>71</xdr:row>
      <xdr:rowOff>120650</xdr:rowOff>
    </xdr:to>
    <xdr:graphicFrame macro="">
      <xdr:nvGraphicFramePr>
        <xdr:cNvPr id="3492" name="Chart 3">
          <a:extLst>
            <a:ext uri="{FF2B5EF4-FFF2-40B4-BE49-F238E27FC236}">
              <a16:creationId xmlns:a16="http://schemas.microsoft.com/office/drawing/2014/main" id="{00000000-0008-0000-0500-0000A4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3493" name="Chart 3">
          <a:extLst>
            <a:ext uri="{FF2B5EF4-FFF2-40B4-BE49-F238E27FC236}">
              <a16:creationId xmlns:a16="http://schemas.microsoft.com/office/drawing/2014/main" id="{00000000-0008-0000-0500-0000A5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3494" name="Chart 10">
          <a:extLst>
            <a:ext uri="{FF2B5EF4-FFF2-40B4-BE49-F238E27FC236}">
              <a16:creationId xmlns:a16="http://schemas.microsoft.com/office/drawing/2014/main" id="{00000000-0008-0000-0500-0000A6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3495" name="Chart 11">
          <a:extLst>
            <a:ext uri="{FF2B5EF4-FFF2-40B4-BE49-F238E27FC236}">
              <a16:creationId xmlns:a16="http://schemas.microsoft.com/office/drawing/2014/main" id="{00000000-0008-0000-0500-0000A7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3496" name="Chart 12">
          <a:extLst>
            <a:ext uri="{FF2B5EF4-FFF2-40B4-BE49-F238E27FC236}">
              <a16:creationId xmlns:a16="http://schemas.microsoft.com/office/drawing/2014/main" id="{00000000-0008-0000-0500-0000A8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3497" name="Chart 13">
          <a:extLst>
            <a:ext uri="{FF2B5EF4-FFF2-40B4-BE49-F238E27FC236}">
              <a16:creationId xmlns:a16="http://schemas.microsoft.com/office/drawing/2014/main" id="{00000000-0008-0000-0500-0000A9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3498" name="Chart 14">
          <a:extLst>
            <a:ext uri="{FF2B5EF4-FFF2-40B4-BE49-F238E27FC236}">
              <a16:creationId xmlns:a16="http://schemas.microsoft.com/office/drawing/2014/main" id="{00000000-0008-0000-0500-0000AA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3499" name="Chart 15">
          <a:extLst>
            <a:ext uri="{FF2B5EF4-FFF2-40B4-BE49-F238E27FC236}">
              <a16:creationId xmlns:a16="http://schemas.microsoft.com/office/drawing/2014/main" id="{00000000-0008-0000-0500-0000AB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52</xdr:row>
      <xdr:rowOff>0</xdr:rowOff>
    </xdr:from>
    <xdr:to>
      <xdr:col>12</xdr:col>
      <xdr:colOff>565150</xdr:colOff>
      <xdr:row>72</xdr:row>
      <xdr:rowOff>25400</xdr:rowOff>
    </xdr:to>
    <xdr:graphicFrame macro="">
      <xdr:nvGraphicFramePr>
        <xdr:cNvPr id="1348793" name="Chart 2">
          <a:extLst>
            <a:ext uri="{FF2B5EF4-FFF2-40B4-BE49-F238E27FC236}">
              <a16:creationId xmlns:a16="http://schemas.microsoft.com/office/drawing/2014/main" id="{00000000-0008-0000-0A00-0000B9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1348794" name="Chart 3">
          <a:extLst>
            <a:ext uri="{FF2B5EF4-FFF2-40B4-BE49-F238E27FC236}">
              <a16:creationId xmlns:a16="http://schemas.microsoft.com/office/drawing/2014/main" id="{00000000-0008-0000-0A00-0000BA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1348795" name="Chart 10">
          <a:extLst>
            <a:ext uri="{FF2B5EF4-FFF2-40B4-BE49-F238E27FC236}">
              <a16:creationId xmlns:a16="http://schemas.microsoft.com/office/drawing/2014/main" id="{00000000-0008-0000-0A00-0000BB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1348796" name="Chart 11">
          <a:extLst>
            <a:ext uri="{FF2B5EF4-FFF2-40B4-BE49-F238E27FC236}">
              <a16:creationId xmlns:a16="http://schemas.microsoft.com/office/drawing/2014/main" id="{00000000-0008-0000-0A00-0000BC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1348797" name="Chart 12">
          <a:extLst>
            <a:ext uri="{FF2B5EF4-FFF2-40B4-BE49-F238E27FC236}">
              <a16:creationId xmlns:a16="http://schemas.microsoft.com/office/drawing/2014/main" id="{00000000-0008-0000-0A00-0000BD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1348798" name="Chart 13">
          <a:extLst>
            <a:ext uri="{FF2B5EF4-FFF2-40B4-BE49-F238E27FC236}">
              <a16:creationId xmlns:a16="http://schemas.microsoft.com/office/drawing/2014/main" id="{00000000-0008-0000-0A00-0000BE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1348799" name="Chart 14">
          <a:extLst>
            <a:ext uri="{FF2B5EF4-FFF2-40B4-BE49-F238E27FC236}">
              <a16:creationId xmlns:a16="http://schemas.microsoft.com/office/drawing/2014/main" id="{00000000-0008-0000-0A00-0000BF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1348800" name="Chart 15">
          <a:extLst>
            <a:ext uri="{FF2B5EF4-FFF2-40B4-BE49-F238E27FC236}">
              <a16:creationId xmlns:a16="http://schemas.microsoft.com/office/drawing/2014/main" id="{00000000-0008-0000-0A00-0000C0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12</xdr:col>
      <xdr:colOff>336550</xdr:colOff>
      <xdr:row>71</xdr:row>
      <xdr:rowOff>152400</xdr:rowOff>
    </xdr:to>
    <xdr:graphicFrame macro="">
      <xdr:nvGraphicFramePr>
        <xdr:cNvPr id="1349817" name="Chart 2">
          <a:extLst>
            <a:ext uri="{FF2B5EF4-FFF2-40B4-BE49-F238E27FC236}">
              <a16:creationId xmlns:a16="http://schemas.microsoft.com/office/drawing/2014/main" id="{00000000-0008-0000-0B00-0000B9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1349818" name="Chart 3">
          <a:extLst>
            <a:ext uri="{FF2B5EF4-FFF2-40B4-BE49-F238E27FC236}">
              <a16:creationId xmlns:a16="http://schemas.microsoft.com/office/drawing/2014/main" id="{00000000-0008-0000-0B00-0000BA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1349819" name="Chart 10">
          <a:extLst>
            <a:ext uri="{FF2B5EF4-FFF2-40B4-BE49-F238E27FC236}">
              <a16:creationId xmlns:a16="http://schemas.microsoft.com/office/drawing/2014/main" id="{00000000-0008-0000-0B00-0000BB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1349820" name="Chart 11">
          <a:extLst>
            <a:ext uri="{FF2B5EF4-FFF2-40B4-BE49-F238E27FC236}">
              <a16:creationId xmlns:a16="http://schemas.microsoft.com/office/drawing/2014/main" id="{00000000-0008-0000-0B00-0000BC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1349821" name="Chart 12">
          <a:extLst>
            <a:ext uri="{FF2B5EF4-FFF2-40B4-BE49-F238E27FC236}">
              <a16:creationId xmlns:a16="http://schemas.microsoft.com/office/drawing/2014/main" id="{00000000-0008-0000-0B00-0000BD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1349822" name="Chart 13">
          <a:extLst>
            <a:ext uri="{FF2B5EF4-FFF2-40B4-BE49-F238E27FC236}">
              <a16:creationId xmlns:a16="http://schemas.microsoft.com/office/drawing/2014/main" id="{00000000-0008-0000-0B00-0000BE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1349823" name="Chart 14">
          <a:extLst>
            <a:ext uri="{FF2B5EF4-FFF2-40B4-BE49-F238E27FC236}">
              <a16:creationId xmlns:a16="http://schemas.microsoft.com/office/drawing/2014/main" id="{00000000-0008-0000-0B00-0000BF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1349824" name="Chart 15">
          <a:extLst>
            <a:ext uri="{FF2B5EF4-FFF2-40B4-BE49-F238E27FC236}">
              <a16:creationId xmlns:a16="http://schemas.microsoft.com/office/drawing/2014/main" id="{00000000-0008-0000-0B00-0000C0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6350</xdr:rowOff>
    </xdr:from>
    <xdr:to>
      <xdr:col>12</xdr:col>
      <xdr:colOff>558800</xdr:colOff>
      <xdr:row>71</xdr:row>
      <xdr:rowOff>120650</xdr:rowOff>
    </xdr:to>
    <xdr:graphicFrame macro="">
      <xdr:nvGraphicFramePr>
        <xdr:cNvPr id="1350841" name="Chart 3">
          <a:extLst>
            <a:ext uri="{FF2B5EF4-FFF2-40B4-BE49-F238E27FC236}">
              <a16:creationId xmlns:a16="http://schemas.microsoft.com/office/drawing/2014/main" id="{00000000-0008-0000-0C00-0000B9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1350842" name="Chart 3">
          <a:extLst>
            <a:ext uri="{FF2B5EF4-FFF2-40B4-BE49-F238E27FC236}">
              <a16:creationId xmlns:a16="http://schemas.microsoft.com/office/drawing/2014/main" id="{00000000-0008-0000-0C00-0000BA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1350843" name="Chart 10">
          <a:extLst>
            <a:ext uri="{FF2B5EF4-FFF2-40B4-BE49-F238E27FC236}">
              <a16:creationId xmlns:a16="http://schemas.microsoft.com/office/drawing/2014/main" id="{00000000-0008-0000-0C00-0000BB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1350844" name="Chart 11">
          <a:extLst>
            <a:ext uri="{FF2B5EF4-FFF2-40B4-BE49-F238E27FC236}">
              <a16:creationId xmlns:a16="http://schemas.microsoft.com/office/drawing/2014/main" id="{00000000-0008-0000-0C00-0000BC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1350845" name="Chart 12">
          <a:extLst>
            <a:ext uri="{FF2B5EF4-FFF2-40B4-BE49-F238E27FC236}">
              <a16:creationId xmlns:a16="http://schemas.microsoft.com/office/drawing/2014/main" id="{00000000-0008-0000-0C00-0000BD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1350846" name="Chart 13">
          <a:extLst>
            <a:ext uri="{FF2B5EF4-FFF2-40B4-BE49-F238E27FC236}">
              <a16:creationId xmlns:a16="http://schemas.microsoft.com/office/drawing/2014/main" id="{00000000-0008-0000-0C00-0000BE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1350847" name="Chart 14">
          <a:extLst>
            <a:ext uri="{FF2B5EF4-FFF2-40B4-BE49-F238E27FC236}">
              <a16:creationId xmlns:a16="http://schemas.microsoft.com/office/drawing/2014/main" id="{00000000-0008-0000-0C00-0000BF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1350848" name="Chart 15">
          <a:extLst>
            <a:ext uri="{FF2B5EF4-FFF2-40B4-BE49-F238E27FC236}">
              <a16:creationId xmlns:a16="http://schemas.microsoft.com/office/drawing/2014/main" id="{00000000-0008-0000-0C00-0000C0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workbookViewId="0"/>
  </sheetViews>
  <sheetFormatPr defaultRowHeight="13.2" x14ac:dyDescent="0.25"/>
  <cols>
    <col min="1" max="1" width="19.44140625" customWidth="1"/>
    <col min="2" max="14" width="12.5546875" customWidth="1"/>
  </cols>
  <sheetData>
    <row r="1" spans="1:13" ht="17.399999999999999" x14ac:dyDescent="0.3">
      <c r="A1" s="48" t="s">
        <v>0</v>
      </c>
    </row>
    <row r="3" spans="1:13" x14ac:dyDescent="0.25">
      <c r="A3" s="1" t="s">
        <v>86</v>
      </c>
    </row>
    <row r="4" spans="1:13" x14ac:dyDescent="0.25"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</row>
    <row r="5" spans="1:13" x14ac:dyDescent="0.25">
      <c r="A5" s="29" t="s">
        <v>92</v>
      </c>
      <c r="B5">
        <f t="shared" ref="B5:K5" si="0">C5/2</f>
        <v>9.765625E-2</v>
      </c>
      <c r="C5">
        <f t="shared" si="0"/>
        <v>0.1953125</v>
      </c>
      <c r="D5">
        <f t="shared" si="0"/>
        <v>0.390625</v>
      </c>
      <c r="E5">
        <f t="shared" si="0"/>
        <v>0.78125</v>
      </c>
      <c r="F5">
        <f t="shared" si="0"/>
        <v>1.5625</v>
      </c>
      <c r="G5">
        <f t="shared" si="0"/>
        <v>3.125</v>
      </c>
      <c r="H5">
        <f t="shared" si="0"/>
        <v>6.25</v>
      </c>
      <c r="I5">
        <f t="shared" si="0"/>
        <v>12.5</v>
      </c>
      <c r="J5">
        <f t="shared" si="0"/>
        <v>25</v>
      </c>
      <c r="K5">
        <f t="shared" si="0"/>
        <v>50</v>
      </c>
      <c r="L5">
        <f>M5/2</f>
        <v>100</v>
      </c>
      <c r="M5" s="1">
        <v>200</v>
      </c>
    </row>
    <row r="6" spans="1:13" ht="26.4" x14ac:dyDescent="0.25">
      <c r="A6" s="29" t="s">
        <v>93</v>
      </c>
      <c r="B6" t="s">
        <v>118</v>
      </c>
      <c r="C6" t="s">
        <v>118</v>
      </c>
      <c r="D6" t="s">
        <v>118</v>
      </c>
      <c r="E6" t="s">
        <v>118</v>
      </c>
      <c r="F6" t="s">
        <v>118</v>
      </c>
      <c r="G6" t="s">
        <v>118</v>
      </c>
      <c r="H6" s="107" t="s">
        <v>117</v>
      </c>
      <c r="I6" s="107" t="s">
        <v>116</v>
      </c>
      <c r="J6" s="107" t="s">
        <v>115</v>
      </c>
      <c r="K6" s="107" t="s">
        <v>114</v>
      </c>
      <c r="L6" s="107" t="s">
        <v>113</v>
      </c>
      <c r="M6" s="1">
        <v>0</v>
      </c>
    </row>
    <row r="7" spans="1:13" x14ac:dyDescent="0.25">
      <c r="A7" s="29"/>
      <c r="M7" s="1"/>
    </row>
    <row r="8" spans="1:13" x14ac:dyDescent="0.25">
      <c r="A8" s="29"/>
      <c r="M8" s="1"/>
    </row>
    <row r="9" spans="1:13" x14ac:dyDescent="0.25">
      <c r="A9" s="1" t="s">
        <v>162</v>
      </c>
    </row>
    <row r="10" spans="1:13" x14ac:dyDescent="0.25">
      <c r="A10" s="30" t="s">
        <v>166</v>
      </c>
    </row>
    <row r="11" spans="1:13" x14ac:dyDescent="0.25">
      <c r="A11" t="s">
        <v>163</v>
      </c>
      <c r="B11">
        <f t="shared" ref="B11:L11" si="1">B5/25*1000</f>
        <v>3.90625</v>
      </c>
      <c r="C11">
        <f t="shared" si="1"/>
        <v>7.8125</v>
      </c>
      <c r="D11">
        <f t="shared" si="1"/>
        <v>15.625</v>
      </c>
      <c r="E11">
        <f t="shared" si="1"/>
        <v>31.25</v>
      </c>
      <c r="F11">
        <f t="shared" si="1"/>
        <v>62.5</v>
      </c>
      <c r="G11">
        <f t="shared" si="1"/>
        <v>125</v>
      </c>
      <c r="H11">
        <f t="shared" si="1"/>
        <v>250</v>
      </c>
      <c r="I11">
        <f t="shared" si="1"/>
        <v>500</v>
      </c>
      <c r="J11">
        <f t="shared" si="1"/>
        <v>1000</v>
      </c>
      <c r="K11">
        <f t="shared" si="1"/>
        <v>2000</v>
      </c>
      <c r="L11">
        <f t="shared" si="1"/>
        <v>4000</v>
      </c>
      <c r="M11">
        <f>M5/25*1000</f>
        <v>8000</v>
      </c>
    </row>
    <row r="12" spans="1:13" ht="26.4" x14ac:dyDescent="0.25">
      <c r="A12" s="29" t="s">
        <v>93</v>
      </c>
      <c r="B12" t="s">
        <v>118</v>
      </c>
      <c r="C12" t="s">
        <v>118</v>
      </c>
      <c r="D12" t="s">
        <v>118</v>
      </c>
      <c r="E12" t="s">
        <v>118</v>
      </c>
      <c r="F12" t="s">
        <v>118</v>
      </c>
      <c r="G12" t="s">
        <v>118</v>
      </c>
      <c r="H12" s="107" t="s">
        <v>154</v>
      </c>
      <c r="I12" s="107" t="s">
        <v>155</v>
      </c>
      <c r="J12" s="107" t="s">
        <v>156</v>
      </c>
      <c r="K12" s="107" t="s">
        <v>157</v>
      </c>
      <c r="L12" s="107" t="s">
        <v>158</v>
      </c>
      <c r="M12" s="1">
        <v>0</v>
      </c>
    </row>
    <row r="13" spans="1:13" ht="13.5" customHeight="1" x14ac:dyDescent="0.25"/>
    <row r="15" spans="1:13" x14ac:dyDescent="0.25">
      <c r="A15" s="1" t="s">
        <v>164</v>
      </c>
    </row>
    <row r="16" spans="1:13" s="30" customFormat="1" x14ac:dyDescent="0.25">
      <c r="A16" s="30" t="s">
        <v>167</v>
      </c>
      <c r="G16" s="30" t="s">
        <v>87</v>
      </c>
    </row>
    <row r="17" spans="1:13" x14ac:dyDescent="0.25">
      <c r="B17" s="1">
        <v>1</v>
      </c>
      <c r="C17" s="1">
        <v>2</v>
      </c>
      <c r="D17" s="1">
        <v>3</v>
      </c>
      <c r="E17" s="1">
        <v>4</v>
      </c>
      <c r="F17" s="1">
        <v>5</v>
      </c>
      <c r="G17" s="1">
        <v>6</v>
      </c>
      <c r="H17" s="1">
        <v>7</v>
      </c>
      <c r="I17" s="1">
        <v>8</v>
      </c>
      <c r="J17" s="1">
        <v>9</v>
      </c>
      <c r="K17" s="1">
        <v>10</v>
      </c>
      <c r="L17" s="1">
        <v>11</v>
      </c>
      <c r="M17" s="1">
        <v>12</v>
      </c>
    </row>
    <row r="18" spans="1:13" ht="13.8" thickBot="1" x14ac:dyDescent="0.3">
      <c r="A18" s="100" t="s">
        <v>165</v>
      </c>
      <c r="B18" s="100">
        <f t="shared" ref="B18:M18" si="2">B11/4</f>
        <v>0.9765625</v>
      </c>
      <c r="C18" s="100">
        <f t="shared" si="2"/>
        <v>1.953125</v>
      </c>
      <c r="D18" s="100">
        <f t="shared" si="2"/>
        <v>3.90625</v>
      </c>
      <c r="E18" s="100">
        <f t="shared" si="2"/>
        <v>7.8125</v>
      </c>
      <c r="F18" s="100">
        <f t="shared" si="2"/>
        <v>15.625</v>
      </c>
      <c r="G18" s="100">
        <f t="shared" si="2"/>
        <v>31.25</v>
      </c>
      <c r="H18" s="100">
        <f t="shared" si="2"/>
        <v>62.5</v>
      </c>
      <c r="I18" s="100">
        <f t="shared" si="2"/>
        <v>125</v>
      </c>
      <c r="J18" s="100">
        <f t="shared" si="2"/>
        <v>250</v>
      </c>
      <c r="K18" s="100">
        <f t="shared" si="2"/>
        <v>500</v>
      </c>
      <c r="L18" s="100">
        <f t="shared" si="2"/>
        <v>1000</v>
      </c>
      <c r="M18" s="100">
        <f t="shared" si="2"/>
        <v>2000</v>
      </c>
    </row>
    <row r="19" spans="1:13" ht="13.8" thickTop="1" x14ac:dyDescent="0.25">
      <c r="A19" s="40" t="s">
        <v>1</v>
      </c>
      <c r="B19" s="41" t="s">
        <v>9</v>
      </c>
      <c r="C19" s="41" t="s">
        <v>9</v>
      </c>
      <c r="D19" s="41" t="s">
        <v>9</v>
      </c>
      <c r="E19" s="41" t="s">
        <v>9</v>
      </c>
      <c r="F19" s="41" t="s">
        <v>9</v>
      </c>
      <c r="G19" s="41" t="s">
        <v>9</v>
      </c>
      <c r="H19" s="41" t="s">
        <v>9</v>
      </c>
      <c r="I19" s="41" t="s">
        <v>9</v>
      </c>
      <c r="J19" s="41" t="s">
        <v>9</v>
      </c>
      <c r="K19" s="41" t="s">
        <v>9</v>
      </c>
      <c r="L19" s="41" t="s">
        <v>9</v>
      </c>
      <c r="M19" s="42" t="s">
        <v>9</v>
      </c>
    </row>
    <row r="20" spans="1:13" x14ac:dyDescent="0.25">
      <c r="A20" s="43" t="s">
        <v>2</v>
      </c>
      <c r="B20" s="2" t="s">
        <v>10</v>
      </c>
      <c r="C20" s="2" t="s">
        <v>10</v>
      </c>
      <c r="D20" s="2" t="s">
        <v>10</v>
      </c>
      <c r="E20" s="2" t="s">
        <v>10</v>
      </c>
      <c r="F20" s="2" t="s">
        <v>10</v>
      </c>
      <c r="G20" s="2" t="s">
        <v>10</v>
      </c>
      <c r="H20" s="2" t="s">
        <v>10</v>
      </c>
      <c r="I20" s="2" t="s">
        <v>10</v>
      </c>
      <c r="J20" s="2" t="s">
        <v>10</v>
      </c>
      <c r="K20" s="2" t="s">
        <v>10</v>
      </c>
      <c r="L20" s="2" t="s">
        <v>10</v>
      </c>
      <c r="M20" s="44" t="s">
        <v>10</v>
      </c>
    </row>
    <row r="21" spans="1:13" x14ac:dyDescent="0.25">
      <c r="A21" s="43" t="s">
        <v>3</v>
      </c>
      <c r="B21" s="2" t="s">
        <v>11</v>
      </c>
      <c r="C21" s="2" t="s">
        <v>11</v>
      </c>
      <c r="D21" s="2" t="s">
        <v>11</v>
      </c>
      <c r="E21" s="2" t="s">
        <v>11</v>
      </c>
      <c r="F21" s="2" t="s">
        <v>11</v>
      </c>
      <c r="G21" s="2" t="s">
        <v>11</v>
      </c>
      <c r="H21" s="2" t="s">
        <v>11</v>
      </c>
      <c r="I21" s="2" t="s">
        <v>11</v>
      </c>
      <c r="J21" s="2" t="s">
        <v>11</v>
      </c>
      <c r="K21" s="2" t="s">
        <v>11</v>
      </c>
      <c r="L21" s="2" t="s">
        <v>11</v>
      </c>
      <c r="M21" s="44" t="s">
        <v>11</v>
      </c>
    </row>
    <row r="22" spans="1:13" x14ac:dyDescent="0.25">
      <c r="A22" s="43" t="s">
        <v>4</v>
      </c>
      <c r="B22" s="2" t="s">
        <v>12</v>
      </c>
      <c r="C22" s="2" t="s">
        <v>12</v>
      </c>
      <c r="D22" s="2" t="s">
        <v>12</v>
      </c>
      <c r="E22" s="2" t="s">
        <v>12</v>
      </c>
      <c r="F22" s="2" t="s">
        <v>12</v>
      </c>
      <c r="G22" s="2" t="s">
        <v>12</v>
      </c>
      <c r="H22" s="2" t="s">
        <v>12</v>
      </c>
      <c r="I22" s="2" t="s">
        <v>12</v>
      </c>
      <c r="J22" s="2" t="s">
        <v>12</v>
      </c>
      <c r="K22" s="2" t="s">
        <v>12</v>
      </c>
      <c r="L22" s="2" t="s">
        <v>12</v>
      </c>
      <c r="M22" s="44" t="s">
        <v>12</v>
      </c>
    </row>
    <row r="23" spans="1:13" x14ac:dyDescent="0.25">
      <c r="A23" s="43" t="s">
        <v>5</v>
      </c>
      <c r="B23" s="2" t="s">
        <v>13</v>
      </c>
      <c r="C23" s="2" t="s">
        <v>13</v>
      </c>
      <c r="D23" s="2" t="s">
        <v>13</v>
      </c>
      <c r="E23" s="2" t="s">
        <v>13</v>
      </c>
      <c r="F23" s="2" t="s">
        <v>13</v>
      </c>
      <c r="G23" s="2" t="s">
        <v>13</v>
      </c>
      <c r="H23" s="2" t="s">
        <v>13</v>
      </c>
      <c r="I23" s="2" t="s">
        <v>13</v>
      </c>
      <c r="J23" s="2" t="s">
        <v>13</v>
      </c>
      <c r="K23" s="2" t="s">
        <v>13</v>
      </c>
      <c r="L23" s="2" t="s">
        <v>13</v>
      </c>
      <c r="M23" s="44" t="s">
        <v>13</v>
      </c>
    </row>
    <row r="24" spans="1:13" x14ac:dyDescent="0.25">
      <c r="A24" s="43" t="s">
        <v>6</v>
      </c>
      <c r="B24" s="2" t="s">
        <v>14</v>
      </c>
      <c r="C24" s="2" t="s">
        <v>14</v>
      </c>
      <c r="D24" s="2" t="s">
        <v>14</v>
      </c>
      <c r="E24" s="2" t="s">
        <v>14</v>
      </c>
      <c r="F24" s="2" t="s">
        <v>14</v>
      </c>
      <c r="G24" s="2" t="s">
        <v>14</v>
      </c>
      <c r="H24" s="2" t="s">
        <v>14</v>
      </c>
      <c r="I24" s="2" t="s">
        <v>14</v>
      </c>
      <c r="J24" s="2" t="s">
        <v>14</v>
      </c>
      <c r="K24" s="2" t="s">
        <v>14</v>
      </c>
      <c r="L24" s="2" t="s">
        <v>14</v>
      </c>
      <c r="M24" s="44" t="s">
        <v>14</v>
      </c>
    </row>
    <row r="25" spans="1:13" x14ac:dyDescent="0.25">
      <c r="A25" s="43" t="s">
        <v>7</v>
      </c>
      <c r="B25" s="2" t="s">
        <v>15</v>
      </c>
      <c r="C25" s="2" t="s">
        <v>15</v>
      </c>
      <c r="D25" s="2" t="s">
        <v>15</v>
      </c>
      <c r="E25" s="2" t="s">
        <v>15</v>
      </c>
      <c r="F25" s="2" t="s">
        <v>15</v>
      </c>
      <c r="G25" s="2" t="s">
        <v>15</v>
      </c>
      <c r="H25" s="2" t="s">
        <v>15</v>
      </c>
      <c r="I25" s="2" t="s">
        <v>15</v>
      </c>
      <c r="J25" s="2" t="s">
        <v>15</v>
      </c>
      <c r="K25" s="2" t="s">
        <v>15</v>
      </c>
      <c r="L25" s="2" t="s">
        <v>15</v>
      </c>
      <c r="M25" s="44" t="s">
        <v>15</v>
      </c>
    </row>
    <row r="26" spans="1:13" s="1" customFormat="1" ht="28.5" customHeight="1" thickBot="1" x14ac:dyDescent="0.3">
      <c r="A26" s="45" t="s">
        <v>8</v>
      </c>
      <c r="B26" s="47" t="s">
        <v>88</v>
      </c>
      <c r="C26" s="47" t="s">
        <v>88</v>
      </c>
      <c r="D26" s="47" t="s">
        <v>88</v>
      </c>
      <c r="E26" s="47" t="s">
        <v>88</v>
      </c>
      <c r="F26" s="47" t="s">
        <v>88</v>
      </c>
      <c r="G26" s="47" t="s">
        <v>88</v>
      </c>
      <c r="H26" s="112" t="s">
        <v>159</v>
      </c>
      <c r="I26" s="112" t="s">
        <v>160</v>
      </c>
      <c r="J26" s="112" t="s">
        <v>161</v>
      </c>
      <c r="K26" s="112" t="s">
        <v>155</v>
      </c>
      <c r="L26" s="112" t="s">
        <v>156</v>
      </c>
      <c r="M26" s="46" t="s">
        <v>89</v>
      </c>
    </row>
    <row r="27" spans="1:13" ht="13.8" thickTop="1" x14ac:dyDescent="0.25"/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V122"/>
  <sheetViews>
    <sheetView workbookViewId="0"/>
  </sheetViews>
  <sheetFormatPr defaultRowHeight="13.2" x14ac:dyDescent="0.25"/>
  <sheetData>
    <row r="1" spans="1:39" ht="17.399999999999999" x14ac:dyDescent="0.3">
      <c r="A1" s="48" t="s">
        <v>174</v>
      </c>
    </row>
    <row r="2" spans="1:39" x14ac:dyDescent="0.25">
      <c r="A2" s="27"/>
      <c r="B2" s="28"/>
    </row>
    <row r="3" spans="1:39" x14ac:dyDescent="0.25">
      <c r="A3" s="27"/>
      <c r="B3" s="28"/>
    </row>
    <row r="4" spans="1:39" x14ac:dyDescent="0.25">
      <c r="H4" s="2" t="s">
        <v>25</v>
      </c>
      <c r="I4" s="2"/>
      <c r="J4" s="186" t="str">
        <f>'Summary Results'!I2</f>
        <v>BPB</v>
      </c>
      <c r="K4" s="187"/>
    </row>
    <row r="5" spans="1:39" x14ac:dyDescent="0.25">
      <c r="H5" s="2" t="s">
        <v>26</v>
      </c>
      <c r="I5" s="2"/>
      <c r="J5" s="186">
        <f>'Summary Results'!I3</f>
        <v>0</v>
      </c>
      <c r="K5" s="187"/>
    </row>
    <row r="6" spans="1:39" x14ac:dyDescent="0.25">
      <c r="H6" s="2" t="s">
        <v>27</v>
      </c>
      <c r="I6" s="2"/>
      <c r="J6" s="186">
        <f>'Summary Results'!I4</f>
        <v>0</v>
      </c>
      <c r="K6" s="187"/>
    </row>
    <row r="7" spans="1:39" x14ac:dyDescent="0.25">
      <c r="B7" s="189" t="s">
        <v>18</v>
      </c>
      <c r="C7" s="190"/>
      <c r="D7" s="191"/>
      <c r="E7" s="186" t="str">
        <f>'Summary Results'!D2</f>
        <v>NIEHSO 20180515</v>
      </c>
      <c r="F7" s="187"/>
      <c r="H7" s="2" t="s">
        <v>28</v>
      </c>
      <c r="I7" s="2"/>
      <c r="J7" s="186">
        <f>'Summary Results'!I5</f>
        <v>0</v>
      </c>
      <c r="K7" s="187"/>
    </row>
    <row r="8" spans="1:39" x14ac:dyDescent="0.25">
      <c r="B8" s="189" t="s">
        <v>19</v>
      </c>
      <c r="C8" s="190"/>
      <c r="D8" s="191"/>
      <c r="E8" s="186" t="str">
        <f>'Summary Results'!D3</f>
        <v>Bisphenols</v>
      </c>
      <c r="F8" s="187"/>
      <c r="H8" s="2" t="s">
        <v>29</v>
      </c>
      <c r="I8" s="2"/>
      <c r="J8" s="186">
        <f>'Summary Results'!I6</f>
        <v>0</v>
      </c>
      <c r="K8" s="187"/>
    </row>
    <row r="9" spans="1:39" x14ac:dyDescent="0.25">
      <c r="B9" s="189" t="s">
        <v>20</v>
      </c>
      <c r="C9" s="190"/>
      <c r="D9" s="191"/>
      <c r="E9" s="186" t="str">
        <f>'Summary Results'!D4</f>
        <v>KeratinoSens</v>
      </c>
      <c r="F9" s="187"/>
      <c r="H9" s="2" t="s">
        <v>30</v>
      </c>
      <c r="I9" s="2"/>
      <c r="J9" s="186">
        <f>'Summary Results'!I7</f>
        <v>0</v>
      </c>
      <c r="K9" s="187"/>
    </row>
    <row r="10" spans="1:39" x14ac:dyDescent="0.25">
      <c r="B10" s="192" t="s">
        <v>44</v>
      </c>
      <c r="C10" s="192"/>
      <c r="D10" s="193"/>
      <c r="E10" s="186">
        <f>'Summary Results'!D8</f>
        <v>1.5</v>
      </c>
      <c r="F10" s="187"/>
      <c r="G10" t="s">
        <v>62</v>
      </c>
      <c r="H10" s="2" t="s">
        <v>31</v>
      </c>
      <c r="I10" s="2"/>
      <c r="J10" s="186">
        <f>'Summary Results'!I8</f>
        <v>0</v>
      </c>
      <c r="K10" s="187"/>
    </row>
    <row r="11" spans="1:39" x14ac:dyDescent="0.25">
      <c r="B11" s="1" t="s">
        <v>59</v>
      </c>
      <c r="C11" s="1"/>
      <c r="D11" s="1"/>
      <c r="E11" s="186">
        <f>'Summary Results'!D9</f>
        <v>20.59</v>
      </c>
      <c r="F11" s="187"/>
      <c r="G11" t="s">
        <v>64</v>
      </c>
      <c r="J11" s="29"/>
    </row>
    <row r="12" spans="1:39" x14ac:dyDescent="0.25">
      <c r="B12" s="1" t="s">
        <v>60</v>
      </c>
      <c r="C12" s="1" t="str">
        <f>'Summary Results'!B10</f>
        <v>cinnamic aldehyde</v>
      </c>
      <c r="D12" s="1" t="s">
        <v>61</v>
      </c>
      <c r="E12" s="186">
        <f>'Summary Results'!D10</f>
        <v>64</v>
      </c>
      <c r="F12" s="187"/>
      <c r="G12" s="1" t="s">
        <v>64</v>
      </c>
      <c r="J12" s="29"/>
    </row>
    <row r="14" spans="1:39" x14ac:dyDescent="0.25">
      <c r="B14" s="30" t="s">
        <v>16</v>
      </c>
      <c r="C14" s="31"/>
      <c r="F14" s="31"/>
      <c r="G14" s="31"/>
      <c r="H14" s="31"/>
      <c r="I14" s="31"/>
      <c r="J14" s="31"/>
      <c r="K14" s="31"/>
      <c r="L14" s="31"/>
      <c r="M14" s="31"/>
      <c r="N14" s="31"/>
      <c r="O14" s="30" t="s">
        <v>78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0" t="s">
        <v>17</v>
      </c>
    </row>
    <row r="15" spans="1:39" x14ac:dyDescent="0.25"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</row>
    <row r="16" spans="1:39" x14ac:dyDescent="0.25"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</row>
    <row r="17" spans="2:39" x14ac:dyDescent="0.25"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</row>
    <row r="18" spans="2:39" x14ac:dyDescent="0.25"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</row>
    <row r="19" spans="2:39" x14ac:dyDescent="0.25"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</row>
    <row r="20" spans="2:39" x14ac:dyDescent="0.25"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</row>
    <row r="21" spans="2:39" x14ac:dyDescent="0.25"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</row>
    <row r="22" spans="2:39" x14ac:dyDescent="0.25"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</row>
    <row r="23" spans="2:39" x14ac:dyDescent="0.25">
      <c r="D23" t="s">
        <v>22</v>
      </c>
      <c r="E23" t="e">
        <f>AVERAGE(B22:G22)</f>
        <v>#DIV/0!</v>
      </c>
      <c r="F23" t="s">
        <v>23</v>
      </c>
      <c r="G23" t="e">
        <f>STDEV(B22:G22)</f>
        <v>#DIV/0!</v>
      </c>
      <c r="H23" t="s">
        <v>111</v>
      </c>
      <c r="I23">
        <f>M22</f>
        <v>0</v>
      </c>
      <c r="Q23" t="s">
        <v>22</v>
      </c>
      <c r="R23" t="e">
        <f>AVERAGE(O22:T22)</f>
        <v>#DIV/0!</v>
      </c>
      <c r="S23" t="s">
        <v>23</v>
      </c>
      <c r="T23" t="e">
        <f>STDEV(O22:T22)</f>
        <v>#DIV/0!</v>
      </c>
      <c r="U23" t="s">
        <v>111</v>
      </c>
      <c r="V23">
        <f>Z22</f>
        <v>0</v>
      </c>
      <c r="AD23" t="s">
        <v>22</v>
      </c>
      <c r="AE23" t="e">
        <f>AVERAGE(AB22:AG22)</f>
        <v>#DIV/0!</v>
      </c>
      <c r="AF23" t="s">
        <v>23</v>
      </c>
      <c r="AG23" t="e">
        <f>STDEV(AB22:AG22)</f>
        <v>#DIV/0!</v>
      </c>
      <c r="AH23" t="s">
        <v>111</v>
      </c>
      <c r="AI23">
        <f>AM22</f>
        <v>0</v>
      </c>
    </row>
    <row r="24" spans="2:39" x14ac:dyDescent="0.25">
      <c r="B24" s="30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 t="s">
        <v>80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0" t="s">
        <v>81</v>
      </c>
    </row>
    <row r="25" spans="2:39" x14ac:dyDescent="0.25">
      <c r="B25" s="2" t="e">
        <f t="shared" ref="B25:M32" si="0">(B15-$I$23)/($E$23-$I$23)*100</f>
        <v>#DIV/0!</v>
      </c>
      <c r="C25" s="2" t="e">
        <f t="shared" si="0"/>
        <v>#DIV/0!</v>
      </c>
      <c r="D25" s="2" t="e">
        <f t="shared" si="0"/>
        <v>#DIV/0!</v>
      </c>
      <c r="E25" s="2" t="e">
        <f t="shared" si="0"/>
        <v>#DIV/0!</v>
      </c>
      <c r="F25" s="2" t="e">
        <f t="shared" si="0"/>
        <v>#DIV/0!</v>
      </c>
      <c r="G25" s="2" t="e">
        <f t="shared" si="0"/>
        <v>#DIV/0!</v>
      </c>
      <c r="H25" s="2" t="e">
        <f t="shared" si="0"/>
        <v>#DIV/0!</v>
      </c>
      <c r="I25" s="2" t="e">
        <f t="shared" si="0"/>
        <v>#DIV/0!</v>
      </c>
      <c r="J25" s="2" t="e">
        <f t="shared" si="0"/>
        <v>#DIV/0!</v>
      </c>
      <c r="K25" s="2" t="e">
        <f t="shared" si="0"/>
        <v>#DIV/0!</v>
      </c>
      <c r="L25" s="2" t="e">
        <f t="shared" si="0"/>
        <v>#DIV/0!</v>
      </c>
      <c r="M25" s="2" t="e">
        <f t="shared" si="0"/>
        <v>#DIV/0!</v>
      </c>
      <c r="O25" s="2" t="str">
        <f>IF(O15="","",(O15-$V$23)/($R$23-$V$23)*100)</f>
        <v/>
      </c>
      <c r="P25" s="2" t="str">
        <f t="shared" ref="P25:Z25" si="1">IF(P15="","",(P15-$V$23)/($R$23-$V$23)*100)</f>
        <v/>
      </c>
      <c r="Q25" s="2" t="str">
        <f t="shared" si="1"/>
        <v/>
      </c>
      <c r="R25" s="2" t="str">
        <f t="shared" si="1"/>
        <v/>
      </c>
      <c r="S25" s="2" t="str">
        <f t="shared" si="1"/>
        <v/>
      </c>
      <c r="T25" s="2" t="str">
        <f t="shared" si="1"/>
        <v/>
      </c>
      <c r="U25" s="2" t="str">
        <f t="shared" si="1"/>
        <v/>
      </c>
      <c r="V25" s="2" t="str">
        <f t="shared" si="1"/>
        <v/>
      </c>
      <c r="W25" s="2" t="str">
        <f t="shared" si="1"/>
        <v/>
      </c>
      <c r="X25" s="2" t="str">
        <f t="shared" si="1"/>
        <v/>
      </c>
      <c r="Y25" s="2" t="str">
        <f t="shared" si="1"/>
        <v/>
      </c>
      <c r="Z25" s="2" t="str">
        <f t="shared" si="1"/>
        <v/>
      </c>
      <c r="AB25" s="99" t="str">
        <f>IF(AB15="","",(AB15-$AI$23)/($AE$23-$AI$23)*100)</f>
        <v/>
      </c>
      <c r="AC25" s="99" t="str">
        <f t="shared" ref="AC25:AM25" si="2">IF(AC15="","",(AC15-$AI$23)/($AE$23-$AI$23)*100)</f>
        <v/>
      </c>
      <c r="AD25" s="99" t="str">
        <f t="shared" si="2"/>
        <v/>
      </c>
      <c r="AE25" s="99" t="str">
        <f t="shared" si="2"/>
        <v/>
      </c>
      <c r="AF25" s="99" t="str">
        <f t="shared" si="2"/>
        <v/>
      </c>
      <c r="AG25" s="99" t="str">
        <f t="shared" si="2"/>
        <v/>
      </c>
      <c r="AH25" s="99" t="str">
        <f t="shared" si="2"/>
        <v/>
      </c>
      <c r="AI25" s="99" t="str">
        <f t="shared" si="2"/>
        <v/>
      </c>
      <c r="AJ25" s="99" t="str">
        <f t="shared" si="2"/>
        <v/>
      </c>
      <c r="AK25" s="99" t="str">
        <f t="shared" si="2"/>
        <v/>
      </c>
      <c r="AL25" s="99" t="str">
        <f t="shared" si="2"/>
        <v/>
      </c>
      <c r="AM25" s="99" t="str">
        <f t="shared" si="2"/>
        <v/>
      </c>
    </row>
    <row r="26" spans="2:39" x14ac:dyDescent="0.25">
      <c r="B26" s="2" t="e">
        <f t="shared" si="0"/>
        <v>#DIV/0!</v>
      </c>
      <c r="C26" s="2" t="e">
        <f t="shared" si="0"/>
        <v>#DIV/0!</v>
      </c>
      <c r="D26" s="2" t="e">
        <f t="shared" si="0"/>
        <v>#DIV/0!</v>
      </c>
      <c r="E26" s="2" t="e">
        <f t="shared" si="0"/>
        <v>#DIV/0!</v>
      </c>
      <c r="F26" s="2" t="e">
        <f t="shared" si="0"/>
        <v>#DIV/0!</v>
      </c>
      <c r="G26" s="2" t="e">
        <f t="shared" si="0"/>
        <v>#DIV/0!</v>
      </c>
      <c r="H26" s="2" t="e">
        <f t="shared" si="0"/>
        <v>#DIV/0!</v>
      </c>
      <c r="I26" s="2" t="e">
        <f t="shared" si="0"/>
        <v>#DIV/0!</v>
      </c>
      <c r="J26" s="2" t="e">
        <f t="shared" si="0"/>
        <v>#DIV/0!</v>
      </c>
      <c r="K26" s="2" t="e">
        <f t="shared" si="0"/>
        <v>#DIV/0!</v>
      </c>
      <c r="L26" s="2" t="e">
        <f t="shared" si="0"/>
        <v>#DIV/0!</v>
      </c>
      <c r="M26" s="2" t="e">
        <f t="shared" si="0"/>
        <v>#DIV/0!</v>
      </c>
      <c r="O26" s="2" t="str">
        <f t="shared" ref="O26:Z32" si="3">IF(O16="","",(O16-$V$23)/($R$23-$V$23)*100)</f>
        <v/>
      </c>
      <c r="P26" s="2" t="str">
        <f t="shared" si="3"/>
        <v/>
      </c>
      <c r="Q26" s="2" t="str">
        <f t="shared" si="3"/>
        <v/>
      </c>
      <c r="R26" s="2" t="str">
        <f t="shared" si="3"/>
        <v/>
      </c>
      <c r="S26" s="2" t="str">
        <f t="shared" si="3"/>
        <v/>
      </c>
      <c r="T26" s="2" t="str">
        <f t="shared" si="3"/>
        <v/>
      </c>
      <c r="U26" s="2" t="str">
        <f t="shared" si="3"/>
        <v/>
      </c>
      <c r="V26" s="2" t="str">
        <f t="shared" si="3"/>
        <v/>
      </c>
      <c r="W26" s="2" t="str">
        <f t="shared" si="3"/>
        <v/>
      </c>
      <c r="X26" s="2" t="str">
        <f t="shared" si="3"/>
        <v/>
      </c>
      <c r="Y26" s="2" t="str">
        <f t="shared" si="3"/>
        <v/>
      </c>
      <c r="Z26" s="2" t="str">
        <f t="shared" si="3"/>
        <v/>
      </c>
      <c r="AB26" s="99" t="str">
        <f t="shared" ref="AB26:AM32" si="4">IF(AB16="","",(AB16-$AI$23)/($AE$23-$AI$23)*100)</f>
        <v/>
      </c>
      <c r="AC26" s="99" t="str">
        <f t="shared" si="4"/>
        <v/>
      </c>
      <c r="AD26" s="99" t="str">
        <f t="shared" si="4"/>
        <v/>
      </c>
      <c r="AE26" s="99" t="str">
        <f t="shared" si="4"/>
        <v/>
      </c>
      <c r="AF26" s="99" t="str">
        <f t="shared" si="4"/>
        <v/>
      </c>
      <c r="AG26" s="99" t="str">
        <f t="shared" si="4"/>
        <v/>
      </c>
      <c r="AH26" s="99" t="str">
        <f t="shared" si="4"/>
        <v/>
      </c>
      <c r="AI26" s="99" t="str">
        <f t="shared" si="4"/>
        <v/>
      </c>
      <c r="AJ26" s="99" t="str">
        <f t="shared" si="4"/>
        <v/>
      </c>
      <c r="AK26" s="99" t="str">
        <f t="shared" si="4"/>
        <v/>
      </c>
      <c r="AL26" s="99" t="str">
        <f t="shared" si="4"/>
        <v/>
      </c>
      <c r="AM26" s="99" t="str">
        <f t="shared" si="4"/>
        <v/>
      </c>
    </row>
    <row r="27" spans="2:39" x14ac:dyDescent="0.25">
      <c r="B27" s="2" t="e">
        <f t="shared" si="0"/>
        <v>#DIV/0!</v>
      </c>
      <c r="C27" s="2" t="e">
        <f t="shared" si="0"/>
        <v>#DIV/0!</v>
      </c>
      <c r="D27" s="2" t="e">
        <f t="shared" si="0"/>
        <v>#DIV/0!</v>
      </c>
      <c r="E27" s="2" t="e">
        <f t="shared" si="0"/>
        <v>#DIV/0!</v>
      </c>
      <c r="F27" s="2" t="e">
        <f t="shared" si="0"/>
        <v>#DIV/0!</v>
      </c>
      <c r="G27" s="2" t="e">
        <f t="shared" si="0"/>
        <v>#DIV/0!</v>
      </c>
      <c r="H27" s="2" t="e">
        <f t="shared" si="0"/>
        <v>#DIV/0!</v>
      </c>
      <c r="I27" s="2" t="e">
        <f t="shared" si="0"/>
        <v>#DIV/0!</v>
      </c>
      <c r="J27" s="2" t="e">
        <f t="shared" si="0"/>
        <v>#DIV/0!</v>
      </c>
      <c r="K27" s="2" t="e">
        <f t="shared" si="0"/>
        <v>#DIV/0!</v>
      </c>
      <c r="L27" s="2" t="e">
        <f t="shared" si="0"/>
        <v>#DIV/0!</v>
      </c>
      <c r="M27" s="2" t="e">
        <f t="shared" si="0"/>
        <v>#DIV/0!</v>
      </c>
      <c r="O27" s="2" t="str">
        <f t="shared" si="3"/>
        <v/>
      </c>
      <c r="P27" s="2" t="str">
        <f t="shared" si="3"/>
        <v/>
      </c>
      <c r="Q27" s="2" t="str">
        <f t="shared" si="3"/>
        <v/>
      </c>
      <c r="R27" s="2" t="str">
        <f t="shared" si="3"/>
        <v/>
      </c>
      <c r="S27" s="2" t="str">
        <f t="shared" si="3"/>
        <v/>
      </c>
      <c r="T27" s="2" t="str">
        <f t="shared" si="3"/>
        <v/>
      </c>
      <c r="U27" s="2" t="str">
        <f t="shared" si="3"/>
        <v/>
      </c>
      <c r="V27" s="2" t="str">
        <f t="shared" si="3"/>
        <v/>
      </c>
      <c r="W27" s="2" t="str">
        <f t="shared" si="3"/>
        <v/>
      </c>
      <c r="X27" s="2" t="str">
        <f t="shared" si="3"/>
        <v/>
      </c>
      <c r="Y27" s="2" t="str">
        <f t="shared" si="3"/>
        <v/>
      </c>
      <c r="Z27" s="2" t="str">
        <f t="shared" si="3"/>
        <v/>
      </c>
      <c r="AB27" s="99" t="str">
        <f t="shared" si="4"/>
        <v/>
      </c>
      <c r="AC27" s="99" t="str">
        <f t="shared" si="4"/>
        <v/>
      </c>
      <c r="AD27" s="99" t="str">
        <f t="shared" si="4"/>
        <v/>
      </c>
      <c r="AE27" s="99" t="str">
        <f t="shared" si="4"/>
        <v/>
      </c>
      <c r="AF27" s="99" t="str">
        <f t="shared" si="4"/>
        <v/>
      </c>
      <c r="AG27" s="99" t="str">
        <f t="shared" si="4"/>
        <v/>
      </c>
      <c r="AH27" s="99" t="str">
        <f t="shared" si="4"/>
        <v/>
      </c>
      <c r="AI27" s="99" t="str">
        <f t="shared" si="4"/>
        <v/>
      </c>
      <c r="AJ27" s="99" t="str">
        <f t="shared" si="4"/>
        <v/>
      </c>
      <c r="AK27" s="99" t="str">
        <f t="shared" si="4"/>
        <v/>
      </c>
      <c r="AL27" s="99" t="str">
        <f t="shared" si="4"/>
        <v/>
      </c>
      <c r="AM27" s="99" t="str">
        <f t="shared" si="4"/>
        <v/>
      </c>
    </row>
    <row r="28" spans="2:39" x14ac:dyDescent="0.25">
      <c r="B28" s="2" t="e">
        <f t="shared" si="0"/>
        <v>#DIV/0!</v>
      </c>
      <c r="C28" s="2" t="e">
        <f t="shared" si="0"/>
        <v>#DIV/0!</v>
      </c>
      <c r="D28" s="2" t="e">
        <f t="shared" si="0"/>
        <v>#DIV/0!</v>
      </c>
      <c r="E28" s="2" t="e">
        <f t="shared" si="0"/>
        <v>#DIV/0!</v>
      </c>
      <c r="F28" s="2" t="e">
        <f t="shared" si="0"/>
        <v>#DIV/0!</v>
      </c>
      <c r="G28" s="2" t="e">
        <f t="shared" si="0"/>
        <v>#DIV/0!</v>
      </c>
      <c r="H28" s="2" t="e">
        <f t="shared" si="0"/>
        <v>#DIV/0!</v>
      </c>
      <c r="I28" s="2" t="e">
        <f t="shared" si="0"/>
        <v>#DIV/0!</v>
      </c>
      <c r="J28" s="2" t="e">
        <f t="shared" si="0"/>
        <v>#DIV/0!</v>
      </c>
      <c r="K28" s="2" t="e">
        <f t="shared" si="0"/>
        <v>#DIV/0!</v>
      </c>
      <c r="L28" s="2" t="e">
        <f t="shared" si="0"/>
        <v>#DIV/0!</v>
      </c>
      <c r="M28" s="2" t="e">
        <f t="shared" si="0"/>
        <v>#DIV/0!</v>
      </c>
      <c r="O28" s="2" t="str">
        <f t="shared" si="3"/>
        <v/>
      </c>
      <c r="P28" s="2" t="str">
        <f t="shared" si="3"/>
        <v/>
      </c>
      <c r="Q28" s="2" t="str">
        <f t="shared" si="3"/>
        <v/>
      </c>
      <c r="R28" s="2" t="str">
        <f t="shared" si="3"/>
        <v/>
      </c>
      <c r="S28" s="2" t="str">
        <f t="shared" si="3"/>
        <v/>
      </c>
      <c r="T28" s="2" t="str">
        <f t="shared" si="3"/>
        <v/>
      </c>
      <c r="U28" s="2" t="str">
        <f t="shared" si="3"/>
        <v/>
      </c>
      <c r="V28" s="2" t="str">
        <f t="shared" si="3"/>
        <v/>
      </c>
      <c r="W28" s="2" t="str">
        <f t="shared" si="3"/>
        <v/>
      </c>
      <c r="X28" s="2" t="str">
        <f t="shared" si="3"/>
        <v/>
      </c>
      <c r="Y28" s="2" t="str">
        <f t="shared" si="3"/>
        <v/>
      </c>
      <c r="Z28" s="2" t="str">
        <f t="shared" si="3"/>
        <v/>
      </c>
      <c r="AB28" s="99" t="str">
        <f t="shared" si="4"/>
        <v/>
      </c>
      <c r="AC28" s="99" t="str">
        <f t="shared" si="4"/>
        <v/>
      </c>
      <c r="AD28" s="99" t="str">
        <f t="shared" si="4"/>
        <v/>
      </c>
      <c r="AE28" s="99" t="str">
        <f t="shared" si="4"/>
        <v/>
      </c>
      <c r="AF28" s="99" t="str">
        <f t="shared" si="4"/>
        <v/>
      </c>
      <c r="AG28" s="99" t="str">
        <f t="shared" si="4"/>
        <v/>
      </c>
      <c r="AH28" s="99" t="str">
        <f t="shared" si="4"/>
        <v/>
      </c>
      <c r="AI28" s="99" t="str">
        <f t="shared" si="4"/>
        <v/>
      </c>
      <c r="AJ28" s="99" t="str">
        <f t="shared" si="4"/>
        <v/>
      </c>
      <c r="AK28" s="99" t="str">
        <f t="shared" si="4"/>
        <v/>
      </c>
      <c r="AL28" s="99" t="str">
        <f t="shared" si="4"/>
        <v/>
      </c>
      <c r="AM28" s="99" t="str">
        <f t="shared" si="4"/>
        <v/>
      </c>
    </row>
    <row r="29" spans="2:39" x14ac:dyDescent="0.25">
      <c r="B29" s="2" t="e">
        <f t="shared" si="0"/>
        <v>#DIV/0!</v>
      </c>
      <c r="C29" s="2" t="e">
        <f t="shared" si="0"/>
        <v>#DIV/0!</v>
      </c>
      <c r="D29" s="2" t="e">
        <f t="shared" si="0"/>
        <v>#DIV/0!</v>
      </c>
      <c r="E29" s="2" t="e">
        <f t="shared" si="0"/>
        <v>#DIV/0!</v>
      </c>
      <c r="F29" s="2" t="e">
        <f t="shared" si="0"/>
        <v>#DIV/0!</v>
      </c>
      <c r="G29" s="2" t="e">
        <f t="shared" si="0"/>
        <v>#DIV/0!</v>
      </c>
      <c r="H29" s="2" t="e">
        <f t="shared" si="0"/>
        <v>#DIV/0!</v>
      </c>
      <c r="I29" s="2" t="e">
        <f t="shared" si="0"/>
        <v>#DIV/0!</v>
      </c>
      <c r="J29" s="2" t="e">
        <f t="shared" si="0"/>
        <v>#DIV/0!</v>
      </c>
      <c r="K29" s="2" t="e">
        <f t="shared" si="0"/>
        <v>#DIV/0!</v>
      </c>
      <c r="L29" s="2" t="e">
        <f t="shared" si="0"/>
        <v>#DIV/0!</v>
      </c>
      <c r="M29" s="2" t="e">
        <f t="shared" si="0"/>
        <v>#DIV/0!</v>
      </c>
      <c r="O29" s="2" t="str">
        <f t="shared" si="3"/>
        <v/>
      </c>
      <c r="P29" s="2" t="str">
        <f t="shared" si="3"/>
        <v/>
      </c>
      <c r="Q29" s="2" t="str">
        <f t="shared" si="3"/>
        <v/>
      </c>
      <c r="R29" s="2" t="str">
        <f t="shared" si="3"/>
        <v/>
      </c>
      <c r="S29" s="2" t="str">
        <f t="shared" si="3"/>
        <v/>
      </c>
      <c r="T29" s="2" t="str">
        <f t="shared" si="3"/>
        <v/>
      </c>
      <c r="U29" s="2" t="str">
        <f t="shared" si="3"/>
        <v/>
      </c>
      <c r="V29" s="2" t="str">
        <f t="shared" si="3"/>
        <v/>
      </c>
      <c r="W29" s="2" t="str">
        <f t="shared" si="3"/>
        <v/>
      </c>
      <c r="X29" s="2" t="str">
        <f t="shared" si="3"/>
        <v/>
      </c>
      <c r="Y29" s="2" t="str">
        <f t="shared" si="3"/>
        <v/>
      </c>
      <c r="Z29" s="2" t="str">
        <f t="shared" si="3"/>
        <v/>
      </c>
      <c r="AB29" s="99" t="str">
        <f t="shared" si="4"/>
        <v/>
      </c>
      <c r="AC29" s="99" t="str">
        <f t="shared" si="4"/>
        <v/>
      </c>
      <c r="AD29" s="99" t="str">
        <f t="shared" si="4"/>
        <v/>
      </c>
      <c r="AE29" s="99" t="str">
        <f t="shared" si="4"/>
        <v/>
      </c>
      <c r="AF29" s="99" t="str">
        <f t="shared" si="4"/>
        <v/>
      </c>
      <c r="AG29" s="99" t="str">
        <f t="shared" si="4"/>
        <v/>
      </c>
      <c r="AH29" s="99" t="str">
        <f t="shared" si="4"/>
        <v/>
      </c>
      <c r="AI29" s="99" t="str">
        <f t="shared" si="4"/>
        <v/>
      </c>
      <c r="AJ29" s="99" t="str">
        <f t="shared" si="4"/>
        <v/>
      </c>
      <c r="AK29" s="99" t="str">
        <f t="shared" si="4"/>
        <v/>
      </c>
      <c r="AL29" s="99" t="str">
        <f t="shared" si="4"/>
        <v/>
      </c>
      <c r="AM29" s="99" t="str">
        <f t="shared" si="4"/>
        <v/>
      </c>
    </row>
    <row r="30" spans="2:39" x14ac:dyDescent="0.25">
      <c r="B30" s="2" t="e">
        <f t="shared" si="0"/>
        <v>#DIV/0!</v>
      </c>
      <c r="C30" s="2" t="e">
        <f t="shared" si="0"/>
        <v>#DIV/0!</v>
      </c>
      <c r="D30" s="2" t="e">
        <f t="shared" si="0"/>
        <v>#DIV/0!</v>
      </c>
      <c r="E30" s="2" t="e">
        <f t="shared" si="0"/>
        <v>#DIV/0!</v>
      </c>
      <c r="F30" s="2" t="e">
        <f t="shared" si="0"/>
        <v>#DIV/0!</v>
      </c>
      <c r="G30" s="2" t="e">
        <f t="shared" si="0"/>
        <v>#DIV/0!</v>
      </c>
      <c r="H30" s="2" t="e">
        <f t="shared" si="0"/>
        <v>#DIV/0!</v>
      </c>
      <c r="I30" s="2" t="e">
        <f t="shared" si="0"/>
        <v>#DIV/0!</v>
      </c>
      <c r="J30" s="2" t="e">
        <f t="shared" si="0"/>
        <v>#DIV/0!</v>
      </c>
      <c r="K30" s="2" t="e">
        <f t="shared" si="0"/>
        <v>#DIV/0!</v>
      </c>
      <c r="L30" s="2" t="e">
        <f t="shared" si="0"/>
        <v>#DIV/0!</v>
      </c>
      <c r="M30" s="2" t="e">
        <f t="shared" si="0"/>
        <v>#DIV/0!</v>
      </c>
      <c r="O30" s="2" t="str">
        <f t="shared" si="3"/>
        <v/>
      </c>
      <c r="P30" s="2" t="str">
        <f t="shared" si="3"/>
        <v/>
      </c>
      <c r="Q30" s="2" t="str">
        <f t="shared" si="3"/>
        <v/>
      </c>
      <c r="R30" s="2" t="str">
        <f t="shared" si="3"/>
        <v/>
      </c>
      <c r="S30" s="2" t="str">
        <f t="shared" si="3"/>
        <v/>
      </c>
      <c r="T30" s="2" t="str">
        <f t="shared" si="3"/>
        <v/>
      </c>
      <c r="U30" s="2" t="str">
        <f t="shared" si="3"/>
        <v/>
      </c>
      <c r="V30" s="2" t="str">
        <f t="shared" si="3"/>
        <v/>
      </c>
      <c r="W30" s="2" t="str">
        <f t="shared" si="3"/>
        <v/>
      </c>
      <c r="X30" s="2" t="str">
        <f t="shared" si="3"/>
        <v/>
      </c>
      <c r="Y30" s="2" t="str">
        <f t="shared" si="3"/>
        <v/>
      </c>
      <c r="Z30" s="2" t="str">
        <f t="shared" si="3"/>
        <v/>
      </c>
      <c r="AB30" s="99" t="str">
        <f t="shared" si="4"/>
        <v/>
      </c>
      <c r="AC30" s="99" t="str">
        <f t="shared" si="4"/>
        <v/>
      </c>
      <c r="AD30" s="99" t="str">
        <f t="shared" si="4"/>
        <v/>
      </c>
      <c r="AE30" s="99" t="str">
        <f t="shared" si="4"/>
        <v/>
      </c>
      <c r="AF30" s="99" t="str">
        <f t="shared" si="4"/>
        <v/>
      </c>
      <c r="AG30" s="99" t="str">
        <f t="shared" si="4"/>
        <v/>
      </c>
      <c r="AH30" s="99" t="str">
        <f t="shared" si="4"/>
        <v/>
      </c>
      <c r="AI30" s="99" t="str">
        <f t="shared" si="4"/>
        <v/>
      </c>
      <c r="AJ30" s="99" t="str">
        <f t="shared" si="4"/>
        <v/>
      </c>
      <c r="AK30" s="99" t="str">
        <f t="shared" si="4"/>
        <v/>
      </c>
      <c r="AL30" s="99" t="str">
        <f t="shared" si="4"/>
        <v/>
      </c>
      <c r="AM30" s="99" t="str">
        <f t="shared" si="4"/>
        <v/>
      </c>
    </row>
    <row r="31" spans="2:39" x14ac:dyDescent="0.25">
      <c r="B31" s="2" t="e">
        <f t="shared" si="0"/>
        <v>#DIV/0!</v>
      </c>
      <c r="C31" s="2" t="e">
        <f t="shared" si="0"/>
        <v>#DIV/0!</v>
      </c>
      <c r="D31" s="2" t="e">
        <f t="shared" si="0"/>
        <v>#DIV/0!</v>
      </c>
      <c r="E31" s="2" t="e">
        <f t="shared" si="0"/>
        <v>#DIV/0!</v>
      </c>
      <c r="F31" s="2" t="e">
        <f t="shared" si="0"/>
        <v>#DIV/0!</v>
      </c>
      <c r="G31" s="2" t="e">
        <f t="shared" si="0"/>
        <v>#DIV/0!</v>
      </c>
      <c r="H31" s="2" t="e">
        <f t="shared" si="0"/>
        <v>#DIV/0!</v>
      </c>
      <c r="I31" s="2" t="e">
        <f t="shared" si="0"/>
        <v>#DIV/0!</v>
      </c>
      <c r="J31" s="2" t="e">
        <f t="shared" si="0"/>
        <v>#DIV/0!</v>
      </c>
      <c r="K31" s="2" t="e">
        <f t="shared" si="0"/>
        <v>#DIV/0!</v>
      </c>
      <c r="L31" s="2" t="e">
        <f t="shared" si="0"/>
        <v>#DIV/0!</v>
      </c>
      <c r="M31" s="2" t="e">
        <f t="shared" si="0"/>
        <v>#DIV/0!</v>
      </c>
      <c r="O31" s="2" t="str">
        <f t="shared" si="3"/>
        <v/>
      </c>
      <c r="P31" s="2" t="str">
        <f t="shared" si="3"/>
        <v/>
      </c>
      <c r="Q31" s="2" t="str">
        <f t="shared" si="3"/>
        <v/>
      </c>
      <c r="R31" s="2" t="str">
        <f t="shared" si="3"/>
        <v/>
      </c>
      <c r="S31" s="2" t="str">
        <f t="shared" si="3"/>
        <v/>
      </c>
      <c r="T31" s="2" t="str">
        <f t="shared" si="3"/>
        <v/>
      </c>
      <c r="U31" s="2" t="str">
        <f t="shared" si="3"/>
        <v/>
      </c>
      <c r="V31" s="2" t="str">
        <f t="shared" si="3"/>
        <v/>
      </c>
      <c r="W31" s="2" t="str">
        <f t="shared" si="3"/>
        <v/>
      </c>
      <c r="X31" s="2" t="str">
        <f t="shared" si="3"/>
        <v/>
      </c>
      <c r="Y31" s="2" t="str">
        <f t="shared" si="3"/>
        <v/>
      </c>
      <c r="Z31" s="2" t="str">
        <f t="shared" si="3"/>
        <v/>
      </c>
      <c r="AB31" s="99" t="str">
        <f t="shared" si="4"/>
        <v/>
      </c>
      <c r="AC31" s="99" t="str">
        <f t="shared" si="4"/>
        <v/>
      </c>
      <c r="AD31" s="99" t="str">
        <f t="shared" si="4"/>
        <v/>
      </c>
      <c r="AE31" s="99" t="str">
        <f t="shared" si="4"/>
        <v/>
      </c>
      <c r="AF31" s="99" t="str">
        <f t="shared" si="4"/>
        <v/>
      </c>
      <c r="AG31" s="99" t="str">
        <f t="shared" si="4"/>
        <v/>
      </c>
      <c r="AH31" s="99" t="str">
        <f t="shared" si="4"/>
        <v/>
      </c>
      <c r="AI31" s="99" t="str">
        <f t="shared" si="4"/>
        <v/>
      </c>
      <c r="AJ31" s="99" t="str">
        <f t="shared" si="4"/>
        <v/>
      </c>
      <c r="AK31" s="99" t="str">
        <f t="shared" si="4"/>
        <v/>
      </c>
      <c r="AL31" s="99" t="str">
        <f t="shared" si="4"/>
        <v/>
      </c>
      <c r="AM31" s="99" t="str">
        <f t="shared" si="4"/>
        <v/>
      </c>
    </row>
    <row r="32" spans="2:39" x14ac:dyDescent="0.25">
      <c r="B32" s="2" t="e">
        <f t="shared" si="0"/>
        <v>#DIV/0!</v>
      </c>
      <c r="C32" s="2" t="e">
        <f t="shared" si="0"/>
        <v>#DIV/0!</v>
      </c>
      <c r="D32" s="2" t="e">
        <f t="shared" si="0"/>
        <v>#DIV/0!</v>
      </c>
      <c r="E32" s="2" t="e">
        <f t="shared" si="0"/>
        <v>#DIV/0!</v>
      </c>
      <c r="F32" s="2" t="e">
        <f t="shared" si="0"/>
        <v>#DIV/0!</v>
      </c>
      <c r="G32" s="2" t="e">
        <f t="shared" si="0"/>
        <v>#DIV/0!</v>
      </c>
      <c r="H32" s="2" t="e">
        <f t="shared" si="0"/>
        <v>#DIV/0!</v>
      </c>
      <c r="I32" s="2" t="e">
        <f t="shared" si="0"/>
        <v>#DIV/0!</v>
      </c>
      <c r="J32" s="2" t="e">
        <f t="shared" si="0"/>
        <v>#DIV/0!</v>
      </c>
      <c r="K32" s="2" t="e">
        <f t="shared" si="0"/>
        <v>#DIV/0!</v>
      </c>
      <c r="L32" s="2" t="e">
        <f t="shared" si="0"/>
        <v>#DIV/0!</v>
      </c>
      <c r="M32" s="2" t="e">
        <f t="shared" si="0"/>
        <v>#DIV/0!</v>
      </c>
      <c r="O32" s="2" t="str">
        <f t="shared" si="3"/>
        <v/>
      </c>
      <c r="P32" s="2" t="str">
        <f t="shared" si="3"/>
        <v/>
      </c>
      <c r="Q32" s="2" t="str">
        <f t="shared" si="3"/>
        <v/>
      </c>
      <c r="R32" s="2" t="str">
        <f t="shared" si="3"/>
        <v/>
      </c>
      <c r="S32" s="2" t="str">
        <f t="shared" si="3"/>
        <v/>
      </c>
      <c r="T32" s="2" t="str">
        <f t="shared" si="3"/>
        <v/>
      </c>
      <c r="U32" s="2" t="str">
        <f t="shared" si="3"/>
        <v/>
      </c>
      <c r="V32" s="2" t="str">
        <f t="shared" si="3"/>
        <v/>
      </c>
      <c r="W32" s="2" t="str">
        <f t="shared" si="3"/>
        <v/>
      </c>
      <c r="X32" s="2" t="str">
        <f t="shared" si="3"/>
        <v/>
      </c>
      <c r="Y32" s="2" t="str">
        <f t="shared" si="3"/>
        <v/>
      </c>
      <c r="Z32" s="2" t="str">
        <f t="shared" si="3"/>
        <v/>
      </c>
      <c r="AB32" s="99" t="str">
        <f t="shared" si="4"/>
        <v/>
      </c>
      <c r="AC32" s="99" t="str">
        <f t="shared" si="4"/>
        <v/>
      </c>
      <c r="AD32" s="99" t="str">
        <f t="shared" si="4"/>
        <v/>
      </c>
      <c r="AE32" s="99" t="str">
        <f t="shared" si="4"/>
        <v/>
      </c>
      <c r="AF32" s="99" t="str">
        <f t="shared" si="4"/>
        <v/>
      </c>
      <c r="AG32" s="99" t="str">
        <f t="shared" si="4"/>
        <v/>
      </c>
      <c r="AH32" s="99" t="str">
        <f t="shared" si="4"/>
        <v/>
      </c>
      <c r="AI32" s="99" t="str">
        <f t="shared" si="4"/>
        <v/>
      </c>
      <c r="AJ32" s="99" t="str">
        <f t="shared" si="4"/>
        <v/>
      </c>
      <c r="AK32" s="99" t="str">
        <f t="shared" si="4"/>
        <v/>
      </c>
      <c r="AL32" s="99" t="str">
        <f t="shared" si="4"/>
        <v/>
      </c>
      <c r="AM32" s="99" t="str">
        <f t="shared" si="4"/>
        <v/>
      </c>
    </row>
    <row r="33" spans="1:39" x14ac:dyDescent="0.25">
      <c r="B33" s="1" t="s">
        <v>82</v>
      </c>
      <c r="O33" s="117" t="s">
        <v>124</v>
      </c>
    </row>
    <row r="34" spans="1:39" x14ac:dyDescent="0.25">
      <c r="A34" s="27" t="s">
        <v>47</v>
      </c>
      <c r="B34" s="28">
        <f t="shared" ref="B34:L34" si="5">C34/2</f>
        <v>1.00537109375E-2</v>
      </c>
      <c r="C34" s="28">
        <f t="shared" si="5"/>
        <v>2.0107421875E-2</v>
      </c>
      <c r="D34" s="28">
        <f t="shared" si="5"/>
        <v>4.021484375E-2</v>
      </c>
      <c r="E34" s="28">
        <f t="shared" si="5"/>
        <v>8.0429687499999999E-2</v>
      </c>
      <c r="F34" s="28">
        <f t="shared" si="5"/>
        <v>0.160859375</v>
      </c>
      <c r="G34" s="28">
        <f>H34/2</f>
        <v>0.32171875</v>
      </c>
      <c r="H34" s="28">
        <f t="shared" si="5"/>
        <v>0.6434375</v>
      </c>
      <c r="I34" s="28">
        <f t="shared" si="5"/>
        <v>1.286875</v>
      </c>
      <c r="J34" s="28">
        <f t="shared" si="5"/>
        <v>2.57375</v>
      </c>
      <c r="K34" s="28">
        <f>L34/2</f>
        <v>5.1475</v>
      </c>
      <c r="L34" s="28">
        <f t="shared" si="5"/>
        <v>10.295</v>
      </c>
      <c r="M34" s="1">
        <f>E11</f>
        <v>20.59</v>
      </c>
      <c r="O34" s="116">
        <f t="shared" ref="O34:Y34" si="6">P34/2</f>
        <v>1.00537109375E-2</v>
      </c>
      <c r="P34" s="116">
        <f t="shared" si="6"/>
        <v>2.0107421875E-2</v>
      </c>
      <c r="Q34" s="116">
        <f t="shared" si="6"/>
        <v>4.021484375E-2</v>
      </c>
      <c r="R34" s="116">
        <f t="shared" si="6"/>
        <v>8.0429687499999999E-2</v>
      </c>
      <c r="S34" s="116">
        <f t="shared" si="6"/>
        <v>0.160859375</v>
      </c>
      <c r="T34" s="116">
        <f t="shared" si="6"/>
        <v>0.32171875</v>
      </c>
      <c r="U34" s="116">
        <f t="shared" si="6"/>
        <v>0.6434375</v>
      </c>
      <c r="V34" s="116">
        <f t="shared" si="6"/>
        <v>1.286875</v>
      </c>
      <c r="W34" s="116">
        <f t="shared" si="6"/>
        <v>2.57375</v>
      </c>
      <c r="X34" s="116">
        <f t="shared" si="6"/>
        <v>5.1475</v>
      </c>
      <c r="Y34" s="116">
        <f t="shared" si="6"/>
        <v>10.295</v>
      </c>
      <c r="Z34" s="117">
        <f>E11</f>
        <v>20.59</v>
      </c>
      <c r="AA34" s="118"/>
      <c r="AB34" s="116">
        <f t="shared" ref="AB34:AL34" si="7">AC34/2</f>
        <v>1.00537109375E-2</v>
      </c>
      <c r="AC34" s="116">
        <f t="shared" si="7"/>
        <v>2.0107421875E-2</v>
      </c>
      <c r="AD34" s="116">
        <f t="shared" si="7"/>
        <v>4.021484375E-2</v>
      </c>
      <c r="AE34" s="116">
        <f t="shared" si="7"/>
        <v>8.0429687499999999E-2</v>
      </c>
      <c r="AF34" s="116">
        <f t="shared" si="7"/>
        <v>0.160859375</v>
      </c>
      <c r="AG34" s="116">
        <f t="shared" si="7"/>
        <v>0.32171875</v>
      </c>
      <c r="AH34" s="116">
        <f t="shared" si="7"/>
        <v>0.6434375</v>
      </c>
      <c r="AI34" s="116">
        <f t="shared" si="7"/>
        <v>1.286875</v>
      </c>
      <c r="AJ34" s="116">
        <f t="shared" si="7"/>
        <v>2.57375</v>
      </c>
      <c r="AK34" s="116">
        <f t="shared" si="7"/>
        <v>5.1475</v>
      </c>
      <c r="AL34" s="116">
        <f t="shared" si="7"/>
        <v>10.295</v>
      </c>
      <c r="AM34" s="117">
        <f>E11</f>
        <v>20.59</v>
      </c>
    </row>
    <row r="35" spans="1:39" x14ac:dyDescent="0.25">
      <c r="A35" t="str">
        <f t="shared" ref="A35:A41" si="8">J4</f>
        <v>BPB</v>
      </c>
      <c r="B35" s="2" t="e">
        <f t="shared" ref="B35:M42" si="9">AVERAGE(B25,O25,AB25)</f>
        <v>#DIV/0!</v>
      </c>
      <c r="C35" s="2" t="e">
        <f t="shared" si="9"/>
        <v>#DIV/0!</v>
      </c>
      <c r="D35" s="2" t="e">
        <f t="shared" si="9"/>
        <v>#DIV/0!</v>
      </c>
      <c r="E35" s="2" t="e">
        <f t="shared" si="9"/>
        <v>#DIV/0!</v>
      </c>
      <c r="F35" s="2" t="e">
        <f t="shared" si="9"/>
        <v>#DIV/0!</v>
      </c>
      <c r="G35" s="2" t="e">
        <f t="shared" si="9"/>
        <v>#DIV/0!</v>
      </c>
      <c r="H35" s="2" t="e">
        <f t="shared" si="9"/>
        <v>#DIV/0!</v>
      </c>
      <c r="I35" s="2" t="e">
        <f t="shared" si="9"/>
        <v>#DIV/0!</v>
      </c>
      <c r="J35" s="2" t="e">
        <f t="shared" si="9"/>
        <v>#DIV/0!</v>
      </c>
      <c r="K35" s="2" t="e">
        <f t="shared" si="9"/>
        <v>#DIV/0!</v>
      </c>
      <c r="L35" s="2" t="e">
        <f t="shared" si="9"/>
        <v>#DIV/0!</v>
      </c>
      <c r="M35" s="2" t="e">
        <f t="shared" si="9"/>
        <v>#DIV/0!</v>
      </c>
      <c r="O35" s="145" t="e">
        <f t="shared" ref="O35:Z42" si="10">IF(B35&gt;50,B35,-10)</f>
        <v>#DIV/0!</v>
      </c>
      <c r="P35" s="145" t="e">
        <f t="shared" si="10"/>
        <v>#DIV/0!</v>
      </c>
      <c r="Q35" s="145" t="e">
        <f t="shared" si="10"/>
        <v>#DIV/0!</v>
      </c>
      <c r="R35" s="145" t="e">
        <f t="shared" si="10"/>
        <v>#DIV/0!</v>
      </c>
      <c r="S35" s="145" t="e">
        <f t="shared" si="10"/>
        <v>#DIV/0!</v>
      </c>
      <c r="T35" s="145" t="e">
        <f t="shared" si="10"/>
        <v>#DIV/0!</v>
      </c>
      <c r="U35" s="145" t="e">
        <f t="shared" si="10"/>
        <v>#DIV/0!</v>
      </c>
      <c r="V35" s="145" t="e">
        <f t="shared" si="10"/>
        <v>#DIV/0!</v>
      </c>
      <c r="W35" s="145" t="e">
        <f t="shared" si="10"/>
        <v>#DIV/0!</v>
      </c>
      <c r="X35" s="145" t="e">
        <f t="shared" si="10"/>
        <v>#DIV/0!</v>
      </c>
      <c r="Y35" s="145" t="e">
        <f t="shared" si="10"/>
        <v>#DIV/0!</v>
      </c>
      <c r="Z35" s="145" t="e">
        <f t="shared" si="10"/>
        <v>#DIV/0!</v>
      </c>
      <c r="AA35" s="118"/>
      <c r="AB35" s="145" t="e">
        <f t="shared" ref="AB35:AM42" si="11">IF(B35&lt;50,B35,-10)</f>
        <v>#DIV/0!</v>
      </c>
      <c r="AC35" s="145" t="e">
        <f t="shared" si="11"/>
        <v>#DIV/0!</v>
      </c>
      <c r="AD35" s="145" t="e">
        <f t="shared" si="11"/>
        <v>#DIV/0!</v>
      </c>
      <c r="AE35" s="145" t="e">
        <f t="shared" si="11"/>
        <v>#DIV/0!</v>
      </c>
      <c r="AF35" s="145" t="e">
        <f t="shared" si="11"/>
        <v>#DIV/0!</v>
      </c>
      <c r="AG35" s="145" t="e">
        <f t="shared" si="11"/>
        <v>#DIV/0!</v>
      </c>
      <c r="AH35" s="145" t="e">
        <f t="shared" si="11"/>
        <v>#DIV/0!</v>
      </c>
      <c r="AI35" s="145" t="e">
        <f t="shared" si="11"/>
        <v>#DIV/0!</v>
      </c>
      <c r="AJ35" s="145" t="e">
        <f t="shared" si="11"/>
        <v>#DIV/0!</v>
      </c>
      <c r="AK35" s="145" t="e">
        <f t="shared" si="11"/>
        <v>#DIV/0!</v>
      </c>
      <c r="AL35" s="145" t="e">
        <f t="shared" si="11"/>
        <v>#DIV/0!</v>
      </c>
      <c r="AM35" s="145" t="e">
        <f t="shared" si="11"/>
        <v>#DIV/0!</v>
      </c>
    </row>
    <row r="36" spans="1:39" x14ac:dyDescent="0.25">
      <c r="A36">
        <f t="shared" si="8"/>
        <v>0</v>
      </c>
      <c r="B36" s="2" t="e">
        <f t="shared" si="9"/>
        <v>#DIV/0!</v>
      </c>
      <c r="C36" s="2" t="e">
        <f t="shared" si="9"/>
        <v>#DIV/0!</v>
      </c>
      <c r="D36" s="2" t="e">
        <f t="shared" si="9"/>
        <v>#DIV/0!</v>
      </c>
      <c r="E36" s="2" t="e">
        <f t="shared" si="9"/>
        <v>#DIV/0!</v>
      </c>
      <c r="F36" s="2" t="e">
        <f t="shared" si="9"/>
        <v>#DIV/0!</v>
      </c>
      <c r="G36" s="2" t="e">
        <f t="shared" si="9"/>
        <v>#DIV/0!</v>
      </c>
      <c r="H36" s="2" t="e">
        <f t="shared" si="9"/>
        <v>#DIV/0!</v>
      </c>
      <c r="I36" s="2" t="e">
        <f t="shared" si="9"/>
        <v>#DIV/0!</v>
      </c>
      <c r="J36" s="2" t="e">
        <f t="shared" si="9"/>
        <v>#DIV/0!</v>
      </c>
      <c r="K36" s="2" t="e">
        <f t="shared" si="9"/>
        <v>#DIV/0!</v>
      </c>
      <c r="L36" s="2" t="e">
        <f t="shared" si="9"/>
        <v>#DIV/0!</v>
      </c>
      <c r="M36" s="2" t="e">
        <f t="shared" si="9"/>
        <v>#DIV/0!</v>
      </c>
      <c r="O36" s="145" t="e">
        <f t="shared" si="10"/>
        <v>#DIV/0!</v>
      </c>
      <c r="P36" s="145" t="e">
        <f t="shared" si="10"/>
        <v>#DIV/0!</v>
      </c>
      <c r="Q36" s="145" t="e">
        <f t="shared" si="10"/>
        <v>#DIV/0!</v>
      </c>
      <c r="R36" s="145" t="e">
        <f t="shared" si="10"/>
        <v>#DIV/0!</v>
      </c>
      <c r="S36" s="145" t="e">
        <f t="shared" si="10"/>
        <v>#DIV/0!</v>
      </c>
      <c r="T36" s="145" t="e">
        <f t="shared" si="10"/>
        <v>#DIV/0!</v>
      </c>
      <c r="U36" s="145" t="e">
        <f t="shared" si="10"/>
        <v>#DIV/0!</v>
      </c>
      <c r="V36" s="145" t="e">
        <f t="shared" si="10"/>
        <v>#DIV/0!</v>
      </c>
      <c r="W36" s="145" t="e">
        <f t="shared" si="10"/>
        <v>#DIV/0!</v>
      </c>
      <c r="X36" s="145" t="e">
        <f t="shared" si="10"/>
        <v>#DIV/0!</v>
      </c>
      <c r="Y36" s="145" t="e">
        <f t="shared" si="10"/>
        <v>#DIV/0!</v>
      </c>
      <c r="Z36" s="145" t="e">
        <f t="shared" si="10"/>
        <v>#DIV/0!</v>
      </c>
      <c r="AA36" s="118"/>
      <c r="AB36" s="145" t="e">
        <f t="shared" si="11"/>
        <v>#DIV/0!</v>
      </c>
      <c r="AC36" s="145" t="e">
        <f t="shared" si="11"/>
        <v>#DIV/0!</v>
      </c>
      <c r="AD36" s="145" t="e">
        <f t="shared" si="11"/>
        <v>#DIV/0!</v>
      </c>
      <c r="AE36" s="145" t="e">
        <f t="shared" si="11"/>
        <v>#DIV/0!</v>
      </c>
      <c r="AF36" s="145" t="e">
        <f t="shared" si="11"/>
        <v>#DIV/0!</v>
      </c>
      <c r="AG36" s="145" t="e">
        <f t="shared" si="11"/>
        <v>#DIV/0!</v>
      </c>
      <c r="AH36" s="145" t="e">
        <f t="shared" si="11"/>
        <v>#DIV/0!</v>
      </c>
      <c r="AI36" s="145" t="e">
        <f t="shared" si="11"/>
        <v>#DIV/0!</v>
      </c>
      <c r="AJ36" s="145" t="e">
        <f t="shared" si="11"/>
        <v>#DIV/0!</v>
      </c>
      <c r="AK36" s="145" t="e">
        <f t="shared" si="11"/>
        <v>#DIV/0!</v>
      </c>
      <c r="AL36" s="145" t="e">
        <f t="shared" si="11"/>
        <v>#DIV/0!</v>
      </c>
      <c r="AM36" s="145" t="e">
        <f t="shared" si="11"/>
        <v>#DIV/0!</v>
      </c>
    </row>
    <row r="37" spans="1:39" x14ac:dyDescent="0.25">
      <c r="A37">
        <f t="shared" si="8"/>
        <v>0</v>
      </c>
      <c r="B37" s="2" t="e">
        <f t="shared" si="9"/>
        <v>#DIV/0!</v>
      </c>
      <c r="C37" s="2" t="e">
        <f t="shared" si="9"/>
        <v>#DIV/0!</v>
      </c>
      <c r="D37" s="2" t="e">
        <f t="shared" si="9"/>
        <v>#DIV/0!</v>
      </c>
      <c r="E37" s="2" t="e">
        <f t="shared" si="9"/>
        <v>#DIV/0!</v>
      </c>
      <c r="F37" s="2" t="e">
        <f t="shared" si="9"/>
        <v>#DIV/0!</v>
      </c>
      <c r="G37" s="2" t="e">
        <f t="shared" si="9"/>
        <v>#DIV/0!</v>
      </c>
      <c r="H37" s="2" t="e">
        <f t="shared" si="9"/>
        <v>#DIV/0!</v>
      </c>
      <c r="I37" s="2" t="e">
        <f t="shared" si="9"/>
        <v>#DIV/0!</v>
      </c>
      <c r="J37" s="2" t="e">
        <f t="shared" si="9"/>
        <v>#DIV/0!</v>
      </c>
      <c r="K37" s="2" t="e">
        <f t="shared" si="9"/>
        <v>#DIV/0!</v>
      </c>
      <c r="L37" s="2" t="e">
        <f t="shared" si="9"/>
        <v>#DIV/0!</v>
      </c>
      <c r="M37" s="2" t="e">
        <f t="shared" si="9"/>
        <v>#DIV/0!</v>
      </c>
      <c r="O37" s="145" t="e">
        <f t="shared" si="10"/>
        <v>#DIV/0!</v>
      </c>
      <c r="P37" s="145" t="e">
        <f t="shared" si="10"/>
        <v>#DIV/0!</v>
      </c>
      <c r="Q37" s="145" t="e">
        <f t="shared" si="10"/>
        <v>#DIV/0!</v>
      </c>
      <c r="R37" s="145" t="e">
        <f t="shared" si="10"/>
        <v>#DIV/0!</v>
      </c>
      <c r="S37" s="145" t="e">
        <f t="shared" si="10"/>
        <v>#DIV/0!</v>
      </c>
      <c r="T37" s="145" t="e">
        <f t="shared" si="10"/>
        <v>#DIV/0!</v>
      </c>
      <c r="U37" s="145" t="e">
        <f t="shared" si="10"/>
        <v>#DIV/0!</v>
      </c>
      <c r="V37" s="145" t="e">
        <f t="shared" si="10"/>
        <v>#DIV/0!</v>
      </c>
      <c r="W37" s="145" t="e">
        <f t="shared" si="10"/>
        <v>#DIV/0!</v>
      </c>
      <c r="X37" s="145" t="e">
        <f t="shared" si="10"/>
        <v>#DIV/0!</v>
      </c>
      <c r="Y37" s="145" t="e">
        <f t="shared" si="10"/>
        <v>#DIV/0!</v>
      </c>
      <c r="Z37" s="145" t="e">
        <f t="shared" si="10"/>
        <v>#DIV/0!</v>
      </c>
      <c r="AA37" s="118"/>
      <c r="AB37" s="145" t="e">
        <f t="shared" si="11"/>
        <v>#DIV/0!</v>
      </c>
      <c r="AC37" s="145" t="e">
        <f t="shared" si="11"/>
        <v>#DIV/0!</v>
      </c>
      <c r="AD37" s="145" t="e">
        <f t="shared" si="11"/>
        <v>#DIV/0!</v>
      </c>
      <c r="AE37" s="145" t="e">
        <f t="shared" si="11"/>
        <v>#DIV/0!</v>
      </c>
      <c r="AF37" s="145" t="e">
        <f t="shared" si="11"/>
        <v>#DIV/0!</v>
      </c>
      <c r="AG37" s="145" t="e">
        <f t="shared" si="11"/>
        <v>#DIV/0!</v>
      </c>
      <c r="AH37" s="145" t="e">
        <f t="shared" si="11"/>
        <v>#DIV/0!</v>
      </c>
      <c r="AI37" s="145" t="e">
        <f t="shared" si="11"/>
        <v>#DIV/0!</v>
      </c>
      <c r="AJ37" s="145" t="e">
        <f t="shared" si="11"/>
        <v>#DIV/0!</v>
      </c>
      <c r="AK37" s="145" t="e">
        <f t="shared" si="11"/>
        <v>#DIV/0!</v>
      </c>
      <c r="AL37" s="145" t="e">
        <f t="shared" si="11"/>
        <v>#DIV/0!</v>
      </c>
      <c r="AM37" s="145" t="e">
        <f t="shared" si="11"/>
        <v>#DIV/0!</v>
      </c>
    </row>
    <row r="38" spans="1:39" x14ac:dyDescent="0.25">
      <c r="A38">
        <f t="shared" si="8"/>
        <v>0</v>
      </c>
      <c r="B38" s="2" t="e">
        <f t="shared" si="9"/>
        <v>#DIV/0!</v>
      </c>
      <c r="C38" s="2" t="e">
        <f t="shared" si="9"/>
        <v>#DIV/0!</v>
      </c>
      <c r="D38" s="2" t="e">
        <f t="shared" si="9"/>
        <v>#DIV/0!</v>
      </c>
      <c r="E38" s="2" t="e">
        <f t="shared" si="9"/>
        <v>#DIV/0!</v>
      </c>
      <c r="F38" s="2" t="e">
        <f t="shared" si="9"/>
        <v>#DIV/0!</v>
      </c>
      <c r="G38" s="2" t="e">
        <f t="shared" si="9"/>
        <v>#DIV/0!</v>
      </c>
      <c r="H38" s="2" t="e">
        <f t="shared" si="9"/>
        <v>#DIV/0!</v>
      </c>
      <c r="I38" s="2" t="e">
        <f t="shared" si="9"/>
        <v>#DIV/0!</v>
      </c>
      <c r="J38" s="2" t="e">
        <f t="shared" si="9"/>
        <v>#DIV/0!</v>
      </c>
      <c r="K38" s="2" t="e">
        <f t="shared" si="9"/>
        <v>#DIV/0!</v>
      </c>
      <c r="L38" s="2" t="e">
        <f t="shared" si="9"/>
        <v>#DIV/0!</v>
      </c>
      <c r="M38" s="2" t="e">
        <f t="shared" si="9"/>
        <v>#DIV/0!</v>
      </c>
      <c r="O38" s="145" t="e">
        <f t="shared" si="10"/>
        <v>#DIV/0!</v>
      </c>
      <c r="P38" s="145" t="e">
        <f t="shared" si="10"/>
        <v>#DIV/0!</v>
      </c>
      <c r="Q38" s="145" t="e">
        <f t="shared" si="10"/>
        <v>#DIV/0!</v>
      </c>
      <c r="R38" s="145" t="e">
        <f t="shared" si="10"/>
        <v>#DIV/0!</v>
      </c>
      <c r="S38" s="145" t="e">
        <f t="shared" si="10"/>
        <v>#DIV/0!</v>
      </c>
      <c r="T38" s="145" t="e">
        <f t="shared" si="10"/>
        <v>#DIV/0!</v>
      </c>
      <c r="U38" s="145" t="e">
        <f t="shared" si="10"/>
        <v>#DIV/0!</v>
      </c>
      <c r="V38" s="145" t="e">
        <f t="shared" si="10"/>
        <v>#DIV/0!</v>
      </c>
      <c r="W38" s="145" t="e">
        <f t="shared" si="10"/>
        <v>#DIV/0!</v>
      </c>
      <c r="X38" s="145" t="e">
        <f t="shared" si="10"/>
        <v>#DIV/0!</v>
      </c>
      <c r="Y38" s="145" t="e">
        <f t="shared" si="10"/>
        <v>#DIV/0!</v>
      </c>
      <c r="Z38" s="145" t="e">
        <f t="shared" si="10"/>
        <v>#DIV/0!</v>
      </c>
      <c r="AA38" s="118"/>
      <c r="AB38" s="145" t="e">
        <f t="shared" si="11"/>
        <v>#DIV/0!</v>
      </c>
      <c r="AC38" s="145" t="e">
        <f t="shared" si="11"/>
        <v>#DIV/0!</v>
      </c>
      <c r="AD38" s="145" t="e">
        <f t="shared" si="11"/>
        <v>#DIV/0!</v>
      </c>
      <c r="AE38" s="145" t="e">
        <f t="shared" si="11"/>
        <v>#DIV/0!</v>
      </c>
      <c r="AF38" s="145" t="e">
        <f t="shared" si="11"/>
        <v>#DIV/0!</v>
      </c>
      <c r="AG38" s="145" t="e">
        <f t="shared" si="11"/>
        <v>#DIV/0!</v>
      </c>
      <c r="AH38" s="145" t="e">
        <f t="shared" si="11"/>
        <v>#DIV/0!</v>
      </c>
      <c r="AI38" s="145" t="e">
        <f t="shared" si="11"/>
        <v>#DIV/0!</v>
      </c>
      <c r="AJ38" s="145" t="e">
        <f t="shared" si="11"/>
        <v>#DIV/0!</v>
      </c>
      <c r="AK38" s="145" t="e">
        <f t="shared" si="11"/>
        <v>#DIV/0!</v>
      </c>
      <c r="AL38" s="145" t="e">
        <f t="shared" si="11"/>
        <v>#DIV/0!</v>
      </c>
      <c r="AM38" s="145" t="e">
        <f t="shared" si="11"/>
        <v>#DIV/0!</v>
      </c>
    </row>
    <row r="39" spans="1:39" x14ac:dyDescent="0.25">
      <c r="A39">
        <f t="shared" si="8"/>
        <v>0</v>
      </c>
      <c r="B39" s="2" t="e">
        <f t="shared" si="9"/>
        <v>#DIV/0!</v>
      </c>
      <c r="C39" s="2" t="e">
        <f t="shared" si="9"/>
        <v>#DIV/0!</v>
      </c>
      <c r="D39" s="2" t="e">
        <f t="shared" si="9"/>
        <v>#DIV/0!</v>
      </c>
      <c r="E39" s="2" t="e">
        <f t="shared" si="9"/>
        <v>#DIV/0!</v>
      </c>
      <c r="F39" s="2" t="e">
        <f t="shared" si="9"/>
        <v>#DIV/0!</v>
      </c>
      <c r="G39" s="2" t="e">
        <f t="shared" si="9"/>
        <v>#DIV/0!</v>
      </c>
      <c r="H39" s="2" t="e">
        <f t="shared" si="9"/>
        <v>#DIV/0!</v>
      </c>
      <c r="I39" s="2" t="e">
        <f t="shared" si="9"/>
        <v>#DIV/0!</v>
      </c>
      <c r="J39" s="2" t="e">
        <f t="shared" si="9"/>
        <v>#DIV/0!</v>
      </c>
      <c r="K39" s="2" t="e">
        <f t="shared" si="9"/>
        <v>#DIV/0!</v>
      </c>
      <c r="L39" s="2" t="e">
        <f t="shared" si="9"/>
        <v>#DIV/0!</v>
      </c>
      <c r="M39" s="2" t="e">
        <f t="shared" si="9"/>
        <v>#DIV/0!</v>
      </c>
      <c r="O39" s="145" t="e">
        <f t="shared" si="10"/>
        <v>#DIV/0!</v>
      </c>
      <c r="P39" s="145" t="e">
        <f t="shared" si="10"/>
        <v>#DIV/0!</v>
      </c>
      <c r="Q39" s="145" t="e">
        <f t="shared" si="10"/>
        <v>#DIV/0!</v>
      </c>
      <c r="R39" s="145" t="e">
        <f t="shared" si="10"/>
        <v>#DIV/0!</v>
      </c>
      <c r="S39" s="145" t="e">
        <f t="shared" si="10"/>
        <v>#DIV/0!</v>
      </c>
      <c r="T39" s="145" t="e">
        <f t="shared" si="10"/>
        <v>#DIV/0!</v>
      </c>
      <c r="U39" s="145" t="e">
        <f t="shared" si="10"/>
        <v>#DIV/0!</v>
      </c>
      <c r="V39" s="145" t="e">
        <f t="shared" si="10"/>
        <v>#DIV/0!</v>
      </c>
      <c r="W39" s="145" t="e">
        <f t="shared" si="10"/>
        <v>#DIV/0!</v>
      </c>
      <c r="X39" s="145" t="e">
        <f t="shared" si="10"/>
        <v>#DIV/0!</v>
      </c>
      <c r="Y39" s="145" t="e">
        <f t="shared" si="10"/>
        <v>#DIV/0!</v>
      </c>
      <c r="Z39" s="145" t="e">
        <f t="shared" si="10"/>
        <v>#DIV/0!</v>
      </c>
      <c r="AA39" s="118"/>
      <c r="AB39" s="145" t="e">
        <f t="shared" si="11"/>
        <v>#DIV/0!</v>
      </c>
      <c r="AC39" s="145" t="e">
        <f t="shared" si="11"/>
        <v>#DIV/0!</v>
      </c>
      <c r="AD39" s="145" t="e">
        <f t="shared" si="11"/>
        <v>#DIV/0!</v>
      </c>
      <c r="AE39" s="145" t="e">
        <f t="shared" si="11"/>
        <v>#DIV/0!</v>
      </c>
      <c r="AF39" s="145" t="e">
        <f t="shared" si="11"/>
        <v>#DIV/0!</v>
      </c>
      <c r="AG39" s="145" t="e">
        <f t="shared" si="11"/>
        <v>#DIV/0!</v>
      </c>
      <c r="AH39" s="145" t="e">
        <f t="shared" si="11"/>
        <v>#DIV/0!</v>
      </c>
      <c r="AI39" s="145" t="e">
        <f t="shared" si="11"/>
        <v>#DIV/0!</v>
      </c>
      <c r="AJ39" s="145" t="e">
        <f t="shared" si="11"/>
        <v>#DIV/0!</v>
      </c>
      <c r="AK39" s="145" t="e">
        <f t="shared" si="11"/>
        <v>#DIV/0!</v>
      </c>
      <c r="AL39" s="145" t="e">
        <f t="shared" si="11"/>
        <v>#DIV/0!</v>
      </c>
      <c r="AM39" s="145" t="e">
        <f t="shared" si="11"/>
        <v>#DIV/0!</v>
      </c>
    </row>
    <row r="40" spans="1:39" x14ac:dyDescent="0.25">
      <c r="A40">
        <f t="shared" si="8"/>
        <v>0</v>
      </c>
      <c r="B40" s="2" t="e">
        <f t="shared" si="9"/>
        <v>#DIV/0!</v>
      </c>
      <c r="C40" s="2" t="e">
        <f t="shared" si="9"/>
        <v>#DIV/0!</v>
      </c>
      <c r="D40" s="2" t="e">
        <f t="shared" si="9"/>
        <v>#DIV/0!</v>
      </c>
      <c r="E40" s="2" t="e">
        <f t="shared" si="9"/>
        <v>#DIV/0!</v>
      </c>
      <c r="F40" s="2" t="e">
        <f t="shared" si="9"/>
        <v>#DIV/0!</v>
      </c>
      <c r="G40" s="2" t="e">
        <f t="shared" si="9"/>
        <v>#DIV/0!</v>
      </c>
      <c r="H40" s="2" t="e">
        <f t="shared" si="9"/>
        <v>#DIV/0!</v>
      </c>
      <c r="I40" s="2" t="e">
        <f t="shared" si="9"/>
        <v>#DIV/0!</v>
      </c>
      <c r="J40" s="2" t="e">
        <f t="shared" si="9"/>
        <v>#DIV/0!</v>
      </c>
      <c r="K40" s="2" t="e">
        <f t="shared" si="9"/>
        <v>#DIV/0!</v>
      </c>
      <c r="L40" s="2" t="e">
        <f t="shared" si="9"/>
        <v>#DIV/0!</v>
      </c>
      <c r="M40" s="2" t="e">
        <f t="shared" si="9"/>
        <v>#DIV/0!</v>
      </c>
      <c r="O40" s="145" t="e">
        <f t="shared" si="10"/>
        <v>#DIV/0!</v>
      </c>
      <c r="P40" s="145" t="e">
        <f t="shared" si="10"/>
        <v>#DIV/0!</v>
      </c>
      <c r="Q40" s="145" t="e">
        <f t="shared" si="10"/>
        <v>#DIV/0!</v>
      </c>
      <c r="R40" s="145" t="e">
        <f t="shared" si="10"/>
        <v>#DIV/0!</v>
      </c>
      <c r="S40" s="145" t="e">
        <f t="shared" si="10"/>
        <v>#DIV/0!</v>
      </c>
      <c r="T40" s="145" t="e">
        <f t="shared" si="10"/>
        <v>#DIV/0!</v>
      </c>
      <c r="U40" s="145" t="e">
        <f t="shared" si="10"/>
        <v>#DIV/0!</v>
      </c>
      <c r="V40" s="145" t="e">
        <f t="shared" si="10"/>
        <v>#DIV/0!</v>
      </c>
      <c r="W40" s="145" t="e">
        <f t="shared" si="10"/>
        <v>#DIV/0!</v>
      </c>
      <c r="X40" s="145" t="e">
        <f t="shared" si="10"/>
        <v>#DIV/0!</v>
      </c>
      <c r="Y40" s="145" t="e">
        <f t="shared" si="10"/>
        <v>#DIV/0!</v>
      </c>
      <c r="Z40" s="145" t="e">
        <f t="shared" si="10"/>
        <v>#DIV/0!</v>
      </c>
      <c r="AA40" s="118"/>
      <c r="AB40" s="145" t="e">
        <f t="shared" si="11"/>
        <v>#DIV/0!</v>
      </c>
      <c r="AC40" s="145" t="e">
        <f t="shared" si="11"/>
        <v>#DIV/0!</v>
      </c>
      <c r="AD40" s="145" t="e">
        <f t="shared" si="11"/>
        <v>#DIV/0!</v>
      </c>
      <c r="AE40" s="145" t="e">
        <f t="shared" si="11"/>
        <v>#DIV/0!</v>
      </c>
      <c r="AF40" s="145" t="e">
        <f t="shared" si="11"/>
        <v>#DIV/0!</v>
      </c>
      <c r="AG40" s="145" t="e">
        <f t="shared" si="11"/>
        <v>#DIV/0!</v>
      </c>
      <c r="AH40" s="145" t="e">
        <f t="shared" si="11"/>
        <v>#DIV/0!</v>
      </c>
      <c r="AI40" s="145" t="e">
        <f t="shared" si="11"/>
        <v>#DIV/0!</v>
      </c>
      <c r="AJ40" s="145" t="e">
        <f t="shared" si="11"/>
        <v>#DIV/0!</v>
      </c>
      <c r="AK40" s="145" t="e">
        <f t="shared" si="11"/>
        <v>#DIV/0!</v>
      </c>
      <c r="AL40" s="145" t="e">
        <f t="shared" si="11"/>
        <v>#DIV/0!</v>
      </c>
      <c r="AM40" s="145" t="e">
        <f t="shared" si="11"/>
        <v>#DIV/0!</v>
      </c>
    </row>
    <row r="41" spans="1:39" x14ac:dyDescent="0.25">
      <c r="A41">
        <f t="shared" si="8"/>
        <v>0</v>
      </c>
      <c r="B41" s="2" t="e">
        <f t="shared" si="9"/>
        <v>#DIV/0!</v>
      </c>
      <c r="C41" s="2" t="e">
        <f t="shared" si="9"/>
        <v>#DIV/0!</v>
      </c>
      <c r="D41" s="2" t="e">
        <f t="shared" si="9"/>
        <v>#DIV/0!</v>
      </c>
      <c r="E41" s="2" t="e">
        <f t="shared" si="9"/>
        <v>#DIV/0!</v>
      </c>
      <c r="F41" s="2" t="e">
        <f t="shared" si="9"/>
        <v>#DIV/0!</v>
      </c>
      <c r="G41" s="2" t="e">
        <f t="shared" si="9"/>
        <v>#DIV/0!</v>
      </c>
      <c r="H41" s="2" t="e">
        <f t="shared" si="9"/>
        <v>#DIV/0!</v>
      </c>
      <c r="I41" s="2" t="e">
        <f t="shared" si="9"/>
        <v>#DIV/0!</v>
      </c>
      <c r="J41" s="2" t="e">
        <f t="shared" si="9"/>
        <v>#DIV/0!</v>
      </c>
      <c r="K41" s="2" t="e">
        <f t="shared" si="9"/>
        <v>#DIV/0!</v>
      </c>
      <c r="L41" s="2" t="e">
        <f t="shared" si="9"/>
        <v>#DIV/0!</v>
      </c>
      <c r="M41" s="2" t="e">
        <f t="shared" si="9"/>
        <v>#DIV/0!</v>
      </c>
      <c r="O41" s="145" t="e">
        <f t="shared" si="10"/>
        <v>#DIV/0!</v>
      </c>
      <c r="P41" s="145" t="e">
        <f t="shared" si="10"/>
        <v>#DIV/0!</v>
      </c>
      <c r="Q41" s="145" t="e">
        <f t="shared" si="10"/>
        <v>#DIV/0!</v>
      </c>
      <c r="R41" s="145" t="e">
        <f t="shared" si="10"/>
        <v>#DIV/0!</v>
      </c>
      <c r="S41" s="145" t="e">
        <f t="shared" si="10"/>
        <v>#DIV/0!</v>
      </c>
      <c r="T41" s="145" t="e">
        <f t="shared" si="10"/>
        <v>#DIV/0!</v>
      </c>
      <c r="U41" s="145" t="e">
        <f t="shared" si="10"/>
        <v>#DIV/0!</v>
      </c>
      <c r="V41" s="145" t="e">
        <f t="shared" si="10"/>
        <v>#DIV/0!</v>
      </c>
      <c r="W41" s="145" t="e">
        <f t="shared" si="10"/>
        <v>#DIV/0!</v>
      </c>
      <c r="X41" s="145" t="e">
        <f t="shared" si="10"/>
        <v>#DIV/0!</v>
      </c>
      <c r="Y41" s="145" t="e">
        <f t="shared" si="10"/>
        <v>#DIV/0!</v>
      </c>
      <c r="Z41" s="145" t="e">
        <f t="shared" si="10"/>
        <v>#DIV/0!</v>
      </c>
      <c r="AA41" s="118"/>
      <c r="AB41" s="145" t="e">
        <f t="shared" si="11"/>
        <v>#DIV/0!</v>
      </c>
      <c r="AC41" s="145" t="e">
        <f t="shared" si="11"/>
        <v>#DIV/0!</v>
      </c>
      <c r="AD41" s="145" t="e">
        <f t="shared" si="11"/>
        <v>#DIV/0!</v>
      </c>
      <c r="AE41" s="145" t="e">
        <f t="shared" si="11"/>
        <v>#DIV/0!</v>
      </c>
      <c r="AF41" s="145" t="e">
        <f t="shared" si="11"/>
        <v>#DIV/0!</v>
      </c>
      <c r="AG41" s="145" t="e">
        <f t="shared" si="11"/>
        <v>#DIV/0!</v>
      </c>
      <c r="AH41" s="145" t="e">
        <f t="shared" si="11"/>
        <v>#DIV/0!</v>
      </c>
      <c r="AI41" s="145" t="e">
        <f t="shared" si="11"/>
        <v>#DIV/0!</v>
      </c>
      <c r="AJ41" s="145" t="e">
        <f t="shared" si="11"/>
        <v>#DIV/0!</v>
      </c>
      <c r="AK41" s="145" t="e">
        <f t="shared" si="11"/>
        <v>#DIV/0!</v>
      </c>
      <c r="AL41" s="145" t="e">
        <f t="shared" si="11"/>
        <v>#DIV/0!</v>
      </c>
      <c r="AM41" s="145" t="e">
        <f t="shared" si="11"/>
        <v>#DIV/0!</v>
      </c>
    </row>
    <row r="42" spans="1:39" x14ac:dyDescent="0.25">
      <c r="B42" s="2" t="e">
        <f t="shared" si="9"/>
        <v>#DIV/0!</v>
      </c>
      <c r="C42" s="2" t="e">
        <f t="shared" si="9"/>
        <v>#DIV/0!</v>
      </c>
      <c r="D42" s="2" t="e">
        <f t="shared" si="9"/>
        <v>#DIV/0!</v>
      </c>
      <c r="E42" s="2" t="e">
        <f t="shared" si="9"/>
        <v>#DIV/0!</v>
      </c>
      <c r="F42" s="2" t="e">
        <f t="shared" si="9"/>
        <v>#DIV/0!</v>
      </c>
      <c r="G42" s="2" t="e">
        <f t="shared" si="9"/>
        <v>#DIV/0!</v>
      </c>
      <c r="H42" s="2" t="e">
        <f t="shared" si="9"/>
        <v>#DIV/0!</v>
      </c>
      <c r="I42" s="2" t="e">
        <f t="shared" si="9"/>
        <v>#DIV/0!</v>
      </c>
      <c r="J42" s="2" t="e">
        <f t="shared" si="9"/>
        <v>#DIV/0!</v>
      </c>
      <c r="K42" s="2" t="e">
        <f t="shared" si="9"/>
        <v>#DIV/0!</v>
      </c>
      <c r="L42" s="2" t="e">
        <f t="shared" si="9"/>
        <v>#DIV/0!</v>
      </c>
      <c r="M42" s="2" t="e">
        <f t="shared" si="9"/>
        <v>#DIV/0!</v>
      </c>
      <c r="O42" s="145" t="e">
        <f t="shared" si="10"/>
        <v>#DIV/0!</v>
      </c>
      <c r="P42" s="145" t="e">
        <f t="shared" si="10"/>
        <v>#DIV/0!</v>
      </c>
      <c r="Q42" s="145" t="e">
        <f t="shared" si="10"/>
        <v>#DIV/0!</v>
      </c>
      <c r="R42" s="145" t="e">
        <f t="shared" si="10"/>
        <v>#DIV/0!</v>
      </c>
      <c r="S42" s="145" t="e">
        <f t="shared" si="10"/>
        <v>#DIV/0!</v>
      </c>
      <c r="T42" s="145" t="e">
        <f t="shared" si="10"/>
        <v>#DIV/0!</v>
      </c>
      <c r="U42" s="145" t="e">
        <f t="shared" si="10"/>
        <v>#DIV/0!</v>
      </c>
      <c r="V42" s="145" t="e">
        <f t="shared" si="10"/>
        <v>#DIV/0!</v>
      </c>
      <c r="W42" s="145" t="e">
        <f t="shared" si="10"/>
        <v>#DIV/0!</v>
      </c>
      <c r="X42" s="145" t="e">
        <f t="shared" si="10"/>
        <v>#DIV/0!</v>
      </c>
      <c r="Y42" s="145" t="e">
        <f t="shared" si="10"/>
        <v>#DIV/0!</v>
      </c>
      <c r="Z42" s="145" t="e">
        <f t="shared" si="10"/>
        <v>#DIV/0!</v>
      </c>
      <c r="AA42" s="118"/>
      <c r="AB42" s="145" t="e">
        <f t="shared" si="11"/>
        <v>#DIV/0!</v>
      </c>
      <c r="AC42" s="145" t="e">
        <f t="shared" si="11"/>
        <v>#DIV/0!</v>
      </c>
      <c r="AD42" s="145" t="e">
        <f t="shared" si="11"/>
        <v>#DIV/0!</v>
      </c>
      <c r="AE42" s="145" t="e">
        <f t="shared" si="11"/>
        <v>#DIV/0!</v>
      </c>
      <c r="AF42" s="145" t="e">
        <f t="shared" si="11"/>
        <v>#DIV/0!</v>
      </c>
      <c r="AG42" s="145" t="e">
        <f t="shared" si="11"/>
        <v>#DIV/0!</v>
      </c>
      <c r="AH42" s="145" t="e">
        <f t="shared" si="11"/>
        <v>#DIV/0!</v>
      </c>
      <c r="AI42" s="145" t="e">
        <f t="shared" si="11"/>
        <v>#DIV/0!</v>
      </c>
      <c r="AJ42" s="145" t="e">
        <f t="shared" si="11"/>
        <v>#DIV/0!</v>
      </c>
      <c r="AK42" s="145" t="e">
        <f t="shared" si="11"/>
        <v>#DIV/0!</v>
      </c>
      <c r="AL42" s="145" t="e">
        <f t="shared" si="11"/>
        <v>#DIV/0!</v>
      </c>
      <c r="AM42" s="145" t="e">
        <f t="shared" si="11"/>
        <v>#DIV/0!</v>
      </c>
    </row>
    <row r="43" spans="1:39" x14ac:dyDescent="0.25"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</row>
    <row r="44" spans="1:39" x14ac:dyDescent="0.25">
      <c r="A44" s="1" t="s">
        <v>135</v>
      </c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</row>
    <row r="45" spans="1:39" ht="39.6" x14ac:dyDescent="0.25">
      <c r="B45" s="106" t="s">
        <v>102</v>
      </c>
      <c r="C45" s="106" t="s">
        <v>103</v>
      </c>
      <c r="D45" s="106" t="s">
        <v>104</v>
      </c>
      <c r="E45" s="106" t="s">
        <v>105</v>
      </c>
      <c r="F45" s="107" t="s">
        <v>109</v>
      </c>
      <c r="G45" s="107" t="s">
        <v>110</v>
      </c>
      <c r="O45" s="145" t="e">
        <f t="shared" ref="O45:Z52" si="12">IF((O35&gt;0)*AND(P35&gt;0),-10,O35)</f>
        <v>#DIV/0!</v>
      </c>
      <c r="P45" s="145" t="e">
        <f t="shared" si="12"/>
        <v>#DIV/0!</v>
      </c>
      <c r="Q45" s="145" t="e">
        <f t="shared" si="12"/>
        <v>#DIV/0!</v>
      </c>
      <c r="R45" s="145" t="e">
        <f t="shared" si="12"/>
        <v>#DIV/0!</v>
      </c>
      <c r="S45" s="145" t="e">
        <f t="shared" si="12"/>
        <v>#DIV/0!</v>
      </c>
      <c r="T45" s="145" t="e">
        <f t="shared" si="12"/>
        <v>#DIV/0!</v>
      </c>
      <c r="U45" s="145" t="e">
        <f t="shared" si="12"/>
        <v>#DIV/0!</v>
      </c>
      <c r="V45" s="145" t="e">
        <f t="shared" si="12"/>
        <v>#DIV/0!</v>
      </c>
      <c r="W45" s="145" t="e">
        <f t="shared" si="12"/>
        <v>#DIV/0!</v>
      </c>
      <c r="X45" s="145" t="e">
        <f t="shared" si="12"/>
        <v>#DIV/0!</v>
      </c>
      <c r="Y45" s="145" t="e">
        <f t="shared" si="12"/>
        <v>#DIV/0!</v>
      </c>
      <c r="Z45" s="145" t="e">
        <f t="shared" si="12"/>
        <v>#DIV/0!</v>
      </c>
      <c r="AA45" s="118"/>
      <c r="AB45" s="145" t="e">
        <f>IF((AA35=-10)*AND(AB35&gt;-10),AB35,-10)</f>
        <v>#DIV/0!</v>
      </c>
      <c r="AC45" s="145" t="e">
        <f t="shared" ref="AC45:AM45" si="13">IF((AB35=-10)*AND(AC35&gt;-10),AC35,-10)</f>
        <v>#DIV/0!</v>
      </c>
      <c r="AD45" s="145" t="e">
        <f t="shared" si="13"/>
        <v>#DIV/0!</v>
      </c>
      <c r="AE45" s="145" t="e">
        <f t="shared" si="13"/>
        <v>#DIV/0!</v>
      </c>
      <c r="AF45" s="145" t="e">
        <f t="shared" si="13"/>
        <v>#DIV/0!</v>
      </c>
      <c r="AG45" s="145" t="e">
        <f t="shared" si="13"/>
        <v>#DIV/0!</v>
      </c>
      <c r="AH45" s="145" t="e">
        <f t="shared" si="13"/>
        <v>#DIV/0!</v>
      </c>
      <c r="AI45" s="145" t="e">
        <f t="shared" si="13"/>
        <v>#DIV/0!</v>
      </c>
      <c r="AJ45" s="145" t="e">
        <f t="shared" si="13"/>
        <v>#DIV/0!</v>
      </c>
      <c r="AK45" s="145" t="e">
        <f t="shared" si="13"/>
        <v>#DIV/0!</v>
      </c>
      <c r="AL45" s="145" t="e">
        <f t="shared" si="13"/>
        <v>#DIV/0!</v>
      </c>
      <c r="AM45" s="145" t="e">
        <f t="shared" si="13"/>
        <v>#DIV/0!</v>
      </c>
    </row>
    <row r="46" spans="1:39" x14ac:dyDescent="0.25">
      <c r="A46" t="str">
        <f t="shared" ref="A46:A52" si="14">A35</f>
        <v>BPB</v>
      </c>
      <c r="B46" t="e">
        <f>MAX(O55:Z55)</f>
        <v>#DIV/0!</v>
      </c>
      <c r="C46" t="e">
        <f>MAX(AB55:AM55)</f>
        <v>#DIV/0!</v>
      </c>
      <c r="D46" t="e">
        <f>MAX(O45:Z45)</f>
        <v>#DIV/0!</v>
      </c>
      <c r="E46" t="e">
        <f>MAX(AB45:AM45)</f>
        <v>#DIV/0!</v>
      </c>
      <c r="F46" t="e">
        <f t="shared" ref="F46:F52" si="15">(B46-C46)*((50-E46)/(D46-E46))+C46</f>
        <v>#DIV/0!</v>
      </c>
      <c r="G46" s="55" t="e">
        <f t="shared" ref="G46:G52" si="16">IF(B46=$E$11,("&gt;"&amp;$E$11),F46)</f>
        <v>#DIV/0!</v>
      </c>
      <c r="O46" s="145" t="e">
        <f t="shared" si="12"/>
        <v>#DIV/0!</v>
      </c>
      <c r="P46" s="145" t="e">
        <f t="shared" si="12"/>
        <v>#DIV/0!</v>
      </c>
      <c r="Q46" s="145" t="e">
        <f t="shared" si="12"/>
        <v>#DIV/0!</v>
      </c>
      <c r="R46" s="145" t="e">
        <f t="shared" si="12"/>
        <v>#DIV/0!</v>
      </c>
      <c r="S46" s="145" t="e">
        <f t="shared" si="12"/>
        <v>#DIV/0!</v>
      </c>
      <c r="T46" s="145" t="e">
        <f t="shared" si="12"/>
        <v>#DIV/0!</v>
      </c>
      <c r="U46" s="145" t="e">
        <f t="shared" si="12"/>
        <v>#DIV/0!</v>
      </c>
      <c r="V46" s="145" t="e">
        <f t="shared" si="12"/>
        <v>#DIV/0!</v>
      </c>
      <c r="W46" s="145" t="e">
        <f t="shared" si="12"/>
        <v>#DIV/0!</v>
      </c>
      <c r="X46" s="145" t="e">
        <f t="shared" si="12"/>
        <v>#DIV/0!</v>
      </c>
      <c r="Y46" s="145" t="e">
        <f t="shared" si="12"/>
        <v>#DIV/0!</v>
      </c>
      <c r="Z46" s="145" t="e">
        <f t="shared" si="12"/>
        <v>#DIV/0!</v>
      </c>
      <c r="AA46" s="118"/>
      <c r="AB46" s="145" t="e">
        <f t="shared" ref="AB46:AM52" si="17">IF((AA36=-10)*AND(AB36&gt;-10),AB36,-10)</f>
        <v>#DIV/0!</v>
      </c>
      <c r="AC46" s="145" t="e">
        <f t="shared" si="17"/>
        <v>#DIV/0!</v>
      </c>
      <c r="AD46" s="145" t="e">
        <f t="shared" si="17"/>
        <v>#DIV/0!</v>
      </c>
      <c r="AE46" s="145" t="e">
        <f t="shared" si="17"/>
        <v>#DIV/0!</v>
      </c>
      <c r="AF46" s="145" t="e">
        <f t="shared" si="17"/>
        <v>#DIV/0!</v>
      </c>
      <c r="AG46" s="145" t="e">
        <f t="shared" si="17"/>
        <v>#DIV/0!</v>
      </c>
      <c r="AH46" s="145" t="e">
        <f t="shared" si="17"/>
        <v>#DIV/0!</v>
      </c>
      <c r="AI46" s="145" t="e">
        <f t="shared" si="17"/>
        <v>#DIV/0!</v>
      </c>
      <c r="AJ46" s="145" t="e">
        <f t="shared" si="17"/>
        <v>#DIV/0!</v>
      </c>
      <c r="AK46" s="145" t="e">
        <f t="shared" si="17"/>
        <v>#DIV/0!</v>
      </c>
      <c r="AL46" s="145" t="e">
        <f t="shared" si="17"/>
        <v>#DIV/0!</v>
      </c>
      <c r="AM46" s="145" t="e">
        <f t="shared" si="17"/>
        <v>#DIV/0!</v>
      </c>
    </row>
    <row r="47" spans="1:39" x14ac:dyDescent="0.25">
      <c r="A47">
        <f t="shared" si="14"/>
        <v>0</v>
      </c>
      <c r="B47" t="e">
        <f t="shared" ref="B47:B52" si="18">MAX(O56:Z56)</f>
        <v>#DIV/0!</v>
      </c>
      <c r="C47" t="e">
        <f t="shared" ref="C47:C52" si="19">MAX(AB56:AM56)</f>
        <v>#DIV/0!</v>
      </c>
      <c r="D47" t="e">
        <f t="shared" ref="D47:D52" si="20">MAX(O46:Z46)</f>
        <v>#DIV/0!</v>
      </c>
      <c r="E47" t="e">
        <f t="shared" ref="E47:E52" si="21">MAX(AB46:AM46)</f>
        <v>#DIV/0!</v>
      </c>
      <c r="F47" t="e">
        <f t="shared" si="15"/>
        <v>#DIV/0!</v>
      </c>
      <c r="G47" s="55" t="e">
        <f t="shared" si="16"/>
        <v>#DIV/0!</v>
      </c>
      <c r="O47" s="145" t="e">
        <f t="shared" si="12"/>
        <v>#DIV/0!</v>
      </c>
      <c r="P47" s="145" t="e">
        <f t="shared" si="12"/>
        <v>#DIV/0!</v>
      </c>
      <c r="Q47" s="145" t="e">
        <f t="shared" si="12"/>
        <v>#DIV/0!</v>
      </c>
      <c r="R47" s="145" t="e">
        <f t="shared" si="12"/>
        <v>#DIV/0!</v>
      </c>
      <c r="S47" s="145" t="e">
        <f t="shared" si="12"/>
        <v>#DIV/0!</v>
      </c>
      <c r="T47" s="145" t="e">
        <f t="shared" si="12"/>
        <v>#DIV/0!</v>
      </c>
      <c r="U47" s="145" t="e">
        <f t="shared" si="12"/>
        <v>#DIV/0!</v>
      </c>
      <c r="V47" s="145" t="e">
        <f t="shared" si="12"/>
        <v>#DIV/0!</v>
      </c>
      <c r="W47" s="145" t="e">
        <f t="shared" si="12"/>
        <v>#DIV/0!</v>
      </c>
      <c r="X47" s="145" t="e">
        <f t="shared" si="12"/>
        <v>#DIV/0!</v>
      </c>
      <c r="Y47" s="145" t="e">
        <f t="shared" si="12"/>
        <v>#DIV/0!</v>
      </c>
      <c r="Z47" s="145" t="e">
        <f t="shared" si="12"/>
        <v>#DIV/0!</v>
      </c>
      <c r="AA47" s="118"/>
      <c r="AB47" s="145" t="e">
        <f t="shared" si="17"/>
        <v>#DIV/0!</v>
      </c>
      <c r="AC47" s="145" t="e">
        <f t="shared" si="17"/>
        <v>#DIV/0!</v>
      </c>
      <c r="AD47" s="145" t="e">
        <f t="shared" si="17"/>
        <v>#DIV/0!</v>
      </c>
      <c r="AE47" s="145" t="e">
        <f t="shared" si="17"/>
        <v>#DIV/0!</v>
      </c>
      <c r="AF47" s="145" t="e">
        <f t="shared" si="17"/>
        <v>#DIV/0!</v>
      </c>
      <c r="AG47" s="145" t="e">
        <f t="shared" si="17"/>
        <v>#DIV/0!</v>
      </c>
      <c r="AH47" s="145" t="e">
        <f t="shared" si="17"/>
        <v>#DIV/0!</v>
      </c>
      <c r="AI47" s="145" t="e">
        <f t="shared" si="17"/>
        <v>#DIV/0!</v>
      </c>
      <c r="AJ47" s="145" t="e">
        <f t="shared" si="17"/>
        <v>#DIV/0!</v>
      </c>
      <c r="AK47" s="145" t="e">
        <f t="shared" si="17"/>
        <v>#DIV/0!</v>
      </c>
      <c r="AL47" s="145" t="e">
        <f t="shared" si="17"/>
        <v>#DIV/0!</v>
      </c>
      <c r="AM47" s="145" t="e">
        <f t="shared" si="17"/>
        <v>#DIV/0!</v>
      </c>
    </row>
    <row r="48" spans="1:39" x14ac:dyDescent="0.25">
      <c r="A48">
        <f t="shared" si="14"/>
        <v>0</v>
      </c>
      <c r="B48" t="e">
        <f t="shared" si="18"/>
        <v>#DIV/0!</v>
      </c>
      <c r="C48" t="e">
        <f t="shared" si="19"/>
        <v>#DIV/0!</v>
      </c>
      <c r="D48" t="e">
        <f t="shared" si="20"/>
        <v>#DIV/0!</v>
      </c>
      <c r="E48" t="e">
        <f t="shared" si="21"/>
        <v>#DIV/0!</v>
      </c>
      <c r="F48" t="e">
        <f t="shared" si="15"/>
        <v>#DIV/0!</v>
      </c>
      <c r="G48" s="55" t="e">
        <f t="shared" si="16"/>
        <v>#DIV/0!</v>
      </c>
      <c r="O48" s="145" t="e">
        <f t="shared" si="12"/>
        <v>#DIV/0!</v>
      </c>
      <c r="P48" s="145" t="e">
        <f t="shared" si="12"/>
        <v>#DIV/0!</v>
      </c>
      <c r="Q48" s="145" t="e">
        <f t="shared" si="12"/>
        <v>#DIV/0!</v>
      </c>
      <c r="R48" s="145" t="e">
        <f t="shared" si="12"/>
        <v>#DIV/0!</v>
      </c>
      <c r="S48" s="145" t="e">
        <f t="shared" si="12"/>
        <v>#DIV/0!</v>
      </c>
      <c r="T48" s="145" t="e">
        <f t="shared" si="12"/>
        <v>#DIV/0!</v>
      </c>
      <c r="U48" s="145" t="e">
        <f t="shared" si="12"/>
        <v>#DIV/0!</v>
      </c>
      <c r="V48" s="145" t="e">
        <f t="shared" si="12"/>
        <v>#DIV/0!</v>
      </c>
      <c r="W48" s="145" t="e">
        <f t="shared" si="12"/>
        <v>#DIV/0!</v>
      </c>
      <c r="X48" s="145" t="e">
        <f t="shared" si="12"/>
        <v>#DIV/0!</v>
      </c>
      <c r="Y48" s="145" t="e">
        <f t="shared" si="12"/>
        <v>#DIV/0!</v>
      </c>
      <c r="Z48" s="145" t="e">
        <f t="shared" si="12"/>
        <v>#DIV/0!</v>
      </c>
      <c r="AA48" s="118"/>
      <c r="AB48" s="145" t="e">
        <f t="shared" si="17"/>
        <v>#DIV/0!</v>
      </c>
      <c r="AC48" s="145" t="e">
        <f t="shared" si="17"/>
        <v>#DIV/0!</v>
      </c>
      <c r="AD48" s="145" t="e">
        <f t="shared" si="17"/>
        <v>#DIV/0!</v>
      </c>
      <c r="AE48" s="145" t="e">
        <f t="shared" si="17"/>
        <v>#DIV/0!</v>
      </c>
      <c r="AF48" s="145" t="e">
        <f t="shared" si="17"/>
        <v>#DIV/0!</v>
      </c>
      <c r="AG48" s="145" t="e">
        <f t="shared" si="17"/>
        <v>#DIV/0!</v>
      </c>
      <c r="AH48" s="145" t="e">
        <f t="shared" si="17"/>
        <v>#DIV/0!</v>
      </c>
      <c r="AI48" s="145" t="e">
        <f t="shared" si="17"/>
        <v>#DIV/0!</v>
      </c>
      <c r="AJ48" s="145" t="e">
        <f t="shared" si="17"/>
        <v>#DIV/0!</v>
      </c>
      <c r="AK48" s="145" t="e">
        <f t="shared" si="17"/>
        <v>#DIV/0!</v>
      </c>
      <c r="AL48" s="145" t="e">
        <f t="shared" si="17"/>
        <v>#DIV/0!</v>
      </c>
      <c r="AM48" s="145" t="e">
        <f t="shared" si="17"/>
        <v>#DIV/0!</v>
      </c>
    </row>
    <row r="49" spans="1:42" x14ac:dyDescent="0.25">
      <c r="A49">
        <f t="shared" si="14"/>
        <v>0</v>
      </c>
      <c r="B49" t="e">
        <f t="shared" si="18"/>
        <v>#DIV/0!</v>
      </c>
      <c r="C49" t="e">
        <f t="shared" si="19"/>
        <v>#DIV/0!</v>
      </c>
      <c r="D49" t="e">
        <f t="shared" si="20"/>
        <v>#DIV/0!</v>
      </c>
      <c r="E49" t="e">
        <f t="shared" si="21"/>
        <v>#DIV/0!</v>
      </c>
      <c r="F49" t="e">
        <f t="shared" si="15"/>
        <v>#DIV/0!</v>
      </c>
      <c r="G49" s="55" t="e">
        <f t="shared" si="16"/>
        <v>#DIV/0!</v>
      </c>
      <c r="O49" s="145" t="e">
        <f t="shared" si="12"/>
        <v>#DIV/0!</v>
      </c>
      <c r="P49" s="145" t="e">
        <f t="shared" si="12"/>
        <v>#DIV/0!</v>
      </c>
      <c r="Q49" s="145" t="e">
        <f t="shared" si="12"/>
        <v>#DIV/0!</v>
      </c>
      <c r="R49" s="145" t="e">
        <f t="shared" si="12"/>
        <v>#DIV/0!</v>
      </c>
      <c r="S49" s="145" t="e">
        <f t="shared" si="12"/>
        <v>#DIV/0!</v>
      </c>
      <c r="T49" s="145" t="e">
        <f t="shared" si="12"/>
        <v>#DIV/0!</v>
      </c>
      <c r="U49" s="145" t="e">
        <f t="shared" si="12"/>
        <v>#DIV/0!</v>
      </c>
      <c r="V49" s="145" t="e">
        <f t="shared" si="12"/>
        <v>#DIV/0!</v>
      </c>
      <c r="W49" s="145" t="e">
        <f t="shared" si="12"/>
        <v>#DIV/0!</v>
      </c>
      <c r="X49" s="145" t="e">
        <f t="shared" si="12"/>
        <v>#DIV/0!</v>
      </c>
      <c r="Y49" s="145" t="e">
        <f t="shared" si="12"/>
        <v>#DIV/0!</v>
      </c>
      <c r="Z49" s="145" t="e">
        <f t="shared" si="12"/>
        <v>#DIV/0!</v>
      </c>
      <c r="AA49" s="118"/>
      <c r="AB49" s="145" t="e">
        <f t="shared" si="17"/>
        <v>#DIV/0!</v>
      </c>
      <c r="AC49" s="145" t="e">
        <f t="shared" si="17"/>
        <v>#DIV/0!</v>
      </c>
      <c r="AD49" s="145" t="e">
        <f t="shared" si="17"/>
        <v>#DIV/0!</v>
      </c>
      <c r="AE49" s="145" t="e">
        <f t="shared" si="17"/>
        <v>#DIV/0!</v>
      </c>
      <c r="AF49" s="145" t="e">
        <f t="shared" si="17"/>
        <v>#DIV/0!</v>
      </c>
      <c r="AG49" s="145" t="e">
        <f t="shared" si="17"/>
        <v>#DIV/0!</v>
      </c>
      <c r="AH49" s="145" t="e">
        <f t="shared" si="17"/>
        <v>#DIV/0!</v>
      </c>
      <c r="AI49" s="145" t="e">
        <f t="shared" si="17"/>
        <v>#DIV/0!</v>
      </c>
      <c r="AJ49" s="145" t="e">
        <f t="shared" si="17"/>
        <v>#DIV/0!</v>
      </c>
      <c r="AK49" s="145" t="e">
        <f t="shared" si="17"/>
        <v>#DIV/0!</v>
      </c>
      <c r="AL49" s="145" t="e">
        <f t="shared" si="17"/>
        <v>#DIV/0!</v>
      </c>
      <c r="AM49" s="145" t="e">
        <f t="shared" si="17"/>
        <v>#DIV/0!</v>
      </c>
    </row>
    <row r="50" spans="1:42" x14ac:dyDescent="0.25">
      <c r="A50">
        <f t="shared" si="14"/>
        <v>0</v>
      </c>
      <c r="B50" t="e">
        <f t="shared" si="18"/>
        <v>#DIV/0!</v>
      </c>
      <c r="C50" t="e">
        <f t="shared" si="19"/>
        <v>#DIV/0!</v>
      </c>
      <c r="D50" t="e">
        <f t="shared" si="20"/>
        <v>#DIV/0!</v>
      </c>
      <c r="E50" t="e">
        <f t="shared" si="21"/>
        <v>#DIV/0!</v>
      </c>
      <c r="F50" t="e">
        <f t="shared" si="15"/>
        <v>#DIV/0!</v>
      </c>
      <c r="G50" s="55" t="e">
        <f t="shared" si="16"/>
        <v>#DIV/0!</v>
      </c>
      <c r="O50" s="145" t="e">
        <f t="shared" si="12"/>
        <v>#DIV/0!</v>
      </c>
      <c r="P50" s="145" t="e">
        <f t="shared" si="12"/>
        <v>#DIV/0!</v>
      </c>
      <c r="Q50" s="145" t="e">
        <f t="shared" si="12"/>
        <v>#DIV/0!</v>
      </c>
      <c r="R50" s="145" t="e">
        <f t="shared" si="12"/>
        <v>#DIV/0!</v>
      </c>
      <c r="S50" s="145" t="e">
        <f t="shared" si="12"/>
        <v>#DIV/0!</v>
      </c>
      <c r="T50" s="145" t="e">
        <f t="shared" si="12"/>
        <v>#DIV/0!</v>
      </c>
      <c r="U50" s="145" t="e">
        <f t="shared" si="12"/>
        <v>#DIV/0!</v>
      </c>
      <c r="V50" s="145" t="e">
        <f t="shared" si="12"/>
        <v>#DIV/0!</v>
      </c>
      <c r="W50" s="145" t="e">
        <f t="shared" si="12"/>
        <v>#DIV/0!</v>
      </c>
      <c r="X50" s="145" t="e">
        <f t="shared" si="12"/>
        <v>#DIV/0!</v>
      </c>
      <c r="Y50" s="145" t="e">
        <f t="shared" si="12"/>
        <v>#DIV/0!</v>
      </c>
      <c r="Z50" s="145" t="e">
        <f t="shared" si="12"/>
        <v>#DIV/0!</v>
      </c>
      <c r="AA50" s="118"/>
      <c r="AB50" s="145" t="e">
        <f t="shared" si="17"/>
        <v>#DIV/0!</v>
      </c>
      <c r="AC50" s="145" t="e">
        <f t="shared" si="17"/>
        <v>#DIV/0!</v>
      </c>
      <c r="AD50" s="145" t="e">
        <f t="shared" si="17"/>
        <v>#DIV/0!</v>
      </c>
      <c r="AE50" s="145" t="e">
        <f t="shared" si="17"/>
        <v>#DIV/0!</v>
      </c>
      <c r="AF50" s="145" t="e">
        <f t="shared" si="17"/>
        <v>#DIV/0!</v>
      </c>
      <c r="AG50" s="145" t="e">
        <f t="shared" si="17"/>
        <v>#DIV/0!</v>
      </c>
      <c r="AH50" s="145" t="e">
        <f t="shared" si="17"/>
        <v>#DIV/0!</v>
      </c>
      <c r="AI50" s="145" t="e">
        <f t="shared" si="17"/>
        <v>#DIV/0!</v>
      </c>
      <c r="AJ50" s="145" t="e">
        <f t="shared" si="17"/>
        <v>#DIV/0!</v>
      </c>
      <c r="AK50" s="145" t="e">
        <f t="shared" si="17"/>
        <v>#DIV/0!</v>
      </c>
      <c r="AL50" s="145" t="e">
        <f t="shared" si="17"/>
        <v>#DIV/0!</v>
      </c>
      <c r="AM50" s="145" t="e">
        <f t="shared" si="17"/>
        <v>#DIV/0!</v>
      </c>
    </row>
    <row r="51" spans="1:42" x14ac:dyDescent="0.25">
      <c r="A51">
        <f t="shared" si="14"/>
        <v>0</v>
      </c>
      <c r="B51" t="e">
        <f t="shared" si="18"/>
        <v>#DIV/0!</v>
      </c>
      <c r="C51" t="e">
        <f t="shared" si="19"/>
        <v>#DIV/0!</v>
      </c>
      <c r="D51" t="e">
        <f t="shared" si="20"/>
        <v>#DIV/0!</v>
      </c>
      <c r="E51" t="e">
        <f t="shared" si="21"/>
        <v>#DIV/0!</v>
      </c>
      <c r="F51" t="e">
        <f t="shared" si="15"/>
        <v>#DIV/0!</v>
      </c>
      <c r="G51" s="55" t="e">
        <f t="shared" si="16"/>
        <v>#DIV/0!</v>
      </c>
      <c r="O51" s="145" t="e">
        <f t="shared" si="12"/>
        <v>#DIV/0!</v>
      </c>
      <c r="P51" s="145" t="e">
        <f t="shared" si="12"/>
        <v>#DIV/0!</v>
      </c>
      <c r="Q51" s="145" t="e">
        <f t="shared" si="12"/>
        <v>#DIV/0!</v>
      </c>
      <c r="R51" s="145" t="e">
        <f t="shared" si="12"/>
        <v>#DIV/0!</v>
      </c>
      <c r="S51" s="145" t="e">
        <f t="shared" si="12"/>
        <v>#DIV/0!</v>
      </c>
      <c r="T51" s="145" t="e">
        <f t="shared" si="12"/>
        <v>#DIV/0!</v>
      </c>
      <c r="U51" s="145" t="e">
        <f t="shared" si="12"/>
        <v>#DIV/0!</v>
      </c>
      <c r="V51" s="145" t="e">
        <f t="shared" si="12"/>
        <v>#DIV/0!</v>
      </c>
      <c r="W51" s="145" t="e">
        <f t="shared" si="12"/>
        <v>#DIV/0!</v>
      </c>
      <c r="X51" s="145" t="e">
        <f t="shared" si="12"/>
        <v>#DIV/0!</v>
      </c>
      <c r="Y51" s="145" t="e">
        <f t="shared" si="12"/>
        <v>#DIV/0!</v>
      </c>
      <c r="Z51" s="145" t="e">
        <f t="shared" si="12"/>
        <v>#DIV/0!</v>
      </c>
      <c r="AA51" s="118"/>
      <c r="AB51" s="145" t="e">
        <f t="shared" si="17"/>
        <v>#DIV/0!</v>
      </c>
      <c r="AC51" s="145" t="e">
        <f t="shared" si="17"/>
        <v>#DIV/0!</v>
      </c>
      <c r="AD51" s="145" t="e">
        <f t="shared" si="17"/>
        <v>#DIV/0!</v>
      </c>
      <c r="AE51" s="145" t="e">
        <f t="shared" si="17"/>
        <v>#DIV/0!</v>
      </c>
      <c r="AF51" s="145" t="e">
        <f t="shared" si="17"/>
        <v>#DIV/0!</v>
      </c>
      <c r="AG51" s="145" t="e">
        <f t="shared" si="17"/>
        <v>#DIV/0!</v>
      </c>
      <c r="AH51" s="145" t="e">
        <f t="shared" si="17"/>
        <v>#DIV/0!</v>
      </c>
      <c r="AI51" s="145" t="e">
        <f t="shared" si="17"/>
        <v>#DIV/0!</v>
      </c>
      <c r="AJ51" s="145" t="e">
        <f t="shared" si="17"/>
        <v>#DIV/0!</v>
      </c>
      <c r="AK51" s="145" t="e">
        <f t="shared" si="17"/>
        <v>#DIV/0!</v>
      </c>
      <c r="AL51" s="145" t="e">
        <f t="shared" si="17"/>
        <v>#DIV/0!</v>
      </c>
      <c r="AM51" s="145" t="e">
        <f t="shared" si="17"/>
        <v>#DIV/0!</v>
      </c>
    </row>
    <row r="52" spans="1:42" x14ac:dyDescent="0.25">
      <c r="A52">
        <f t="shared" si="14"/>
        <v>0</v>
      </c>
      <c r="B52" t="e">
        <f t="shared" si="18"/>
        <v>#DIV/0!</v>
      </c>
      <c r="C52" t="e">
        <f t="shared" si="19"/>
        <v>#DIV/0!</v>
      </c>
      <c r="D52" t="e">
        <f t="shared" si="20"/>
        <v>#DIV/0!</v>
      </c>
      <c r="E52" t="e">
        <f t="shared" si="21"/>
        <v>#DIV/0!</v>
      </c>
      <c r="F52" t="e">
        <f t="shared" si="15"/>
        <v>#DIV/0!</v>
      </c>
      <c r="G52" s="55" t="e">
        <f t="shared" si="16"/>
        <v>#DIV/0!</v>
      </c>
      <c r="O52" s="145" t="e">
        <f t="shared" si="12"/>
        <v>#DIV/0!</v>
      </c>
      <c r="P52" s="145" t="e">
        <f t="shared" si="12"/>
        <v>#DIV/0!</v>
      </c>
      <c r="Q52" s="145" t="e">
        <f t="shared" si="12"/>
        <v>#DIV/0!</v>
      </c>
      <c r="R52" s="145" t="e">
        <f t="shared" si="12"/>
        <v>#DIV/0!</v>
      </c>
      <c r="S52" s="145" t="e">
        <f t="shared" si="12"/>
        <v>#DIV/0!</v>
      </c>
      <c r="T52" s="145" t="e">
        <f t="shared" si="12"/>
        <v>#DIV/0!</v>
      </c>
      <c r="U52" s="145" t="e">
        <f t="shared" si="12"/>
        <v>#DIV/0!</v>
      </c>
      <c r="V52" s="145" t="e">
        <f t="shared" si="12"/>
        <v>#DIV/0!</v>
      </c>
      <c r="W52" s="145" t="e">
        <f t="shared" si="12"/>
        <v>#DIV/0!</v>
      </c>
      <c r="X52" s="145" t="e">
        <f t="shared" si="12"/>
        <v>#DIV/0!</v>
      </c>
      <c r="Y52" s="145" t="e">
        <f t="shared" si="12"/>
        <v>#DIV/0!</v>
      </c>
      <c r="Z52" s="145" t="e">
        <f t="shared" si="12"/>
        <v>#DIV/0!</v>
      </c>
      <c r="AA52" s="118"/>
      <c r="AB52" s="145" t="e">
        <f t="shared" si="17"/>
        <v>#DIV/0!</v>
      </c>
      <c r="AC52" s="145" t="e">
        <f t="shared" si="17"/>
        <v>#DIV/0!</v>
      </c>
      <c r="AD52" s="145" t="e">
        <f t="shared" si="17"/>
        <v>#DIV/0!</v>
      </c>
      <c r="AE52" s="145" t="e">
        <f t="shared" si="17"/>
        <v>#DIV/0!</v>
      </c>
      <c r="AF52" s="145" t="e">
        <f t="shared" si="17"/>
        <v>#DIV/0!</v>
      </c>
      <c r="AG52" s="145" t="e">
        <f t="shared" si="17"/>
        <v>#DIV/0!</v>
      </c>
      <c r="AH52" s="145" t="e">
        <f t="shared" si="17"/>
        <v>#DIV/0!</v>
      </c>
      <c r="AI52" s="145" t="e">
        <f t="shared" si="17"/>
        <v>#DIV/0!</v>
      </c>
      <c r="AJ52" s="145" t="e">
        <f t="shared" si="17"/>
        <v>#DIV/0!</v>
      </c>
      <c r="AK52" s="145" t="e">
        <f t="shared" si="17"/>
        <v>#DIV/0!</v>
      </c>
      <c r="AL52" s="145" t="e">
        <f t="shared" si="17"/>
        <v>#DIV/0!</v>
      </c>
      <c r="AM52" s="145" t="e">
        <f t="shared" si="17"/>
        <v>#DIV/0!</v>
      </c>
    </row>
    <row r="53" spans="1:42" x14ac:dyDescent="0.25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42" x14ac:dyDescent="0.25">
      <c r="A54" s="1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</row>
    <row r="55" spans="1:42" x14ac:dyDescent="0.25">
      <c r="B55" s="106"/>
      <c r="C55" s="106"/>
      <c r="D55" s="106"/>
      <c r="E55" s="106"/>
      <c r="O55" s="145" t="e">
        <f t="shared" ref="O55:Z62" si="22">IF(O45=-10,-10,O$34)</f>
        <v>#DIV/0!</v>
      </c>
      <c r="P55" s="145" t="e">
        <f t="shared" si="22"/>
        <v>#DIV/0!</v>
      </c>
      <c r="Q55" s="145" t="e">
        <f t="shared" si="22"/>
        <v>#DIV/0!</v>
      </c>
      <c r="R55" s="145" t="e">
        <f t="shared" si="22"/>
        <v>#DIV/0!</v>
      </c>
      <c r="S55" s="145" t="e">
        <f t="shared" si="22"/>
        <v>#DIV/0!</v>
      </c>
      <c r="T55" s="145" t="e">
        <f t="shared" si="22"/>
        <v>#DIV/0!</v>
      </c>
      <c r="U55" s="145" t="e">
        <f t="shared" si="22"/>
        <v>#DIV/0!</v>
      </c>
      <c r="V55" s="145" t="e">
        <f t="shared" si="22"/>
        <v>#DIV/0!</v>
      </c>
      <c r="W55" s="145" t="e">
        <f t="shared" si="22"/>
        <v>#DIV/0!</v>
      </c>
      <c r="X55" s="145" t="e">
        <f t="shared" si="22"/>
        <v>#DIV/0!</v>
      </c>
      <c r="Y55" s="145" t="e">
        <f t="shared" si="22"/>
        <v>#DIV/0!</v>
      </c>
      <c r="Z55" s="145" t="e">
        <f t="shared" si="22"/>
        <v>#DIV/0!</v>
      </c>
      <c r="AA55" s="118"/>
      <c r="AB55" s="145" t="e">
        <f t="shared" ref="AB55:AM62" si="23">IF(AB45=-10,-10,AB$34)</f>
        <v>#DIV/0!</v>
      </c>
      <c r="AC55" s="145" t="e">
        <f t="shared" si="23"/>
        <v>#DIV/0!</v>
      </c>
      <c r="AD55" s="145" t="e">
        <f t="shared" si="23"/>
        <v>#DIV/0!</v>
      </c>
      <c r="AE55" s="145" t="e">
        <f t="shared" si="23"/>
        <v>#DIV/0!</v>
      </c>
      <c r="AF55" s="145" t="e">
        <f t="shared" si="23"/>
        <v>#DIV/0!</v>
      </c>
      <c r="AG55" s="145" t="e">
        <f t="shared" si="23"/>
        <v>#DIV/0!</v>
      </c>
      <c r="AH55" s="145" t="e">
        <f t="shared" si="23"/>
        <v>#DIV/0!</v>
      </c>
      <c r="AI55" s="145" t="e">
        <f t="shared" si="23"/>
        <v>#DIV/0!</v>
      </c>
      <c r="AJ55" s="145" t="e">
        <f t="shared" si="23"/>
        <v>#DIV/0!</v>
      </c>
      <c r="AK55" s="145" t="e">
        <f t="shared" si="23"/>
        <v>#DIV/0!</v>
      </c>
      <c r="AL55" s="145" t="e">
        <f t="shared" si="23"/>
        <v>#DIV/0!</v>
      </c>
      <c r="AM55" s="145" t="e">
        <f t="shared" si="23"/>
        <v>#DIV/0!</v>
      </c>
    </row>
    <row r="56" spans="1:42" x14ac:dyDescent="0.25">
      <c r="O56" s="145" t="e">
        <f t="shared" si="22"/>
        <v>#DIV/0!</v>
      </c>
      <c r="P56" s="145" t="e">
        <f t="shared" si="22"/>
        <v>#DIV/0!</v>
      </c>
      <c r="Q56" s="145" t="e">
        <f t="shared" si="22"/>
        <v>#DIV/0!</v>
      </c>
      <c r="R56" s="145" t="e">
        <f t="shared" si="22"/>
        <v>#DIV/0!</v>
      </c>
      <c r="S56" s="145" t="e">
        <f t="shared" si="22"/>
        <v>#DIV/0!</v>
      </c>
      <c r="T56" s="145" t="e">
        <f t="shared" si="22"/>
        <v>#DIV/0!</v>
      </c>
      <c r="U56" s="145" t="e">
        <f t="shared" si="22"/>
        <v>#DIV/0!</v>
      </c>
      <c r="V56" s="145" t="e">
        <f t="shared" si="22"/>
        <v>#DIV/0!</v>
      </c>
      <c r="W56" s="145" t="e">
        <f t="shared" si="22"/>
        <v>#DIV/0!</v>
      </c>
      <c r="X56" s="145" t="e">
        <f t="shared" si="22"/>
        <v>#DIV/0!</v>
      </c>
      <c r="Y56" s="145" t="e">
        <f t="shared" si="22"/>
        <v>#DIV/0!</v>
      </c>
      <c r="Z56" s="145" t="e">
        <f t="shared" si="22"/>
        <v>#DIV/0!</v>
      </c>
      <c r="AA56" s="118"/>
      <c r="AB56" s="145" t="e">
        <f t="shared" si="23"/>
        <v>#DIV/0!</v>
      </c>
      <c r="AC56" s="145" t="e">
        <f t="shared" si="23"/>
        <v>#DIV/0!</v>
      </c>
      <c r="AD56" s="145" t="e">
        <f t="shared" si="23"/>
        <v>#DIV/0!</v>
      </c>
      <c r="AE56" s="145" t="e">
        <f t="shared" si="23"/>
        <v>#DIV/0!</v>
      </c>
      <c r="AF56" s="145" t="e">
        <f t="shared" si="23"/>
        <v>#DIV/0!</v>
      </c>
      <c r="AG56" s="145" t="e">
        <f t="shared" si="23"/>
        <v>#DIV/0!</v>
      </c>
      <c r="AH56" s="145" t="e">
        <f t="shared" si="23"/>
        <v>#DIV/0!</v>
      </c>
      <c r="AI56" s="145" t="e">
        <f t="shared" si="23"/>
        <v>#DIV/0!</v>
      </c>
      <c r="AJ56" s="145" t="e">
        <f t="shared" si="23"/>
        <v>#DIV/0!</v>
      </c>
      <c r="AK56" s="145" t="e">
        <f t="shared" si="23"/>
        <v>#DIV/0!</v>
      </c>
      <c r="AL56" s="145" t="e">
        <f t="shared" si="23"/>
        <v>#DIV/0!</v>
      </c>
      <c r="AM56" s="145" t="e">
        <f t="shared" si="23"/>
        <v>#DIV/0!</v>
      </c>
    </row>
    <row r="57" spans="1:42" x14ac:dyDescent="0.25">
      <c r="O57" s="145" t="e">
        <f t="shared" si="22"/>
        <v>#DIV/0!</v>
      </c>
      <c r="P57" s="145" t="e">
        <f t="shared" si="22"/>
        <v>#DIV/0!</v>
      </c>
      <c r="Q57" s="145" t="e">
        <f t="shared" si="22"/>
        <v>#DIV/0!</v>
      </c>
      <c r="R57" s="145" t="e">
        <f t="shared" si="22"/>
        <v>#DIV/0!</v>
      </c>
      <c r="S57" s="145" t="e">
        <f t="shared" si="22"/>
        <v>#DIV/0!</v>
      </c>
      <c r="T57" s="145" t="e">
        <f t="shared" si="22"/>
        <v>#DIV/0!</v>
      </c>
      <c r="U57" s="145" t="e">
        <f t="shared" si="22"/>
        <v>#DIV/0!</v>
      </c>
      <c r="V57" s="145" t="e">
        <f t="shared" si="22"/>
        <v>#DIV/0!</v>
      </c>
      <c r="W57" s="145" t="e">
        <f t="shared" si="22"/>
        <v>#DIV/0!</v>
      </c>
      <c r="X57" s="145" t="e">
        <f t="shared" si="22"/>
        <v>#DIV/0!</v>
      </c>
      <c r="Y57" s="145" t="e">
        <f t="shared" si="22"/>
        <v>#DIV/0!</v>
      </c>
      <c r="Z57" s="145" t="e">
        <f t="shared" si="22"/>
        <v>#DIV/0!</v>
      </c>
      <c r="AA57" s="118"/>
      <c r="AB57" s="145" t="e">
        <f t="shared" si="23"/>
        <v>#DIV/0!</v>
      </c>
      <c r="AC57" s="145" t="e">
        <f t="shared" si="23"/>
        <v>#DIV/0!</v>
      </c>
      <c r="AD57" s="145" t="e">
        <f t="shared" si="23"/>
        <v>#DIV/0!</v>
      </c>
      <c r="AE57" s="145" t="e">
        <f t="shared" si="23"/>
        <v>#DIV/0!</v>
      </c>
      <c r="AF57" s="145" t="e">
        <f t="shared" si="23"/>
        <v>#DIV/0!</v>
      </c>
      <c r="AG57" s="145" t="e">
        <f t="shared" si="23"/>
        <v>#DIV/0!</v>
      </c>
      <c r="AH57" s="145" t="e">
        <f t="shared" si="23"/>
        <v>#DIV/0!</v>
      </c>
      <c r="AI57" s="145" t="e">
        <f t="shared" si="23"/>
        <v>#DIV/0!</v>
      </c>
      <c r="AJ57" s="145" t="e">
        <f t="shared" si="23"/>
        <v>#DIV/0!</v>
      </c>
      <c r="AK57" s="145" t="e">
        <f t="shared" si="23"/>
        <v>#DIV/0!</v>
      </c>
      <c r="AL57" s="145" t="e">
        <f t="shared" si="23"/>
        <v>#DIV/0!</v>
      </c>
      <c r="AM57" s="145" t="e">
        <f t="shared" si="23"/>
        <v>#DIV/0!</v>
      </c>
    </row>
    <row r="58" spans="1:42" x14ac:dyDescent="0.25">
      <c r="O58" s="145" t="e">
        <f t="shared" si="22"/>
        <v>#DIV/0!</v>
      </c>
      <c r="P58" s="145" t="e">
        <f t="shared" si="22"/>
        <v>#DIV/0!</v>
      </c>
      <c r="Q58" s="145" t="e">
        <f t="shared" si="22"/>
        <v>#DIV/0!</v>
      </c>
      <c r="R58" s="145" t="e">
        <f t="shared" si="22"/>
        <v>#DIV/0!</v>
      </c>
      <c r="S58" s="145" t="e">
        <f t="shared" si="22"/>
        <v>#DIV/0!</v>
      </c>
      <c r="T58" s="145" t="e">
        <f t="shared" si="22"/>
        <v>#DIV/0!</v>
      </c>
      <c r="U58" s="145" t="e">
        <f t="shared" si="22"/>
        <v>#DIV/0!</v>
      </c>
      <c r="V58" s="145" t="e">
        <f t="shared" si="22"/>
        <v>#DIV/0!</v>
      </c>
      <c r="W58" s="145" t="e">
        <f t="shared" si="22"/>
        <v>#DIV/0!</v>
      </c>
      <c r="X58" s="145" t="e">
        <f t="shared" si="22"/>
        <v>#DIV/0!</v>
      </c>
      <c r="Y58" s="145" t="e">
        <f t="shared" si="22"/>
        <v>#DIV/0!</v>
      </c>
      <c r="Z58" s="145" t="e">
        <f t="shared" si="22"/>
        <v>#DIV/0!</v>
      </c>
      <c r="AA58" s="118"/>
      <c r="AB58" s="145" t="e">
        <f t="shared" si="23"/>
        <v>#DIV/0!</v>
      </c>
      <c r="AC58" s="145" t="e">
        <f t="shared" si="23"/>
        <v>#DIV/0!</v>
      </c>
      <c r="AD58" s="145" t="e">
        <f t="shared" si="23"/>
        <v>#DIV/0!</v>
      </c>
      <c r="AE58" s="145" t="e">
        <f t="shared" si="23"/>
        <v>#DIV/0!</v>
      </c>
      <c r="AF58" s="145" t="e">
        <f t="shared" si="23"/>
        <v>#DIV/0!</v>
      </c>
      <c r="AG58" s="145" t="e">
        <f t="shared" si="23"/>
        <v>#DIV/0!</v>
      </c>
      <c r="AH58" s="145" t="e">
        <f t="shared" si="23"/>
        <v>#DIV/0!</v>
      </c>
      <c r="AI58" s="145" t="e">
        <f t="shared" si="23"/>
        <v>#DIV/0!</v>
      </c>
      <c r="AJ58" s="145" t="e">
        <f t="shared" si="23"/>
        <v>#DIV/0!</v>
      </c>
      <c r="AK58" s="145" t="e">
        <f t="shared" si="23"/>
        <v>#DIV/0!</v>
      </c>
      <c r="AL58" s="145" t="e">
        <f t="shared" si="23"/>
        <v>#DIV/0!</v>
      </c>
      <c r="AM58" s="145" t="e">
        <f t="shared" si="23"/>
        <v>#DIV/0!</v>
      </c>
    </row>
    <row r="59" spans="1:42" x14ac:dyDescent="0.25">
      <c r="O59" s="145" t="e">
        <f t="shared" si="22"/>
        <v>#DIV/0!</v>
      </c>
      <c r="P59" s="145" t="e">
        <f t="shared" si="22"/>
        <v>#DIV/0!</v>
      </c>
      <c r="Q59" s="145" t="e">
        <f t="shared" si="22"/>
        <v>#DIV/0!</v>
      </c>
      <c r="R59" s="145" t="e">
        <f t="shared" si="22"/>
        <v>#DIV/0!</v>
      </c>
      <c r="S59" s="145" t="e">
        <f t="shared" si="22"/>
        <v>#DIV/0!</v>
      </c>
      <c r="T59" s="145" t="e">
        <f t="shared" si="22"/>
        <v>#DIV/0!</v>
      </c>
      <c r="U59" s="145" t="e">
        <f t="shared" si="22"/>
        <v>#DIV/0!</v>
      </c>
      <c r="V59" s="145" t="e">
        <f t="shared" si="22"/>
        <v>#DIV/0!</v>
      </c>
      <c r="W59" s="145" t="e">
        <f t="shared" si="22"/>
        <v>#DIV/0!</v>
      </c>
      <c r="X59" s="145" t="e">
        <f t="shared" si="22"/>
        <v>#DIV/0!</v>
      </c>
      <c r="Y59" s="145" t="e">
        <f t="shared" si="22"/>
        <v>#DIV/0!</v>
      </c>
      <c r="Z59" s="145" t="e">
        <f t="shared" si="22"/>
        <v>#DIV/0!</v>
      </c>
      <c r="AA59" s="118"/>
      <c r="AB59" s="145" t="e">
        <f t="shared" si="23"/>
        <v>#DIV/0!</v>
      </c>
      <c r="AC59" s="145" t="e">
        <f t="shared" si="23"/>
        <v>#DIV/0!</v>
      </c>
      <c r="AD59" s="145" t="e">
        <f t="shared" si="23"/>
        <v>#DIV/0!</v>
      </c>
      <c r="AE59" s="145" t="e">
        <f t="shared" si="23"/>
        <v>#DIV/0!</v>
      </c>
      <c r="AF59" s="145" t="e">
        <f t="shared" si="23"/>
        <v>#DIV/0!</v>
      </c>
      <c r="AG59" s="145" t="e">
        <f t="shared" si="23"/>
        <v>#DIV/0!</v>
      </c>
      <c r="AH59" s="145" t="e">
        <f t="shared" si="23"/>
        <v>#DIV/0!</v>
      </c>
      <c r="AI59" s="145" t="e">
        <f t="shared" si="23"/>
        <v>#DIV/0!</v>
      </c>
      <c r="AJ59" s="145" t="e">
        <f t="shared" si="23"/>
        <v>#DIV/0!</v>
      </c>
      <c r="AK59" s="145" t="e">
        <f t="shared" si="23"/>
        <v>#DIV/0!</v>
      </c>
      <c r="AL59" s="145" t="e">
        <f t="shared" si="23"/>
        <v>#DIV/0!</v>
      </c>
      <c r="AM59" s="145" t="e">
        <f t="shared" si="23"/>
        <v>#DIV/0!</v>
      </c>
    </row>
    <row r="60" spans="1:42" x14ac:dyDescent="0.25">
      <c r="O60" s="145" t="e">
        <f t="shared" si="22"/>
        <v>#DIV/0!</v>
      </c>
      <c r="P60" s="145" t="e">
        <f t="shared" si="22"/>
        <v>#DIV/0!</v>
      </c>
      <c r="Q60" s="145" t="e">
        <f t="shared" si="22"/>
        <v>#DIV/0!</v>
      </c>
      <c r="R60" s="145" t="e">
        <f t="shared" si="22"/>
        <v>#DIV/0!</v>
      </c>
      <c r="S60" s="145" t="e">
        <f t="shared" si="22"/>
        <v>#DIV/0!</v>
      </c>
      <c r="T60" s="145" t="e">
        <f t="shared" si="22"/>
        <v>#DIV/0!</v>
      </c>
      <c r="U60" s="145" t="e">
        <f t="shared" si="22"/>
        <v>#DIV/0!</v>
      </c>
      <c r="V60" s="145" t="e">
        <f t="shared" si="22"/>
        <v>#DIV/0!</v>
      </c>
      <c r="W60" s="145" t="e">
        <f t="shared" si="22"/>
        <v>#DIV/0!</v>
      </c>
      <c r="X60" s="145" t="e">
        <f t="shared" si="22"/>
        <v>#DIV/0!</v>
      </c>
      <c r="Y60" s="145" t="e">
        <f t="shared" si="22"/>
        <v>#DIV/0!</v>
      </c>
      <c r="Z60" s="145" t="e">
        <f t="shared" si="22"/>
        <v>#DIV/0!</v>
      </c>
      <c r="AA60" s="118"/>
      <c r="AB60" s="145" t="e">
        <f t="shared" si="23"/>
        <v>#DIV/0!</v>
      </c>
      <c r="AC60" s="145" t="e">
        <f t="shared" si="23"/>
        <v>#DIV/0!</v>
      </c>
      <c r="AD60" s="145" t="e">
        <f t="shared" si="23"/>
        <v>#DIV/0!</v>
      </c>
      <c r="AE60" s="145" t="e">
        <f t="shared" si="23"/>
        <v>#DIV/0!</v>
      </c>
      <c r="AF60" s="145" t="e">
        <f t="shared" si="23"/>
        <v>#DIV/0!</v>
      </c>
      <c r="AG60" s="145" t="e">
        <f t="shared" si="23"/>
        <v>#DIV/0!</v>
      </c>
      <c r="AH60" s="145" t="e">
        <f t="shared" si="23"/>
        <v>#DIV/0!</v>
      </c>
      <c r="AI60" s="145" t="e">
        <f t="shared" si="23"/>
        <v>#DIV/0!</v>
      </c>
      <c r="AJ60" s="145" t="e">
        <f t="shared" si="23"/>
        <v>#DIV/0!</v>
      </c>
      <c r="AK60" s="145" t="e">
        <f t="shared" si="23"/>
        <v>#DIV/0!</v>
      </c>
      <c r="AL60" s="145" t="e">
        <f t="shared" si="23"/>
        <v>#DIV/0!</v>
      </c>
      <c r="AM60" s="145" t="e">
        <f t="shared" si="23"/>
        <v>#DIV/0!</v>
      </c>
    </row>
    <row r="61" spans="1:42" x14ac:dyDescent="0.25">
      <c r="O61" s="145" t="e">
        <f t="shared" si="22"/>
        <v>#DIV/0!</v>
      </c>
      <c r="P61" s="145" t="e">
        <f t="shared" si="22"/>
        <v>#DIV/0!</v>
      </c>
      <c r="Q61" s="145" t="e">
        <f t="shared" si="22"/>
        <v>#DIV/0!</v>
      </c>
      <c r="R61" s="145" t="e">
        <f t="shared" si="22"/>
        <v>#DIV/0!</v>
      </c>
      <c r="S61" s="145" t="e">
        <f t="shared" si="22"/>
        <v>#DIV/0!</v>
      </c>
      <c r="T61" s="145" t="e">
        <f t="shared" si="22"/>
        <v>#DIV/0!</v>
      </c>
      <c r="U61" s="145" t="e">
        <f t="shared" si="22"/>
        <v>#DIV/0!</v>
      </c>
      <c r="V61" s="145" t="e">
        <f t="shared" si="22"/>
        <v>#DIV/0!</v>
      </c>
      <c r="W61" s="145" t="e">
        <f t="shared" si="22"/>
        <v>#DIV/0!</v>
      </c>
      <c r="X61" s="145" t="e">
        <f t="shared" si="22"/>
        <v>#DIV/0!</v>
      </c>
      <c r="Y61" s="145" t="e">
        <f t="shared" si="22"/>
        <v>#DIV/0!</v>
      </c>
      <c r="Z61" s="145" t="e">
        <f t="shared" si="22"/>
        <v>#DIV/0!</v>
      </c>
      <c r="AA61" s="118"/>
      <c r="AB61" s="145" t="e">
        <f t="shared" si="23"/>
        <v>#DIV/0!</v>
      </c>
      <c r="AC61" s="145" t="e">
        <f t="shared" si="23"/>
        <v>#DIV/0!</v>
      </c>
      <c r="AD61" s="145" t="e">
        <f t="shared" si="23"/>
        <v>#DIV/0!</v>
      </c>
      <c r="AE61" s="145" t="e">
        <f t="shared" si="23"/>
        <v>#DIV/0!</v>
      </c>
      <c r="AF61" s="145" t="e">
        <f t="shared" si="23"/>
        <v>#DIV/0!</v>
      </c>
      <c r="AG61" s="145" t="e">
        <f t="shared" si="23"/>
        <v>#DIV/0!</v>
      </c>
      <c r="AH61" s="145" t="e">
        <f t="shared" si="23"/>
        <v>#DIV/0!</v>
      </c>
      <c r="AI61" s="145" t="e">
        <f t="shared" si="23"/>
        <v>#DIV/0!</v>
      </c>
      <c r="AJ61" s="145" t="e">
        <f t="shared" si="23"/>
        <v>#DIV/0!</v>
      </c>
      <c r="AK61" s="145" t="e">
        <f t="shared" si="23"/>
        <v>#DIV/0!</v>
      </c>
      <c r="AL61" s="145" t="e">
        <f t="shared" si="23"/>
        <v>#DIV/0!</v>
      </c>
      <c r="AM61" s="145" t="e">
        <f t="shared" si="23"/>
        <v>#DIV/0!</v>
      </c>
    </row>
    <row r="62" spans="1:42" x14ac:dyDescent="0.25">
      <c r="O62" s="145" t="e">
        <f t="shared" si="22"/>
        <v>#DIV/0!</v>
      </c>
      <c r="P62" s="145" t="e">
        <f t="shared" si="22"/>
        <v>#DIV/0!</v>
      </c>
      <c r="Q62" s="145" t="e">
        <f t="shared" si="22"/>
        <v>#DIV/0!</v>
      </c>
      <c r="R62" s="145" t="e">
        <f t="shared" si="22"/>
        <v>#DIV/0!</v>
      </c>
      <c r="S62" s="145" t="e">
        <f t="shared" si="22"/>
        <v>#DIV/0!</v>
      </c>
      <c r="T62" s="145" t="e">
        <f t="shared" si="22"/>
        <v>#DIV/0!</v>
      </c>
      <c r="U62" s="145" t="e">
        <f t="shared" si="22"/>
        <v>#DIV/0!</v>
      </c>
      <c r="V62" s="145" t="e">
        <f t="shared" si="22"/>
        <v>#DIV/0!</v>
      </c>
      <c r="W62" s="145" t="e">
        <f t="shared" si="22"/>
        <v>#DIV/0!</v>
      </c>
      <c r="X62" s="145" t="e">
        <f t="shared" si="22"/>
        <v>#DIV/0!</v>
      </c>
      <c r="Y62" s="145" t="e">
        <f t="shared" si="22"/>
        <v>#DIV/0!</v>
      </c>
      <c r="Z62" s="145" t="e">
        <f t="shared" si="22"/>
        <v>#DIV/0!</v>
      </c>
      <c r="AA62" s="118"/>
      <c r="AB62" s="145" t="e">
        <f t="shared" si="23"/>
        <v>#DIV/0!</v>
      </c>
      <c r="AC62" s="145" t="e">
        <f t="shared" si="23"/>
        <v>#DIV/0!</v>
      </c>
      <c r="AD62" s="145" t="e">
        <f t="shared" si="23"/>
        <v>#DIV/0!</v>
      </c>
      <c r="AE62" s="145" t="e">
        <f t="shared" si="23"/>
        <v>#DIV/0!</v>
      </c>
      <c r="AF62" s="145" t="e">
        <f t="shared" si="23"/>
        <v>#DIV/0!</v>
      </c>
      <c r="AG62" s="145" t="e">
        <f t="shared" si="23"/>
        <v>#DIV/0!</v>
      </c>
      <c r="AH62" s="145" t="e">
        <f t="shared" si="23"/>
        <v>#DIV/0!</v>
      </c>
      <c r="AI62" s="145" t="e">
        <f t="shared" si="23"/>
        <v>#DIV/0!</v>
      </c>
      <c r="AJ62" s="145" t="e">
        <f t="shared" si="23"/>
        <v>#DIV/0!</v>
      </c>
      <c r="AK62" s="145" t="e">
        <f t="shared" si="23"/>
        <v>#DIV/0!</v>
      </c>
      <c r="AL62" s="145" t="e">
        <f t="shared" si="23"/>
        <v>#DIV/0!</v>
      </c>
      <c r="AM62" s="145" t="e">
        <f t="shared" si="23"/>
        <v>#DIV/0!</v>
      </c>
    </row>
    <row r="63" spans="1:42" x14ac:dyDescent="0.25">
      <c r="O63" s="119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</row>
    <row r="64" spans="1:42" x14ac:dyDescent="0.25">
      <c r="A64" s="1"/>
    </row>
    <row r="65" spans="1:5" x14ac:dyDescent="0.25">
      <c r="B65" s="106"/>
      <c r="C65" s="106"/>
      <c r="D65" s="106"/>
      <c r="E65" s="106"/>
    </row>
    <row r="74" spans="1:5" x14ac:dyDescent="0.25">
      <c r="A74" s="1"/>
    </row>
    <row r="75" spans="1:5" x14ac:dyDescent="0.25">
      <c r="B75" s="106"/>
      <c r="C75" s="106"/>
      <c r="D75" s="106"/>
      <c r="E75" s="106"/>
    </row>
    <row r="93" spans="48:48" x14ac:dyDescent="0.25">
      <c r="AV93" s="121"/>
    </row>
    <row r="94" spans="48:48" x14ac:dyDescent="0.25">
      <c r="AV94" s="121"/>
    </row>
    <row r="95" spans="48:48" x14ac:dyDescent="0.25">
      <c r="AV95" s="121"/>
    </row>
    <row r="96" spans="48:48" x14ac:dyDescent="0.25">
      <c r="AV96" s="121"/>
    </row>
    <row r="97" spans="48:48" x14ac:dyDescent="0.25">
      <c r="AV97" s="121"/>
    </row>
    <row r="98" spans="48:48" x14ac:dyDescent="0.25">
      <c r="AV98" s="121"/>
    </row>
    <row r="99" spans="48:48" x14ac:dyDescent="0.25">
      <c r="AV99" s="121"/>
    </row>
    <row r="100" spans="48:48" x14ac:dyDescent="0.25">
      <c r="AV100" s="121"/>
    </row>
    <row r="101" spans="48:48" x14ac:dyDescent="0.25">
      <c r="AV101" s="121"/>
    </row>
    <row r="102" spans="48:48" x14ac:dyDescent="0.25">
      <c r="AV102" s="121"/>
    </row>
    <row r="103" spans="48:48" x14ac:dyDescent="0.25">
      <c r="AV103" s="121"/>
    </row>
    <row r="104" spans="48:48" x14ac:dyDescent="0.25">
      <c r="AV104" s="121"/>
    </row>
    <row r="105" spans="48:48" x14ac:dyDescent="0.25">
      <c r="AV105" s="121"/>
    </row>
    <row r="106" spans="48:48" x14ac:dyDescent="0.25">
      <c r="AV106" s="121"/>
    </row>
    <row r="107" spans="48:48" x14ac:dyDescent="0.25">
      <c r="AV107" s="121"/>
    </row>
    <row r="108" spans="48:48" x14ac:dyDescent="0.25">
      <c r="AV108" s="121"/>
    </row>
    <row r="109" spans="48:48" x14ac:dyDescent="0.25">
      <c r="AV109" s="121"/>
    </row>
    <row r="110" spans="48:48" x14ac:dyDescent="0.25">
      <c r="AV110" s="121"/>
    </row>
    <row r="111" spans="48:48" x14ac:dyDescent="0.25">
      <c r="AV111" s="121"/>
    </row>
    <row r="112" spans="48:48" x14ac:dyDescent="0.25">
      <c r="AV112" s="121"/>
    </row>
    <row r="113" spans="48:48" x14ac:dyDescent="0.25">
      <c r="AV113" s="121"/>
    </row>
    <row r="114" spans="48:48" x14ac:dyDescent="0.25">
      <c r="AV114" s="121"/>
    </row>
    <row r="115" spans="48:48" x14ac:dyDescent="0.25">
      <c r="AV115" s="121"/>
    </row>
    <row r="116" spans="48:48" x14ac:dyDescent="0.25">
      <c r="AV116" s="121"/>
    </row>
    <row r="117" spans="48:48" x14ac:dyDescent="0.25">
      <c r="AV117" s="121"/>
    </row>
    <row r="118" spans="48:48" x14ac:dyDescent="0.25">
      <c r="AV118" s="121"/>
    </row>
    <row r="119" spans="48:48" x14ac:dyDescent="0.25">
      <c r="AV119" s="121"/>
    </row>
    <row r="120" spans="48:48" x14ac:dyDescent="0.25">
      <c r="AV120" s="121"/>
    </row>
    <row r="121" spans="48:48" x14ac:dyDescent="0.25">
      <c r="AV121" s="121"/>
    </row>
    <row r="122" spans="48:48" x14ac:dyDescent="0.25">
      <c r="AV122" s="121"/>
    </row>
  </sheetData>
  <mergeCells count="17">
    <mergeCell ref="E12:F12"/>
    <mergeCell ref="B10:D10"/>
    <mergeCell ref="E10:F10"/>
    <mergeCell ref="J10:K10"/>
    <mergeCell ref="E11:F11"/>
    <mergeCell ref="B8:D8"/>
    <mergeCell ref="E8:F8"/>
    <mergeCell ref="J8:K8"/>
    <mergeCell ref="B9:D9"/>
    <mergeCell ref="E9:F9"/>
    <mergeCell ref="J9:K9"/>
    <mergeCell ref="J4:K4"/>
    <mergeCell ref="J5:K5"/>
    <mergeCell ref="J6:K6"/>
    <mergeCell ref="B7:D7"/>
    <mergeCell ref="E7:F7"/>
    <mergeCell ref="J7:K7"/>
  </mergeCells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A140"/>
  <sheetViews>
    <sheetView workbookViewId="0">
      <selection activeCell="K19" sqref="K19"/>
    </sheetView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100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4" t="str">
        <f>'Summary Results'!I2</f>
        <v>BPB</v>
      </c>
      <c r="K2" s="184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4">
        <f>'Summary Results'!I3</f>
        <v>0</v>
      </c>
      <c r="K3" s="184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4">
        <f>'Summary Results'!I4</f>
        <v>0</v>
      </c>
      <c r="K4" s="184"/>
    </row>
    <row r="5" spans="1:52" x14ac:dyDescent="0.25">
      <c r="B5" s="180" t="s">
        <v>43</v>
      </c>
      <c r="C5" s="180"/>
      <c r="D5" s="180"/>
      <c r="E5" s="188"/>
      <c r="F5" s="181"/>
      <c r="H5" s="2" t="s">
        <v>28</v>
      </c>
      <c r="I5" s="2"/>
      <c r="J5" s="184">
        <f>'Summary Results'!I5</f>
        <v>0</v>
      </c>
      <c r="K5" s="184"/>
    </row>
    <row r="6" spans="1:52" x14ac:dyDescent="0.25">
      <c r="B6" s="180" t="s">
        <v>21</v>
      </c>
      <c r="C6" s="180"/>
      <c r="D6" s="180"/>
      <c r="E6" s="188"/>
      <c r="F6" s="181"/>
      <c r="H6" s="2" t="s">
        <v>29</v>
      </c>
      <c r="I6" s="2"/>
      <c r="J6" s="184">
        <f>'Summary Results'!I6</f>
        <v>0</v>
      </c>
      <c r="K6" s="184"/>
    </row>
    <row r="7" spans="1:52" x14ac:dyDescent="0.25">
      <c r="B7" s="180" t="s">
        <v>45</v>
      </c>
      <c r="C7" s="180"/>
      <c r="D7" s="180"/>
      <c r="E7" s="188"/>
      <c r="F7" s="181"/>
      <c r="H7" s="2" t="s">
        <v>30</v>
      </c>
      <c r="I7" s="2"/>
      <c r="J7" s="184">
        <f>'Summary Results'!I7</f>
        <v>0</v>
      </c>
      <c r="K7" s="184"/>
    </row>
    <row r="8" spans="1:52" x14ac:dyDescent="0.25">
      <c r="B8" s="179" t="s">
        <v>44</v>
      </c>
      <c r="C8" s="179"/>
      <c r="D8" s="179"/>
      <c r="E8" s="184">
        <v>1.35</v>
      </c>
      <c r="F8" s="184"/>
      <c r="G8" t="s">
        <v>62</v>
      </c>
      <c r="H8" s="2" t="s">
        <v>31</v>
      </c>
      <c r="I8" s="2"/>
      <c r="J8" s="184">
        <f>'Summary Results'!I8</f>
        <v>0</v>
      </c>
      <c r="K8" s="184"/>
    </row>
    <row r="9" spans="1:52" x14ac:dyDescent="0.25">
      <c r="B9" s="1" t="s">
        <v>59</v>
      </c>
      <c r="C9" s="1"/>
      <c r="D9" s="1"/>
      <c r="E9" s="184">
        <f>'Summary Results'!D9</f>
        <v>20.59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67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68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69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 t="str">
        <f>J2</f>
        <v>BPB</v>
      </c>
      <c r="B13" s="51">
        <f>IF('Rep 1'!B13="","",'Rep 1'!B13)</f>
        <v>4324</v>
      </c>
      <c r="C13" s="51">
        <f>IF('Rep 1'!C13="","",'Rep 1'!C13)</f>
        <v>4754</v>
      </c>
      <c r="D13" s="51">
        <f>IF('Rep 1'!D13="","",'Rep 1'!D13)</f>
        <v>4740</v>
      </c>
      <c r="E13" s="51">
        <f>IF('Rep 1'!E13="","",'Rep 1'!E13)</f>
        <v>4570</v>
      </c>
      <c r="F13" s="51">
        <f>IF('Rep 1'!F13="","",'Rep 1'!F13)</f>
        <v>5435</v>
      </c>
      <c r="G13" s="51">
        <f>IF('Rep 1'!G13="","",'Rep 1'!G13)</f>
        <v>4744</v>
      </c>
      <c r="H13" s="51">
        <f>IF('Rep 1'!H13="","",'Rep 1'!H13)</f>
        <v>5590</v>
      </c>
      <c r="I13" s="51">
        <f>IF('Rep 1'!I13="","",'Rep 1'!I13)</f>
        <v>4786</v>
      </c>
      <c r="J13" s="51">
        <f>IF('Rep 1'!J13="","",'Rep 1'!J13)</f>
        <v>6853</v>
      </c>
      <c r="K13" s="51">
        <f>IF('Rep 1'!K13="","",'Rep 1'!K13)</f>
        <v>75388</v>
      </c>
      <c r="L13" s="51">
        <f>IF('Rep 1'!L13="","",'Rep 1'!L13)</f>
        <v>47</v>
      </c>
      <c r="M13" s="51">
        <f>IF('Rep 1'!M13="","",'Rep 1'!M13)</f>
        <v>23</v>
      </c>
      <c r="O13" s="51">
        <f>IF('Rep 1'!O13="","",'Rep 1'!O13)</f>
        <v>4324</v>
      </c>
      <c r="P13" s="51">
        <f>IF('Rep 1'!P13="","",'Rep 1'!P13)</f>
        <v>4331</v>
      </c>
      <c r="Q13" s="51">
        <f>IF('Rep 1'!Q13="","",'Rep 1'!Q13)</f>
        <v>4504</v>
      </c>
      <c r="R13" s="51">
        <f>IF('Rep 1'!R13="","",'Rep 1'!R13)</f>
        <v>5178</v>
      </c>
      <c r="S13" s="51">
        <f>IF('Rep 1'!S13="","",'Rep 1'!S13)</f>
        <v>5053</v>
      </c>
      <c r="T13" s="51">
        <f>IF('Rep 1'!T13="","",'Rep 1'!T13)</f>
        <v>4879</v>
      </c>
      <c r="U13" s="51">
        <f>IF('Rep 1'!U13="","",'Rep 1'!U13)</f>
        <v>5491</v>
      </c>
      <c r="V13" s="51">
        <f>IF('Rep 1'!V13="","",'Rep 1'!V13)</f>
        <v>5863</v>
      </c>
      <c r="W13" s="51">
        <f>IF('Rep 1'!W13="","",'Rep 1'!W13)</f>
        <v>7312</v>
      </c>
      <c r="X13" s="51">
        <f>IF('Rep 1'!X13="","",'Rep 1'!X13)</f>
        <v>79435</v>
      </c>
      <c r="Y13" s="51">
        <f>IF('Rep 1'!Y13="","",'Rep 1'!Y13)</f>
        <v>33</v>
      </c>
      <c r="Z13" s="51">
        <f>IF('Rep 1'!Z13="","",'Rep 1'!Z13)</f>
        <v>17</v>
      </c>
      <c r="AB13" s="51">
        <f>IF('Rep 1'!AB13="","",'Rep 1'!AB13)</f>
        <v>5065</v>
      </c>
      <c r="AC13" s="51">
        <f>IF('Rep 1'!AC13="","",'Rep 1'!AC13)</f>
        <v>4572</v>
      </c>
      <c r="AD13" s="51">
        <f>IF('Rep 1'!AD13="","",'Rep 1'!AD13)</f>
        <v>5308</v>
      </c>
      <c r="AE13" s="51">
        <f>IF('Rep 1'!AE13="","",'Rep 1'!AE13)</f>
        <v>4899</v>
      </c>
      <c r="AF13" s="51">
        <f>IF('Rep 1'!AF13="","",'Rep 1'!AF13)</f>
        <v>5570</v>
      </c>
      <c r="AG13" s="51">
        <f>IF('Rep 1'!AG13="","",'Rep 1'!AG13)</f>
        <v>5148</v>
      </c>
      <c r="AH13" s="51">
        <f>IF('Rep 1'!AH13="","",'Rep 1'!AH13)</f>
        <v>5201</v>
      </c>
      <c r="AI13" s="51">
        <f>IF('Rep 1'!AI13="","",'Rep 1'!AI13)</f>
        <v>5451</v>
      </c>
      <c r="AJ13" s="51">
        <f>IF('Rep 1'!AJ13="","",'Rep 1'!AJ13)</f>
        <v>7513</v>
      </c>
      <c r="AK13" s="51">
        <f>IF('Rep 1'!AK13="","",'Rep 1'!AK13)</f>
        <v>71093</v>
      </c>
      <c r="AL13" s="51">
        <f>IF('Rep 1'!AL13="","",'Rep 1'!AL13)</f>
        <v>34</v>
      </c>
      <c r="AM13" s="51">
        <f>IF('Rep 1'!AM13="","",'Rep 1'!AM13)</f>
        <v>20</v>
      </c>
      <c r="AN13" s="20" t="s">
        <v>33</v>
      </c>
      <c r="AO13">
        <f>B13</f>
        <v>4324</v>
      </c>
      <c r="AP13">
        <f t="shared" ref="AP13:AZ13" si="0">C13</f>
        <v>4754</v>
      </c>
      <c r="AQ13">
        <f t="shared" si="0"/>
        <v>4740</v>
      </c>
      <c r="AR13">
        <f t="shared" si="0"/>
        <v>4570</v>
      </c>
      <c r="AS13">
        <f t="shared" si="0"/>
        <v>5435</v>
      </c>
      <c r="AT13">
        <f t="shared" si="0"/>
        <v>4744</v>
      </c>
      <c r="AU13">
        <f t="shared" si="0"/>
        <v>5590</v>
      </c>
      <c r="AV13">
        <f t="shared" si="0"/>
        <v>4786</v>
      </c>
      <c r="AW13">
        <f t="shared" si="0"/>
        <v>6853</v>
      </c>
      <c r="AX13">
        <f t="shared" si="0"/>
        <v>75388</v>
      </c>
      <c r="AY13">
        <f t="shared" si="0"/>
        <v>47</v>
      </c>
      <c r="AZ13" s="21">
        <f t="shared" si="0"/>
        <v>23</v>
      </c>
    </row>
    <row r="14" spans="1:52" x14ac:dyDescent="0.25">
      <c r="A14" s="53">
        <f t="shared" ref="A14:A19" si="1">J3</f>
        <v>0</v>
      </c>
      <c r="B14" s="51">
        <f>IF('Rep 1'!B14="","",'Rep 1'!B14)</f>
        <v>4548</v>
      </c>
      <c r="C14" s="51">
        <f>IF('Rep 1'!C14="","",'Rep 1'!C14)</f>
        <v>4321</v>
      </c>
      <c r="D14" s="51">
        <f>IF('Rep 1'!D14="","",'Rep 1'!D14)</f>
        <v>4474</v>
      </c>
      <c r="E14" s="51">
        <f>IF('Rep 1'!E14="","",'Rep 1'!E14)</f>
        <v>4314</v>
      </c>
      <c r="F14" s="51">
        <f>IF('Rep 1'!F14="","",'Rep 1'!F14)</f>
        <v>5703</v>
      </c>
      <c r="G14" s="51">
        <f>IF('Rep 1'!G14="","",'Rep 1'!G14)</f>
        <v>5451</v>
      </c>
      <c r="H14" s="51">
        <f>IF('Rep 1'!H14="","",'Rep 1'!H14)</f>
        <v>5800</v>
      </c>
      <c r="I14" s="51">
        <f>IF('Rep 1'!I14="","",'Rep 1'!I14)</f>
        <v>7614</v>
      </c>
      <c r="J14" s="51">
        <f>IF('Rep 1'!J14="","",'Rep 1'!J14)</f>
        <v>9145</v>
      </c>
      <c r="K14" s="51">
        <f>IF('Rep 1'!K14="","",'Rep 1'!K14)</f>
        <v>33930</v>
      </c>
      <c r="L14" s="51">
        <f>IF('Rep 1'!L14="","",'Rep 1'!L14)</f>
        <v>13</v>
      </c>
      <c r="M14" s="51">
        <f>IF('Rep 1'!M14="","",'Rep 1'!M14)</f>
        <v>13</v>
      </c>
      <c r="O14" s="51">
        <f>IF('Rep 1'!O14="","",'Rep 1'!O14)</f>
        <v>4677</v>
      </c>
      <c r="P14" s="51">
        <f>IF('Rep 1'!P14="","",'Rep 1'!P14)</f>
        <v>4550</v>
      </c>
      <c r="Q14" s="51">
        <f>IF('Rep 1'!Q14="","",'Rep 1'!Q14)</f>
        <v>4448</v>
      </c>
      <c r="R14" s="51">
        <f>IF('Rep 1'!R14="","",'Rep 1'!R14)</f>
        <v>4440</v>
      </c>
      <c r="S14" s="51">
        <f>IF('Rep 1'!S14="","",'Rep 1'!S14)</f>
        <v>5800</v>
      </c>
      <c r="T14" s="51">
        <f>IF('Rep 1'!T14="","",'Rep 1'!T14)</f>
        <v>5059</v>
      </c>
      <c r="U14" s="51">
        <f>IF('Rep 1'!U14="","",'Rep 1'!U14)</f>
        <v>5856</v>
      </c>
      <c r="V14" s="51">
        <f>IF('Rep 1'!V14="","",'Rep 1'!V14)</f>
        <v>7049</v>
      </c>
      <c r="W14" s="51">
        <f>IF('Rep 1'!W14="","",'Rep 1'!W14)</f>
        <v>8774</v>
      </c>
      <c r="X14" s="51">
        <f>IF('Rep 1'!X14="","",'Rep 1'!X14)</f>
        <v>31414</v>
      </c>
      <c r="Y14" s="51">
        <f>IF('Rep 1'!Y14="","",'Rep 1'!Y14)</f>
        <v>23</v>
      </c>
      <c r="Z14" s="51">
        <f>IF('Rep 1'!Z14="","",'Rep 1'!Z14)</f>
        <v>20</v>
      </c>
      <c r="AB14" s="51">
        <f>IF('Rep 1'!AB14="","",'Rep 1'!AB14)</f>
        <v>4384</v>
      </c>
      <c r="AC14" s="51">
        <f>IF('Rep 1'!AC14="","",'Rep 1'!AC14)</f>
        <v>4411</v>
      </c>
      <c r="AD14" s="51">
        <f>IF('Rep 1'!AD14="","",'Rep 1'!AD14)</f>
        <v>4686</v>
      </c>
      <c r="AE14" s="51">
        <f>IF('Rep 1'!AE14="","",'Rep 1'!AE14)</f>
        <v>5002</v>
      </c>
      <c r="AF14" s="51">
        <f>IF('Rep 1'!AF14="","",'Rep 1'!AF14)</f>
        <v>5335</v>
      </c>
      <c r="AG14" s="51">
        <f>IF('Rep 1'!AG14="","",'Rep 1'!AG14)</f>
        <v>5118</v>
      </c>
      <c r="AH14" s="51">
        <f>IF('Rep 1'!AH14="","",'Rep 1'!AH14)</f>
        <v>5650</v>
      </c>
      <c r="AI14" s="51">
        <f>IF('Rep 1'!AI14="","",'Rep 1'!AI14)</f>
        <v>7289</v>
      </c>
      <c r="AJ14" s="51">
        <f>IF('Rep 1'!AJ14="","",'Rep 1'!AJ14)</f>
        <v>9313</v>
      </c>
      <c r="AK14" s="51">
        <f>IF('Rep 1'!AK14="","",'Rep 1'!AK14)</f>
        <v>25999</v>
      </c>
      <c r="AL14" s="51">
        <f>IF('Rep 1'!AL14="","",'Rep 1'!AL14)</f>
        <v>10</v>
      </c>
      <c r="AM14" s="51">
        <f>IF('Rep 1'!AM14="","",'Rep 1'!AM14)</f>
        <v>10</v>
      </c>
      <c r="AN14" s="20"/>
      <c r="AO14">
        <f>O13</f>
        <v>4324</v>
      </c>
      <c r="AP14">
        <f t="shared" ref="AP14:AZ14" si="2">P13</f>
        <v>4331</v>
      </c>
      <c r="AQ14">
        <f t="shared" si="2"/>
        <v>4504</v>
      </c>
      <c r="AR14">
        <f t="shared" si="2"/>
        <v>5178</v>
      </c>
      <c r="AS14">
        <f t="shared" si="2"/>
        <v>5053</v>
      </c>
      <c r="AT14">
        <f t="shared" si="2"/>
        <v>4879</v>
      </c>
      <c r="AU14">
        <f t="shared" si="2"/>
        <v>5491</v>
      </c>
      <c r="AV14">
        <f t="shared" si="2"/>
        <v>5863</v>
      </c>
      <c r="AW14">
        <f t="shared" si="2"/>
        <v>7312</v>
      </c>
      <c r="AX14">
        <f t="shared" si="2"/>
        <v>79435</v>
      </c>
      <c r="AY14">
        <f t="shared" si="2"/>
        <v>33</v>
      </c>
      <c r="AZ14" s="21">
        <f t="shared" si="2"/>
        <v>17</v>
      </c>
    </row>
    <row r="15" spans="1:52" x14ac:dyDescent="0.25">
      <c r="A15" s="53">
        <f t="shared" si="1"/>
        <v>0</v>
      </c>
      <c r="B15" s="51">
        <f>IF('Rep 1'!B15="","",'Rep 1'!B15)</f>
        <v>4505</v>
      </c>
      <c r="C15" s="51">
        <f>IF('Rep 1'!C15="","",'Rep 1'!C15)</f>
        <v>4878</v>
      </c>
      <c r="D15" s="51">
        <f>IF('Rep 1'!D15="","",'Rep 1'!D15)</f>
        <v>5168</v>
      </c>
      <c r="E15" s="51">
        <f>IF('Rep 1'!E15="","",'Rep 1'!E15)</f>
        <v>5192</v>
      </c>
      <c r="F15" s="51">
        <f>IF('Rep 1'!F15="","",'Rep 1'!F15)</f>
        <v>6926</v>
      </c>
      <c r="G15" s="51">
        <f>IF('Rep 1'!G15="","",'Rep 1'!G15)</f>
        <v>7681</v>
      </c>
      <c r="H15" s="51">
        <f>IF('Rep 1'!H15="","",'Rep 1'!H15)</f>
        <v>9070</v>
      </c>
      <c r="I15" s="51">
        <f>IF('Rep 1'!I15="","",'Rep 1'!I15)</f>
        <v>12131</v>
      </c>
      <c r="J15" s="51">
        <f>IF('Rep 1'!J15="","",'Rep 1'!J15)</f>
        <v>13242</v>
      </c>
      <c r="K15" s="51">
        <f>IF('Rep 1'!K15="","",'Rep 1'!K15)</f>
        <v>37101</v>
      </c>
      <c r="L15" s="51">
        <f>IF('Rep 1'!L15="","",'Rep 1'!L15)</f>
        <v>272</v>
      </c>
      <c r="M15" s="51">
        <f>IF('Rep 1'!M15="","",'Rep 1'!M15)</f>
        <v>7</v>
      </c>
      <c r="O15" s="51">
        <f>IF('Rep 1'!O15="","",'Rep 1'!O15)</f>
        <v>4663</v>
      </c>
      <c r="P15" s="51">
        <f>IF('Rep 1'!P15="","",'Rep 1'!P15)</f>
        <v>4620</v>
      </c>
      <c r="Q15" s="51">
        <f>IF('Rep 1'!Q15="","",'Rep 1'!Q15)</f>
        <v>4482</v>
      </c>
      <c r="R15" s="51">
        <f>IF('Rep 1'!R15="","",'Rep 1'!R15)</f>
        <v>5039</v>
      </c>
      <c r="S15" s="51">
        <f>IF('Rep 1'!S15="","",'Rep 1'!S15)</f>
        <v>6597</v>
      </c>
      <c r="T15" s="51">
        <f>IF('Rep 1'!T15="","",'Rep 1'!T15)</f>
        <v>7501</v>
      </c>
      <c r="U15" s="51">
        <f>IF('Rep 1'!U15="","",'Rep 1'!U15)</f>
        <v>9157</v>
      </c>
      <c r="V15" s="51">
        <f>IF('Rep 1'!V15="","",'Rep 1'!V15)</f>
        <v>12839</v>
      </c>
      <c r="W15" s="51">
        <f>IF('Rep 1'!W15="","",'Rep 1'!W15)</f>
        <v>13198</v>
      </c>
      <c r="X15" s="51">
        <f>IF('Rep 1'!X15="","",'Rep 1'!X15)</f>
        <v>31053</v>
      </c>
      <c r="Y15" s="51">
        <f>IF('Rep 1'!Y15="","",'Rep 1'!Y15)</f>
        <v>631</v>
      </c>
      <c r="Z15" s="51">
        <f>IF('Rep 1'!Z15="","",'Rep 1'!Z15)</f>
        <v>7</v>
      </c>
      <c r="AB15" s="51">
        <f>IF('Rep 1'!AB15="","",'Rep 1'!AB15)</f>
        <v>5108</v>
      </c>
      <c r="AC15" s="51">
        <f>IF('Rep 1'!AC15="","",'Rep 1'!AC15)</f>
        <v>4749</v>
      </c>
      <c r="AD15" s="51">
        <f>IF('Rep 1'!AD15="","",'Rep 1'!AD15)</f>
        <v>4746</v>
      </c>
      <c r="AE15" s="51">
        <f>IF('Rep 1'!AE15="","",'Rep 1'!AE15)</f>
        <v>5311</v>
      </c>
      <c r="AF15" s="51">
        <f>IF('Rep 1'!AF15="","",'Rep 1'!AF15)</f>
        <v>6415</v>
      </c>
      <c r="AG15" s="51">
        <f>IF('Rep 1'!AG15="","",'Rep 1'!AG15)</f>
        <v>7588</v>
      </c>
      <c r="AH15" s="51">
        <f>IF('Rep 1'!AH15="","",'Rep 1'!AH15)</f>
        <v>9542</v>
      </c>
      <c r="AI15" s="51">
        <f>IF('Rep 1'!AI15="","",'Rep 1'!AI15)</f>
        <v>12258</v>
      </c>
      <c r="AJ15" s="51">
        <f>IF('Rep 1'!AJ15="","",'Rep 1'!AJ15)</f>
        <v>12513</v>
      </c>
      <c r="AK15" s="51">
        <f>IF('Rep 1'!AK15="","",'Rep 1'!AK15)</f>
        <v>33638</v>
      </c>
      <c r="AL15" s="51">
        <f>IF('Rep 1'!AL15="","",'Rep 1'!AL15)</f>
        <v>259</v>
      </c>
      <c r="AM15" s="51">
        <f>IF('Rep 1'!AM15="","",'Rep 1'!AM15)</f>
        <v>13</v>
      </c>
      <c r="AN15" s="20"/>
      <c r="AO15">
        <f>AB13</f>
        <v>5065</v>
      </c>
      <c r="AP15">
        <f t="shared" ref="AP15:AZ15" si="3">AC13</f>
        <v>4572</v>
      </c>
      <c r="AQ15">
        <f t="shared" si="3"/>
        <v>5308</v>
      </c>
      <c r="AR15">
        <f t="shared" si="3"/>
        <v>4899</v>
      </c>
      <c r="AS15">
        <f t="shared" si="3"/>
        <v>5570</v>
      </c>
      <c r="AT15">
        <f t="shared" si="3"/>
        <v>5148</v>
      </c>
      <c r="AU15">
        <f t="shared" si="3"/>
        <v>5201</v>
      </c>
      <c r="AV15">
        <f t="shared" si="3"/>
        <v>5451</v>
      </c>
      <c r="AW15">
        <f t="shared" si="3"/>
        <v>7513</v>
      </c>
      <c r="AX15">
        <f t="shared" si="3"/>
        <v>71093</v>
      </c>
      <c r="AY15">
        <f t="shared" si="3"/>
        <v>34</v>
      </c>
      <c r="AZ15" s="21">
        <f t="shared" si="3"/>
        <v>20</v>
      </c>
    </row>
    <row r="16" spans="1:52" x14ac:dyDescent="0.25">
      <c r="A16" s="53">
        <f t="shared" si="1"/>
        <v>0</v>
      </c>
      <c r="B16" s="51">
        <f>IF('Rep 1'!B16="","",'Rep 1'!B16)</f>
        <v>3084</v>
      </c>
      <c r="C16" s="51">
        <f>IF('Rep 1'!C16="","",'Rep 1'!C16)</f>
        <v>3114</v>
      </c>
      <c r="D16" s="51">
        <f>IF('Rep 1'!D16="","",'Rep 1'!D16)</f>
        <v>2792</v>
      </c>
      <c r="E16" s="51">
        <f>IF('Rep 1'!E16="","",'Rep 1'!E16)</f>
        <v>2968</v>
      </c>
      <c r="F16" s="51">
        <f>IF('Rep 1'!F16="","",'Rep 1'!F16)</f>
        <v>3021</v>
      </c>
      <c r="G16" s="51">
        <f>IF('Rep 1'!G16="","",'Rep 1'!G16)</f>
        <v>2662</v>
      </c>
      <c r="H16" s="51">
        <f>IF('Rep 1'!H16="","",'Rep 1'!H16)</f>
        <v>3064</v>
      </c>
      <c r="I16" s="51">
        <f>IF('Rep 1'!I16="","",'Rep 1'!I16)</f>
        <v>2550</v>
      </c>
      <c r="J16" s="51">
        <f>IF('Rep 1'!J16="","",'Rep 1'!J16)</f>
        <v>2868</v>
      </c>
      <c r="K16" s="51">
        <f>IF('Rep 1'!K16="","",'Rep 1'!K16)</f>
        <v>2764</v>
      </c>
      <c r="L16" s="51">
        <f>IF('Rep 1'!L16="","",'Rep 1'!L16)</f>
        <v>2918</v>
      </c>
      <c r="M16" s="51">
        <f>IF('Rep 1'!M16="","",'Rep 1'!M16)</f>
        <v>2659</v>
      </c>
      <c r="O16" s="51">
        <f>IF('Rep 1'!O16="","",'Rep 1'!O16)</f>
        <v>2911</v>
      </c>
      <c r="P16" s="51">
        <f>IF('Rep 1'!P16="","",'Rep 1'!P16)</f>
        <v>2785</v>
      </c>
      <c r="Q16" s="51">
        <f>IF('Rep 1'!Q16="","",'Rep 1'!Q16)</f>
        <v>2672</v>
      </c>
      <c r="R16" s="51">
        <f>IF('Rep 1'!R16="","",'Rep 1'!R16)</f>
        <v>2895</v>
      </c>
      <c r="S16" s="51">
        <f>IF('Rep 1'!S16="","",'Rep 1'!S16)</f>
        <v>2875</v>
      </c>
      <c r="T16" s="51">
        <f>IF('Rep 1'!T16="","",'Rep 1'!T16)</f>
        <v>2825</v>
      </c>
      <c r="U16" s="51">
        <f>IF('Rep 1'!U16="","",'Rep 1'!U16)</f>
        <v>3011</v>
      </c>
      <c r="V16" s="51">
        <f>IF('Rep 1'!V16="","",'Rep 1'!V16)</f>
        <v>2914</v>
      </c>
      <c r="W16" s="51">
        <f>IF('Rep 1'!W16="","",'Rep 1'!W16)</f>
        <v>2709</v>
      </c>
      <c r="X16" s="51">
        <f>IF('Rep 1'!X16="","",'Rep 1'!X16)</f>
        <v>2805</v>
      </c>
      <c r="Y16" s="51">
        <f>IF('Rep 1'!Y16="","",'Rep 1'!Y16)</f>
        <v>2832</v>
      </c>
      <c r="Z16" s="51">
        <f>IF('Rep 1'!Z16="","",'Rep 1'!Z16)</f>
        <v>2769</v>
      </c>
      <c r="AB16" s="51">
        <f>IF('Rep 1'!AB16="","",'Rep 1'!AB16)</f>
        <v>3363</v>
      </c>
      <c r="AC16" s="51">
        <f>IF('Rep 1'!AC16="","",'Rep 1'!AC16)</f>
        <v>3144</v>
      </c>
      <c r="AD16" s="51">
        <f>IF('Rep 1'!AD16="","",'Rep 1'!AD16)</f>
        <v>3071</v>
      </c>
      <c r="AE16" s="51">
        <f>IF('Rep 1'!AE16="","",'Rep 1'!AE16)</f>
        <v>2818</v>
      </c>
      <c r="AF16" s="51">
        <f>IF('Rep 1'!AF16="","",'Rep 1'!AF16)</f>
        <v>3034</v>
      </c>
      <c r="AG16" s="51">
        <f>IF('Rep 1'!AG16="","",'Rep 1'!AG16)</f>
        <v>2755</v>
      </c>
      <c r="AH16" s="51">
        <f>IF('Rep 1'!AH16="","",'Rep 1'!AH16)</f>
        <v>2964</v>
      </c>
      <c r="AI16" s="51">
        <f>IF('Rep 1'!AI16="","",'Rep 1'!AI16)</f>
        <v>2822</v>
      </c>
      <c r="AJ16" s="51">
        <f>IF('Rep 1'!AJ16="","",'Rep 1'!AJ16)</f>
        <v>3011</v>
      </c>
      <c r="AK16" s="51">
        <f>IF('Rep 1'!AK16="","",'Rep 1'!AK16)</f>
        <v>2755</v>
      </c>
      <c r="AL16" s="51">
        <f>IF('Rep 1'!AL16="","",'Rep 1'!AL16)</f>
        <v>2898</v>
      </c>
      <c r="AM16" s="51">
        <f>IF('Rep 1'!AM16="","",'Rep 1'!AM16)</f>
        <v>3280</v>
      </c>
      <c r="AN16" s="20" t="s">
        <v>34</v>
      </c>
      <c r="AO16">
        <f>B14</f>
        <v>4548</v>
      </c>
      <c r="AP16">
        <f t="shared" ref="AP16:AZ16" si="4">C14</f>
        <v>4321</v>
      </c>
      <c r="AQ16">
        <f t="shared" si="4"/>
        <v>4474</v>
      </c>
      <c r="AR16">
        <f t="shared" si="4"/>
        <v>4314</v>
      </c>
      <c r="AS16">
        <f t="shared" si="4"/>
        <v>5703</v>
      </c>
      <c r="AT16">
        <f t="shared" si="4"/>
        <v>5451</v>
      </c>
      <c r="AU16">
        <f t="shared" si="4"/>
        <v>5800</v>
      </c>
      <c r="AV16">
        <f t="shared" si="4"/>
        <v>7614</v>
      </c>
      <c r="AW16">
        <f t="shared" si="4"/>
        <v>9145</v>
      </c>
      <c r="AX16">
        <f t="shared" si="4"/>
        <v>33930</v>
      </c>
      <c r="AY16">
        <f t="shared" si="4"/>
        <v>13</v>
      </c>
      <c r="AZ16" s="21">
        <f t="shared" si="4"/>
        <v>13</v>
      </c>
    </row>
    <row r="17" spans="1:53" x14ac:dyDescent="0.25">
      <c r="A17" s="53">
        <f t="shared" si="1"/>
        <v>0</v>
      </c>
      <c r="B17" s="51">
        <f>IF('Rep 1'!B17="","",'Rep 1'!B17)</f>
        <v>2865</v>
      </c>
      <c r="C17" s="51">
        <f>IF('Rep 1'!C17="","",'Rep 1'!C17)</f>
        <v>2847</v>
      </c>
      <c r="D17" s="51">
        <f>IF('Rep 1'!D17="","",'Rep 1'!D17)</f>
        <v>2750</v>
      </c>
      <c r="E17" s="51">
        <f>IF('Rep 1'!E17="","",'Rep 1'!E17)</f>
        <v>2827</v>
      </c>
      <c r="F17" s="51">
        <f>IF('Rep 1'!F17="","",'Rep 1'!F17)</f>
        <v>3048</v>
      </c>
      <c r="G17" s="51">
        <f>IF('Rep 1'!G17="","",'Rep 1'!G17)</f>
        <v>2706</v>
      </c>
      <c r="H17" s="51">
        <f>IF('Rep 1'!H17="","",'Rep 1'!H17)</f>
        <v>3001</v>
      </c>
      <c r="I17" s="51">
        <f>IF('Rep 1'!I17="","",'Rep 1'!I17)</f>
        <v>2858</v>
      </c>
      <c r="J17" s="51">
        <f>IF('Rep 1'!J17="","",'Rep 1'!J17)</f>
        <v>3553</v>
      </c>
      <c r="K17" s="51">
        <f>IF('Rep 1'!K17="","",'Rep 1'!K17)</f>
        <v>2765</v>
      </c>
      <c r="L17" s="51">
        <f>IF('Rep 1'!L17="","",'Rep 1'!L17)</f>
        <v>2612</v>
      </c>
      <c r="M17" s="51">
        <f>IF('Rep 1'!M17="","",'Rep 1'!M17)</f>
        <v>2572</v>
      </c>
      <c r="O17" s="51">
        <f>IF('Rep 1'!O17="","",'Rep 1'!O17)</f>
        <v>2589</v>
      </c>
      <c r="P17" s="51">
        <f>IF('Rep 1'!P17="","",'Rep 1'!P17)</f>
        <v>2536</v>
      </c>
      <c r="Q17" s="51">
        <f>IF('Rep 1'!Q17="","",'Rep 1'!Q17)</f>
        <v>2589</v>
      </c>
      <c r="R17" s="51">
        <f>IF('Rep 1'!R17="","",'Rep 1'!R17)</f>
        <v>2842</v>
      </c>
      <c r="S17" s="51">
        <f>IF('Rep 1'!S17="","",'Rep 1'!S17)</f>
        <v>2885</v>
      </c>
      <c r="T17" s="51">
        <f>IF('Rep 1'!T17="","",'Rep 1'!T17)</f>
        <v>2759</v>
      </c>
      <c r="U17" s="51">
        <f>IF('Rep 1'!U17="","",'Rep 1'!U17)</f>
        <v>3181</v>
      </c>
      <c r="V17" s="51">
        <f>IF('Rep 1'!V17="","",'Rep 1'!V17)</f>
        <v>2875</v>
      </c>
      <c r="W17" s="51">
        <f>IF('Rep 1'!W17="","",'Rep 1'!W17)</f>
        <v>2629</v>
      </c>
      <c r="X17" s="51">
        <f>IF('Rep 1'!X17="","",'Rep 1'!X17)</f>
        <v>2682</v>
      </c>
      <c r="Y17" s="51">
        <f>IF('Rep 1'!Y17="","",'Rep 1'!Y17)</f>
        <v>3142</v>
      </c>
      <c r="Z17" s="51">
        <f>IF('Rep 1'!Z17="","",'Rep 1'!Z17)</f>
        <v>2975</v>
      </c>
      <c r="AB17" s="51">
        <f>IF('Rep 1'!AB17="","",'Rep 1'!AB17)</f>
        <v>2752</v>
      </c>
      <c r="AC17" s="51">
        <f>IF('Rep 1'!AC17="","",'Rep 1'!AC17)</f>
        <v>2639</v>
      </c>
      <c r="AD17" s="51">
        <f>IF('Rep 1'!AD17="","",'Rep 1'!AD17)</f>
        <v>3131</v>
      </c>
      <c r="AE17" s="51">
        <f>IF('Rep 1'!AE17="","",'Rep 1'!AE17)</f>
        <v>3233</v>
      </c>
      <c r="AF17" s="51">
        <f>IF('Rep 1'!AF17="","",'Rep 1'!AF17)</f>
        <v>2928</v>
      </c>
      <c r="AG17" s="51">
        <f>IF('Rep 1'!AG17="","",'Rep 1'!AG17)</f>
        <v>3118</v>
      </c>
      <c r="AH17" s="51">
        <f>IF('Rep 1'!AH17="","",'Rep 1'!AH17)</f>
        <v>2763</v>
      </c>
      <c r="AI17" s="51">
        <f>IF('Rep 1'!AI17="","",'Rep 1'!AI17)</f>
        <v>2656</v>
      </c>
      <c r="AJ17" s="51">
        <f>IF('Rep 1'!AJ17="","",'Rep 1'!AJ17)</f>
        <v>2895</v>
      </c>
      <c r="AK17" s="51">
        <f>IF('Rep 1'!AK17="","",'Rep 1'!AK17)</f>
        <v>2925</v>
      </c>
      <c r="AL17" s="51">
        <f>IF('Rep 1'!AL17="","",'Rep 1'!AL17)</f>
        <v>2772</v>
      </c>
      <c r="AM17" s="51">
        <f>IF('Rep 1'!AM17="","",'Rep 1'!AM17)</f>
        <v>2509</v>
      </c>
      <c r="AN17" s="20"/>
      <c r="AO17">
        <f>O14</f>
        <v>4677</v>
      </c>
      <c r="AP17">
        <f t="shared" ref="AP17:AZ17" si="5">P14</f>
        <v>4550</v>
      </c>
      <c r="AQ17">
        <f t="shared" si="5"/>
        <v>4448</v>
      </c>
      <c r="AR17">
        <f t="shared" si="5"/>
        <v>4440</v>
      </c>
      <c r="AS17">
        <f t="shared" si="5"/>
        <v>5800</v>
      </c>
      <c r="AT17">
        <f t="shared" si="5"/>
        <v>5059</v>
      </c>
      <c r="AU17">
        <f t="shared" si="5"/>
        <v>5856</v>
      </c>
      <c r="AV17">
        <f t="shared" si="5"/>
        <v>7049</v>
      </c>
      <c r="AW17">
        <f t="shared" si="5"/>
        <v>8774</v>
      </c>
      <c r="AX17">
        <f t="shared" si="5"/>
        <v>31414</v>
      </c>
      <c r="AY17">
        <f t="shared" si="5"/>
        <v>23</v>
      </c>
      <c r="AZ17" s="21">
        <f t="shared" si="5"/>
        <v>20</v>
      </c>
    </row>
    <row r="18" spans="1:53" x14ac:dyDescent="0.25">
      <c r="A18" s="53">
        <f t="shared" si="1"/>
        <v>0</v>
      </c>
      <c r="B18" s="51">
        <f>IF('Rep 1'!B18="","",'Rep 1'!B18)</f>
        <v>2828</v>
      </c>
      <c r="C18" s="51">
        <f>IF('Rep 1'!C18="","",'Rep 1'!C18)</f>
        <v>2639</v>
      </c>
      <c r="D18" s="51">
        <f>IF('Rep 1'!D18="","",'Rep 1'!D18)</f>
        <v>2753</v>
      </c>
      <c r="E18" s="51">
        <f>IF('Rep 1'!E18="","",'Rep 1'!E18)</f>
        <v>2756</v>
      </c>
      <c r="F18" s="51">
        <f>IF('Rep 1'!F18="","",'Rep 1'!F18)</f>
        <v>2755</v>
      </c>
      <c r="G18" s="51">
        <f>IF('Rep 1'!G18="","",'Rep 1'!G18)</f>
        <v>2813</v>
      </c>
      <c r="H18" s="51">
        <f>IF('Rep 1'!H18="","",'Rep 1'!H18)</f>
        <v>2705</v>
      </c>
      <c r="I18" s="51">
        <f>IF('Rep 1'!I18="","",'Rep 1'!I18)</f>
        <v>2820</v>
      </c>
      <c r="J18" s="51">
        <f>IF('Rep 1'!J18="","",'Rep 1'!J18)</f>
        <v>2672</v>
      </c>
      <c r="K18" s="51">
        <f>IF('Rep 1'!K18="","",'Rep 1'!K18)</f>
        <v>2815</v>
      </c>
      <c r="L18" s="51">
        <f>IF('Rep 1'!L18="","",'Rep 1'!L18)</f>
        <v>2715</v>
      </c>
      <c r="M18" s="51">
        <f>IF('Rep 1'!M18="","",'Rep 1'!M18)</f>
        <v>2795</v>
      </c>
      <c r="O18" s="51">
        <f>IF('Rep 1'!O18="","",'Rep 1'!O18)</f>
        <v>2656</v>
      </c>
      <c r="P18" s="51">
        <f>IF('Rep 1'!P18="","",'Rep 1'!P18)</f>
        <v>2562</v>
      </c>
      <c r="Q18" s="51">
        <f>IF('Rep 1'!Q18="","",'Rep 1'!Q18)</f>
        <v>3005</v>
      </c>
      <c r="R18" s="51">
        <f>IF('Rep 1'!R18="","",'Rep 1'!R18)</f>
        <v>2832</v>
      </c>
      <c r="S18" s="51">
        <f>IF('Rep 1'!S18="","",'Rep 1'!S18)</f>
        <v>2639</v>
      </c>
      <c r="T18" s="51">
        <f>IF('Rep 1'!T18="","",'Rep 1'!T18)</f>
        <v>2858</v>
      </c>
      <c r="U18" s="51">
        <f>IF('Rep 1'!U18="","",'Rep 1'!U18)</f>
        <v>2762</v>
      </c>
      <c r="V18" s="51">
        <f>IF('Rep 1'!V18="","",'Rep 1'!V18)</f>
        <v>2825</v>
      </c>
      <c r="W18" s="51">
        <f>IF('Rep 1'!W18="","",'Rep 1'!W18)</f>
        <v>2725</v>
      </c>
      <c r="X18" s="51">
        <f>IF('Rep 1'!X18="","",'Rep 1'!X18)</f>
        <v>2822</v>
      </c>
      <c r="Y18" s="51">
        <f>IF('Rep 1'!Y18="","",'Rep 1'!Y18)</f>
        <v>2742</v>
      </c>
      <c r="Z18" s="51">
        <f>IF('Rep 1'!Z18="","",'Rep 1'!Z18)</f>
        <v>2769</v>
      </c>
      <c r="AB18" s="51">
        <f>IF('Rep 1'!AB18="","",'Rep 1'!AB18)</f>
        <v>2770</v>
      </c>
      <c r="AC18" s="51">
        <f>IF('Rep 1'!AC18="","",'Rep 1'!AC18)</f>
        <v>2586</v>
      </c>
      <c r="AD18" s="51">
        <f>IF('Rep 1'!AD18="","",'Rep 1'!AD18)</f>
        <v>3327</v>
      </c>
      <c r="AE18" s="51">
        <f>IF('Rep 1'!AE18="","",'Rep 1'!AE18)</f>
        <v>2656</v>
      </c>
      <c r="AF18" s="51">
        <f>IF('Rep 1'!AF18="","",'Rep 1'!AF18)</f>
        <v>2858</v>
      </c>
      <c r="AG18" s="51">
        <f>IF('Rep 1'!AG18="","",'Rep 1'!AG18)</f>
        <v>3005</v>
      </c>
      <c r="AH18" s="51">
        <f>IF('Rep 1'!AH18="","",'Rep 1'!AH18)</f>
        <v>2818</v>
      </c>
      <c r="AI18" s="51">
        <f>IF('Rep 1'!AI18="","",'Rep 1'!AI18)</f>
        <v>2951</v>
      </c>
      <c r="AJ18" s="51">
        <f>IF('Rep 1'!AJ18="","",'Rep 1'!AJ18)</f>
        <v>2795</v>
      </c>
      <c r="AK18" s="51">
        <f>IF('Rep 1'!AK18="","",'Rep 1'!AK18)</f>
        <v>2918</v>
      </c>
      <c r="AL18" s="51">
        <f>IF('Rep 1'!AL18="","",'Rep 1'!AL18)</f>
        <v>2602</v>
      </c>
      <c r="AM18" s="51">
        <f>IF('Rep 1'!AM18="","",'Rep 1'!AM18)</f>
        <v>2463</v>
      </c>
      <c r="AN18" s="20"/>
      <c r="AO18">
        <f>AB14</f>
        <v>4384</v>
      </c>
      <c r="AP18">
        <f t="shared" ref="AP18:AZ18" si="6">AC14</f>
        <v>4411</v>
      </c>
      <c r="AQ18">
        <f t="shared" si="6"/>
        <v>4686</v>
      </c>
      <c r="AR18">
        <f t="shared" si="6"/>
        <v>5002</v>
      </c>
      <c r="AS18">
        <f t="shared" si="6"/>
        <v>5335</v>
      </c>
      <c r="AT18">
        <f t="shared" si="6"/>
        <v>5118</v>
      </c>
      <c r="AU18">
        <f t="shared" si="6"/>
        <v>5650</v>
      </c>
      <c r="AV18">
        <f t="shared" si="6"/>
        <v>7289</v>
      </c>
      <c r="AW18">
        <f t="shared" si="6"/>
        <v>9313</v>
      </c>
      <c r="AX18">
        <f t="shared" si="6"/>
        <v>25999</v>
      </c>
      <c r="AY18">
        <f t="shared" si="6"/>
        <v>10</v>
      </c>
      <c r="AZ18" s="21">
        <f t="shared" si="6"/>
        <v>10</v>
      </c>
    </row>
    <row r="19" spans="1:53" x14ac:dyDescent="0.25">
      <c r="A19" s="53">
        <f t="shared" si="1"/>
        <v>0</v>
      </c>
      <c r="B19" s="51">
        <f>IF('Rep 1'!B19="","",'Rep 1'!B19)</f>
        <v>2978</v>
      </c>
      <c r="C19" s="51">
        <f>IF('Rep 1'!C19="","",'Rep 1'!C19)</f>
        <v>2985</v>
      </c>
      <c r="D19" s="51">
        <f>IF('Rep 1'!D19="","",'Rep 1'!D19)</f>
        <v>2712</v>
      </c>
      <c r="E19" s="51">
        <f>IF('Rep 1'!E19="","",'Rep 1'!E19)</f>
        <v>2723</v>
      </c>
      <c r="F19" s="51">
        <f>IF('Rep 1'!F19="","",'Rep 1'!F19)</f>
        <v>2632</v>
      </c>
      <c r="G19" s="51">
        <f>IF('Rep 1'!G19="","",'Rep 1'!G19)</f>
        <v>3024</v>
      </c>
      <c r="H19" s="51">
        <f>IF('Rep 1'!H19="","",'Rep 1'!H19)</f>
        <v>2985</v>
      </c>
      <c r="I19" s="51">
        <f>IF('Rep 1'!I19="","",'Rep 1'!I19)</f>
        <v>3052</v>
      </c>
      <c r="J19" s="51">
        <f>IF('Rep 1'!J19="","",'Rep 1'!J19)</f>
        <v>2699</v>
      </c>
      <c r="K19" s="51">
        <f>IF('Rep 1'!K19="","",'Rep 1'!K19)</f>
        <v>2525</v>
      </c>
      <c r="L19" s="51">
        <f>IF('Rep 1'!L19="","",'Rep 1'!L19)</f>
        <v>3141</v>
      </c>
      <c r="M19" s="51">
        <f>IF('Rep 1'!M19="","",'Rep 1'!M19)</f>
        <v>3028</v>
      </c>
      <c r="O19" s="51">
        <f>IF('Rep 1'!O19="","",'Rep 1'!O19)</f>
        <v>2572</v>
      </c>
      <c r="P19" s="51">
        <f>IF('Rep 1'!P19="","",'Rep 1'!P19)</f>
        <v>2749</v>
      </c>
      <c r="Q19" s="51">
        <f>IF('Rep 1'!Q19="","",'Rep 1'!Q19)</f>
        <v>2789</v>
      </c>
      <c r="R19" s="51">
        <f>IF('Rep 1'!R19="","",'Rep 1'!R19)</f>
        <v>2629</v>
      </c>
      <c r="S19" s="51">
        <f>IF('Rep 1'!S19="","",'Rep 1'!S19)</f>
        <v>2659</v>
      </c>
      <c r="T19" s="51">
        <f>IF('Rep 1'!T19="","",'Rep 1'!T19)</f>
        <v>2877</v>
      </c>
      <c r="U19" s="51">
        <f>IF('Rep 1'!U19="","",'Rep 1'!U19)</f>
        <v>2971</v>
      </c>
      <c r="V19" s="51">
        <f>IF('Rep 1'!V19="","",'Rep 1'!V19)</f>
        <v>3144</v>
      </c>
      <c r="W19" s="51">
        <f>IF('Rep 1'!W19="","",'Rep 1'!W19)</f>
        <v>2689</v>
      </c>
      <c r="X19" s="51">
        <f>IF('Rep 1'!X19="","",'Rep 1'!X19)</f>
        <v>2981</v>
      </c>
      <c r="Y19" s="51">
        <f>IF('Rep 1'!Y19="","",'Rep 1'!Y19)</f>
        <v>2679</v>
      </c>
      <c r="Z19" s="51">
        <f>IF('Rep 1'!Z19="","",'Rep 1'!Z19)</f>
        <v>2951</v>
      </c>
      <c r="AB19" s="51">
        <f>IF('Rep 1'!AB19="","",'Rep 1'!AB19)</f>
        <v>3538</v>
      </c>
      <c r="AC19" s="51">
        <f>IF('Rep 1'!AC19="","",'Rep 1'!AC19)</f>
        <v>2709</v>
      </c>
      <c r="AD19" s="51">
        <f>IF('Rep 1'!AD19="","",'Rep 1'!AD19)</f>
        <v>2849</v>
      </c>
      <c r="AE19" s="51">
        <f>IF('Rep 1'!AE19="","",'Rep 1'!AE19)</f>
        <v>2797</v>
      </c>
      <c r="AF19" s="51">
        <f>IF('Rep 1'!AF19="","",'Rep 1'!AF19)</f>
        <v>3234</v>
      </c>
      <c r="AG19" s="51">
        <f>IF('Rep 1'!AG19="","",'Rep 1'!AG19)</f>
        <v>2689</v>
      </c>
      <c r="AH19" s="51">
        <f>IF('Rep 1'!AH19="","",'Rep 1'!AH19)</f>
        <v>2848</v>
      </c>
      <c r="AI19" s="51">
        <f>IF('Rep 1'!AI19="","",'Rep 1'!AI19)</f>
        <v>2852</v>
      </c>
      <c r="AJ19" s="51">
        <f>IF('Rep 1'!AJ19="","",'Rep 1'!AJ19)</f>
        <v>2827</v>
      </c>
      <c r="AK19" s="51">
        <f>IF('Rep 1'!AK19="","",'Rep 1'!AK19)</f>
        <v>3069</v>
      </c>
      <c r="AL19" s="51">
        <f>IF('Rep 1'!AL19="","",'Rep 1'!AL19)</f>
        <v>2884</v>
      </c>
      <c r="AM19" s="51">
        <f>IF('Rep 1'!AM19="","",'Rep 1'!AM19)</f>
        <v>3540</v>
      </c>
      <c r="AN19" s="20" t="s">
        <v>35</v>
      </c>
      <c r="AO19">
        <f>B15</f>
        <v>4505</v>
      </c>
      <c r="AP19">
        <f t="shared" ref="AP19:AZ19" si="7">C15</f>
        <v>4878</v>
      </c>
      <c r="AQ19">
        <f t="shared" si="7"/>
        <v>5168</v>
      </c>
      <c r="AR19">
        <f t="shared" si="7"/>
        <v>5192</v>
      </c>
      <c r="AS19">
        <f t="shared" si="7"/>
        <v>6926</v>
      </c>
      <c r="AT19">
        <f t="shared" si="7"/>
        <v>7681</v>
      </c>
      <c r="AU19">
        <f t="shared" si="7"/>
        <v>9070</v>
      </c>
      <c r="AV19">
        <f t="shared" si="7"/>
        <v>12131</v>
      </c>
      <c r="AW19">
        <f t="shared" si="7"/>
        <v>13242</v>
      </c>
      <c r="AX19">
        <f t="shared" si="7"/>
        <v>37101</v>
      </c>
      <c r="AY19">
        <f t="shared" si="7"/>
        <v>272</v>
      </c>
      <c r="AZ19" s="21">
        <f t="shared" si="7"/>
        <v>7</v>
      </c>
    </row>
    <row r="20" spans="1:53" x14ac:dyDescent="0.25">
      <c r="A20" s="53"/>
      <c r="B20" s="51">
        <f>IF('Rep 1'!B20="","",'Rep 1'!B20)</f>
        <v>4447</v>
      </c>
      <c r="C20" s="51">
        <f>IF('Rep 1'!C20="","",'Rep 1'!C20)</f>
        <v>4791</v>
      </c>
      <c r="D20" s="51">
        <f>IF('Rep 1'!D20="","",'Rep 1'!D20)</f>
        <v>4464</v>
      </c>
      <c r="E20" s="51">
        <f>IF('Rep 1'!E20="","",'Rep 1'!E20)</f>
        <v>5778</v>
      </c>
      <c r="F20" s="51">
        <f>IF('Rep 1'!F20="","",'Rep 1'!F20)</f>
        <v>5594</v>
      </c>
      <c r="G20" s="51">
        <f>IF('Rep 1'!G20="","",'Rep 1'!G20)</f>
        <v>4918</v>
      </c>
      <c r="H20" s="51">
        <f>IF('Rep 1'!H20="","",'Rep 1'!H20)</f>
        <v>5905</v>
      </c>
      <c r="I20" s="51">
        <f>IF('Rep 1'!I20="","",'Rep 1'!I20)</f>
        <v>6727</v>
      </c>
      <c r="J20" s="51">
        <f>IF('Rep 1'!J20="","",'Rep 1'!J20)</f>
        <v>8445</v>
      </c>
      <c r="K20" s="51">
        <f>IF('Rep 1'!K20="","",'Rep 1'!K20)</f>
        <v>13169</v>
      </c>
      <c r="L20" s="51">
        <f>IF('Rep 1'!L20="","",'Rep 1'!L20)</f>
        <v>35576</v>
      </c>
      <c r="M20" s="51">
        <f>IF('Rep 1'!M20="","",'Rep 1'!M20)</f>
        <v>17</v>
      </c>
      <c r="O20" s="51">
        <f>IF('Rep 1'!O20="","",'Rep 1'!O20)</f>
        <v>4636</v>
      </c>
      <c r="P20" s="51">
        <f>IF('Rep 1'!P20="","",'Rep 1'!P20)</f>
        <v>4646</v>
      </c>
      <c r="Q20" s="51">
        <f>IF('Rep 1'!Q20="","",'Rep 1'!Q20)</f>
        <v>4331</v>
      </c>
      <c r="R20" s="51">
        <f>IF('Rep 1'!R20="","",'Rep 1'!R20)</f>
        <v>4261</v>
      </c>
      <c r="S20" s="51">
        <f>IF('Rep 1'!S20="","",'Rep 1'!S20)</f>
        <v>5335</v>
      </c>
      <c r="T20" s="51">
        <f>IF('Rep 1'!T20="","",'Rep 1'!T20)</f>
        <v>4723</v>
      </c>
      <c r="U20" s="51">
        <f>IF('Rep 1'!U20="","",'Rep 1'!U20)</f>
        <v>5640</v>
      </c>
      <c r="V20" s="51">
        <f>IF('Rep 1'!V20="","",'Rep 1'!V20)</f>
        <v>7505</v>
      </c>
      <c r="W20" s="51">
        <f>IF('Rep 1'!W20="","",'Rep 1'!W20)</f>
        <v>9589</v>
      </c>
      <c r="X20" s="51">
        <f>IF('Rep 1'!X20="","",'Rep 1'!X20)</f>
        <v>15113</v>
      </c>
      <c r="Y20" s="51">
        <f>IF('Rep 1'!Y20="","",'Rep 1'!Y20)</f>
        <v>25710</v>
      </c>
      <c r="Z20" s="51">
        <f>IF('Rep 1'!Z20="","",'Rep 1'!Z20)</f>
        <v>37</v>
      </c>
      <c r="AB20" s="51">
        <f>IF('Rep 1'!AB20="","",'Rep 1'!AB20)</f>
        <v>4214</v>
      </c>
      <c r="AC20" s="51">
        <f>IF('Rep 1'!AC20="","",'Rep 1'!AC20)</f>
        <v>4696</v>
      </c>
      <c r="AD20" s="51">
        <f>IF('Rep 1'!AD20="","",'Rep 1'!AD20)</f>
        <v>4912</v>
      </c>
      <c r="AE20" s="51">
        <f>IF('Rep 1'!AE20="","",'Rep 1'!AE20)</f>
        <v>4401</v>
      </c>
      <c r="AF20" s="51">
        <f>IF('Rep 1'!AF20="","",'Rep 1'!AF20)</f>
        <v>4680</v>
      </c>
      <c r="AG20" s="51">
        <f>IF('Rep 1'!AG20="","",'Rep 1'!AG20)</f>
        <v>5278</v>
      </c>
      <c r="AH20" s="51">
        <f>IF('Rep 1'!AH20="","",'Rep 1'!AH20)</f>
        <v>5381</v>
      </c>
      <c r="AI20" s="51">
        <f>IF('Rep 1'!AI20="","",'Rep 1'!AI20)</f>
        <v>6232</v>
      </c>
      <c r="AJ20" s="51">
        <f>IF('Rep 1'!AJ20="","",'Rep 1'!AJ20)</f>
        <v>7550</v>
      </c>
      <c r="AK20" s="51">
        <f>IF('Rep 1'!AK20="","",'Rep 1'!AK20)</f>
        <v>12885</v>
      </c>
      <c r="AL20" s="51">
        <f>IF('Rep 1'!AL20="","",'Rep 1'!AL20)</f>
        <v>25264</v>
      </c>
      <c r="AM20" s="51">
        <f>IF('Rep 1'!AM20="","",'Rep 1'!AM20)</f>
        <v>10</v>
      </c>
      <c r="AN20" s="20"/>
      <c r="AO20">
        <f>O15</f>
        <v>4663</v>
      </c>
      <c r="AP20">
        <f t="shared" ref="AP20:AZ20" si="8">P15</f>
        <v>4620</v>
      </c>
      <c r="AQ20">
        <f t="shared" si="8"/>
        <v>4482</v>
      </c>
      <c r="AR20">
        <f t="shared" si="8"/>
        <v>5039</v>
      </c>
      <c r="AS20">
        <f t="shared" si="8"/>
        <v>6597</v>
      </c>
      <c r="AT20">
        <f t="shared" si="8"/>
        <v>7501</v>
      </c>
      <c r="AU20">
        <f t="shared" si="8"/>
        <v>9157</v>
      </c>
      <c r="AV20">
        <f t="shared" si="8"/>
        <v>12839</v>
      </c>
      <c r="AW20">
        <f t="shared" si="8"/>
        <v>13198</v>
      </c>
      <c r="AX20">
        <f t="shared" si="8"/>
        <v>31053</v>
      </c>
      <c r="AY20">
        <f t="shared" si="8"/>
        <v>631</v>
      </c>
      <c r="AZ20" s="21">
        <f t="shared" si="8"/>
        <v>7</v>
      </c>
    </row>
    <row r="21" spans="1:53" x14ac:dyDescent="0.25">
      <c r="A21" s="53"/>
      <c r="D21" t="s">
        <v>22</v>
      </c>
      <c r="E21">
        <f>AVERAGE(B20:G20)</f>
        <v>4998.666666666667</v>
      </c>
      <c r="F21" t="s">
        <v>23</v>
      </c>
      <c r="G21">
        <f>STDEV(B20:G20)</f>
        <v>565.97161295127569</v>
      </c>
      <c r="H21" t="s">
        <v>94</v>
      </c>
      <c r="I21">
        <f>M20</f>
        <v>17</v>
      </c>
      <c r="Q21" t="s">
        <v>22</v>
      </c>
      <c r="R21">
        <f>AVERAGE(O20:T20)</f>
        <v>4655.333333333333</v>
      </c>
      <c r="S21" t="s">
        <v>23</v>
      </c>
      <c r="T21">
        <f>STDEV(O20:T20)</f>
        <v>381.49110955127992</v>
      </c>
      <c r="U21" t="s">
        <v>94</v>
      </c>
      <c r="V21">
        <f>Z20</f>
        <v>37</v>
      </c>
      <c r="AD21" t="s">
        <v>22</v>
      </c>
      <c r="AE21">
        <f>AVERAGE(AB20:AG20)</f>
        <v>4696.833333333333</v>
      </c>
      <c r="AF21" t="s">
        <v>23</v>
      </c>
      <c r="AG21">
        <f>STDEV(AB20:AG20)</f>
        <v>375.4945627657832</v>
      </c>
      <c r="AH21" t="s">
        <v>94</v>
      </c>
      <c r="AI21">
        <f>AM20</f>
        <v>10</v>
      </c>
      <c r="AN21" s="20"/>
      <c r="AO21">
        <f>AB15</f>
        <v>5108</v>
      </c>
      <c r="AP21">
        <f t="shared" ref="AP21:AZ21" si="9">AC15</f>
        <v>4749</v>
      </c>
      <c r="AQ21">
        <f t="shared" si="9"/>
        <v>4746</v>
      </c>
      <c r="AR21">
        <f t="shared" si="9"/>
        <v>5311</v>
      </c>
      <c r="AS21">
        <f t="shared" si="9"/>
        <v>6415</v>
      </c>
      <c r="AT21">
        <f t="shared" si="9"/>
        <v>7588</v>
      </c>
      <c r="AU21">
        <f t="shared" si="9"/>
        <v>9542</v>
      </c>
      <c r="AV21">
        <f t="shared" si="9"/>
        <v>12258</v>
      </c>
      <c r="AW21">
        <f t="shared" si="9"/>
        <v>12513</v>
      </c>
      <c r="AX21">
        <f t="shared" si="9"/>
        <v>33638</v>
      </c>
      <c r="AY21">
        <f t="shared" si="9"/>
        <v>259</v>
      </c>
      <c r="AZ21" s="21">
        <f t="shared" si="9"/>
        <v>13</v>
      </c>
    </row>
    <row r="22" spans="1:53" s="1" customFormat="1" x14ac:dyDescent="0.25">
      <c r="A22" s="53"/>
      <c r="B22" s="1" t="s">
        <v>72</v>
      </c>
      <c r="O22" s="1" t="s">
        <v>71</v>
      </c>
      <c r="AB22" s="1" t="s">
        <v>70</v>
      </c>
      <c r="AN22" s="20" t="s">
        <v>36</v>
      </c>
      <c r="AO22">
        <f>B16</f>
        <v>3084</v>
      </c>
      <c r="AP22">
        <f t="shared" ref="AP22:AZ22" si="10">C16</f>
        <v>3114</v>
      </c>
      <c r="AQ22">
        <f t="shared" si="10"/>
        <v>2792</v>
      </c>
      <c r="AR22">
        <f t="shared" si="10"/>
        <v>2968</v>
      </c>
      <c r="AS22">
        <f t="shared" si="10"/>
        <v>3021</v>
      </c>
      <c r="AT22">
        <f t="shared" si="10"/>
        <v>2662</v>
      </c>
      <c r="AU22">
        <f t="shared" si="10"/>
        <v>3064</v>
      </c>
      <c r="AV22">
        <f t="shared" si="10"/>
        <v>2550</v>
      </c>
      <c r="AW22">
        <f t="shared" si="10"/>
        <v>2868</v>
      </c>
      <c r="AX22">
        <f t="shared" si="10"/>
        <v>2764</v>
      </c>
      <c r="AY22">
        <f t="shared" si="10"/>
        <v>2918</v>
      </c>
      <c r="AZ22" s="21">
        <f t="shared" si="10"/>
        <v>2659</v>
      </c>
      <c r="BA22"/>
    </row>
    <row r="23" spans="1:53" x14ac:dyDescent="0.25">
      <c r="A23" s="53" t="str">
        <f>J2</f>
        <v>BPB</v>
      </c>
      <c r="B23" s="2">
        <f>(B13-$I$21)/($E$21-$I$21)</f>
        <v>0.86457009033121435</v>
      </c>
      <c r="C23" s="2">
        <f t="shared" ref="C23:M23" si="11">(C13-$I$21)/($E$21-$I$21)</f>
        <v>0.95088658414185345</v>
      </c>
      <c r="D23" s="2">
        <f t="shared" si="11"/>
        <v>0.94807627969220465</v>
      </c>
      <c r="E23" s="2">
        <f t="shared" si="11"/>
        <v>0.91395115423218465</v>
      </c>
      <c r="F23" s="2">
        <f t="shared" si="11"/>
        <v>1.0875878220140514</v>
      </c>
      <c r="G23" s="2">
        <f t="shared" si="11"/>
        <v>0.9488792238206758</v>
      </c>
      <c r="H23" s="2">
        <f t="shared" si="11"/>
        <v>1.118701906992305</v>
      </c>
      <c r="I23" s="2">
        <f t="shared" si="11"/>
        <v>0.95731013716962188</v>
      </c>
      <c r="J23" s="2">
        <f t="shared" si="11"/>
        <v>1.3722315155570424</v>
      </c>
      <c r="K23" s="2">
        <f t="shared" si="11"/>
        <v>15.129675476748075</v>
      </c>
      <c r="L23" s="2">
        <f t="shared" si="11"/>
        <v>6.0220809635329539E-3</v>
      </c>
      <c r="M23" s="2">
        <f t="shared" si="11"/>
        <v>1.2044161927065907E-3</v>
      </c>
      <c r="O23" s="2">
        <f>(O13-$V$21)/($R$21-$V$21)</f>
        <v>0.92825694695055938</v>
      </c>
      <c r="P23" s="2">
        <f t="shared" ref="P23:Z23" si="12">(P13-$V$21)/($R$21-$V$21)</f>
        <v>0.92977264525442083</v>
      </c>
      <c r="Q23" s="2">
        <f t="shared" si="12"/>
        <v>0.9672320461927103</v>
      </c>
      <c r="R23" s="2">
        <f t="shared" si="12"/>
        <v>1.113172140021653</v>
      </c>
      <c r="S23" s="2">
        <f t="shared" si="12"/>
        <v>1.0861060988812703</v>
      </c>
      <c r="T23" s="2">
        <f t="shared" si="12"/>
        <v>1.0484301696138578</v>
      </c>
      <c r="U23" s="2">
        <f t="shared" si="12"/>
        <v>1.1809455070371708</v>
      </c>
      <c r="V23" s="2">
        <f t="shared" si="12"/>
        <v>1.2614940454709491</v>
      </c>
      <c r="W23" s="2">
        <f t="shared" si="12"/>
        <v>1.5752435943702636</v>
      </c>
      <c r="X23" s="2">
        <f t="shared" si="12"/>
        <v>17.191916275712739</v>
      </c>
      <c r="Y23" s="2">
        <f t="shared" si="12"/>
        <v>-8.6611331649224111E-4</v>
      </c>
      <c r="Z23" s="2">
        <f t="shared" si="12"/>
        <v>-4.3305665824612052E-3</v>
      </c>
      <c r="AB23" s="2">
        <f>(AB13-$AI$21)/($AE$21-$AI$21)</f>
        <v>1.0785533942605172</v>
      </c>
      <c r="AC23" s="2">
        <f t="shared" ref="AC23:AM23" si="13">(AC13-$AI$21)/($AE$21-$AI$21)</f>
        <v>0.97336510081433814</v>
      </c>
      <c r="AD23" s="2">
        <f t="shared" si="13"/>
        <v>1.1304007681092423</v>
      </c>
      <c r="AE23" s="2">
        <f t="shared" si="13"/>
        <v>1.0431350236478079</v>
      </c>
      <c r="AF23" s="2">
        <f t="shared" si="13"/>
        <v>1.1863020518473739</v>
      </c>
      <c r="AG23" s="2">
        <f t="shared" si="13"/>
        <v>1.0962625795668719</v>
      </c>
      <c r="AH23" s="2">
        <f t="shared" si="13"/>
        <v>1.1075708545215319</v>
      </c>
      <c r="AI23" s="2">
        <f t="shared" si="13"/>
        <v>1.1609117741189858</v>
      </c>
      <c r="AJ23" s="2">
        <f t="shared" si="13"/>
        <v>1.6008676789587855</v>
      </c>
      <c r="AK23" s="2">
        <f t="shared" si="13"/>
        <v>15.166530350983251</v>
      </c>
      <c r="AL23" s="2">
        <f t="shared" si="13"/>
        <v>5.1207282813555705E-3</v>
      </c>
      <c r="AM23" s="18">
        <f t="shared" si="13"/>
        <v>2.1336367838981547E-3</v>
      </c>
      <c r="AN23" s="20"/>
      <c r="AO23">
        <f>O16</f>
        <v>2911</v>
      </c>
      <c r="AP23">
        <f t="shared" ref="AP23:AZ23" si="14">P16</f>
        <v>2785</v>
      </c>
      <c r="AQ23">
        <f t="shared" si="14"/>
        <v>2672</v>
      </c>
      <c r="AR23">
        <f t="shared" si="14"/>
        <v>2895</v>
      </c>
      <c r="AS23">
        <f t="shared" si="14"/>
        <v>2875</v>
      </c>
      <c r="AT23">
        <f t="shared" si="14"/>
        <v>2825</v>
      </c>
      <c r="AU23">
        <f t="shared" si="14"/>
        <v>3011</v>
      </c>
      <c r="AV23">
        <f t="shared" si="14"/>
        <v>2914</v>
      </c>
      <c r="AW23">
        <f t="shared" si="14"/>
        <v>2709</v>
      </c>
      <c r="AX23">
        <f t="shared" si="14"/>
        <v>2805</v>
      </c>
      <c r="AY23">
        <f t="shared" si="14"/>
        <v>2832</v>
      </c>
      <c r="AZ23" s="21">
        <f t="shared" si="14"/>
        <v>2769</v>
      </c>
    </row>
    <row r="24" spans="1:53" x14ac:dyDescent="0.25">
      <c r="A24" s="53">
        <f t="shared" ref="A24:A29" si="15">J3</f>
        <v>0</v>
      </c>
      <c r="B24" s="2">
        <f t="shared" ref="B24:M30" si="16">(B14-$I$21)/($E$21-$I$21)</f>
        <v>0.90953496152559377</v>
      </c>
      <c r="C24" s="2">
        <f t="shared" si="16"/>
        <v>0.8639678822348611</v>
      </c>
      <c r="D24" s="2">
        <f t="shared" si="16"/>
        <v>0.89468049514887915</v>
      </c>
      <c r="E24" s="2">
        <f t="shared" si="16"/>
        <v>0.8625627300100368</v>
      </c>
      <c r="F24" s="2">
        <f t="shared" si="16"/>
        <v>1.1413850786216124</v>
      </c>
      <c r="G24" s="2">
        <f t="shared" si="16"/>
        <v>1.0907995985279357</v>
      </c>
      <c r="H24" s="2">
        <f t="shared" si="16"/>
        <v>1.1608564737370357</v>
      </c>
      <c r="I24" s="2">
        <f t="shared" si="16"/>
        <v>1.5249916359986617</v>
      </c>
      <c r="J24" s="2">
        <f t="shared" si="16"/>
        <v>1.8323185011709602</v>
      </c>
      <c r="K24" s="2">
        <f t="shared" si="16"/>
        <v>6.8075610572097691</v>
      </c>
      <c r="L24" s="2">
        <f t="shared" si="16"/>
        <v>-8.0294412847106049E-4</v>
      </c>
      <c r="M24" s="2">
        <f t="shared" si="16"/>
        <v>-8.0294412847106049E-4</v>
      </c>
      <c r="O24" s="2">
        <f t="shared" ref="O24:Z30" si="17">(O14-$V$21)/($R$21-$V$21)</f>
        <v>1.0046914471309998</v>
      </c>
      <c r="P24" s="2">
        <f t="shared" si="17"/>
        <v>0.97719234933237109</v>
      </c>
      <c r="Q24" s="2">
        <f t="shared" si="17"/>
        <v>0.95510645976181885</v>
      </c>
      <c r="R24" s="2">
        <f t="shared" si="17"/>
        <v>0.9533742331288344</v>
      </c>
      <c r="S24" s="2">
        <f t="shared" si="17"/>
        <v>1.2478527607361964</v>
      </c>
      <c r="T24" s="2">
        <f t="shared" si="17"/>
        <v>1.0874052688560087</v>
      </c>
      <c r="U24" s="2">
        <f t="shared" si="17"/>
        <v>1.2599783471670878</v>
      </c>
      <c r="V24" s="2">
        <f t="shared" si="17"/>
        <v>1.5182966438108987</v>
      </c>
      <c r="W24" s="2">
        <f t="shared" si="17"/>
        <v>1.8918080115481777</v>
      </c>
      <c r="X24" s="2">
        <f t="shared" si="17"/>
        <v>6.794009382894262</v>
      </c>
      <c r="Y24" s="2">
        <f t="shared" si="17"/>
        <v>-3.0313966077228438E-3</v>
      </c>
      <c r="Z24" s="2">
        <f t="shared" si="17"/>
        <v>-3.680981595092025E-3</v>
      </c>
      <c r="AB24" s="2">
        <f t="shared" ref="AB24:AM30" si="18">(AB14-$AI$21)/($AE$21-$AI$21)</f>
        <v>0.93325272927705283</v>
      </c>
      <c r="AC24" s="2">
        <f t="shared" si="18"/>
        <v>0.93901354859357777</v>
      </c>
      <c r="AD24" s="2">
        <f t="shared" si="18"/>
        <v>0.99768856015077712</v>
      </c>
      <c r="AE24" s="2">
        <f t="shared" si="18"/>
        <v>1.0651114825219588</v>
      </c>
      <c r="AF24" s="2">
        <f t="shared" si="18"/>
        <v>1.1361615874257673</v>
      </c>
      <c r="AG24" s="2">
        <f t="shared" si="18"/>
        <v>1.0898616692151772</v>
      </c>
      <c r="AH24" s="2">
        <f t="shared" si="18"/>
        <v>1.2033711461185592</v>
      </c>
      <c r="AI24" s="2">
        <f t="shared" si="18"/>
        <v>1.5530742149994667</v>
      </c>
      <c r="AJ24" s="2">
        <f t="shared" si="18"/>
        <v>1.9849223000604532</v>
      </c>
      <c r="AK24" s="2">
        <f t="shared" si="18"/>
        <v>5.5451086376729135</v>
      </c>
      <c r="AL24" s="2">
        <f t="shared" si="18"/>
        <v>0</v>
      </c>
      <c r="AM24" s="18">
        <f t="shared" si="18"/>
        <v>0</v>
      </c>
      <c r="AN24" s="20"/>
      <c r="AO24">
        <f>AB16</f>
        <v>3363</v>
      </c>
      <c r="AP24">
        <f t="shared" ref="AP24:AZ24" si="19">AC16</f>
        <v>3144</v>
      </c>
      <c r="AQ24">
        <f t="shared" si="19"/>
        <v>3071</v>
      </c>
      <c r="AR24">
        <f t="shared" si="19"/>
        <v>2818</v>
      </c>
      <c r="AS24">
        <f t="shared" si="19"/>
        <v>3034</v>
      </c>
      <c r="AT24">
        <f t="shared" si="19"/>
        <v>2755</v>
      </c>
      <c r="AU24">
        <f t="shared" si="19"/>
        <v>2964</v>
      </c>
      <c r="AV24">
        <f t="shared" si="19"/>
        <v>2822</v>
      </c>
      <c r="AW24">
        <f t="shared" si="19"/>
        <v>3011</v>
      </c>
      <c r="AX24">
        <f t="shared" si="19"/>
        <v>2755</v>
      </c>
      <c r="AY24">
        <f t="shared" si="19"/>
        <v>2898</v>
      </c>
      <c r="AZ24" s="21">
        <f t="shared" si="19"/>
        <v>3280</v>
      </c>
    </row>
    <row r="25" spans="1:53" x14ac:dyDescent="0.25">
      <c r="A25" s="53">
        <f t="shared" si="15"/>
        <v>0</v>
      </c>
      <c r="B25" s="2">
        <f t="shared" si="16"/>
        <v>0.9009033121445299</v>
      </c>
      <c r="C25" s="2">
        <f t="shared" si="16"/>
        <v>0.97577785212445634</v>
      </c>
      <c r="D25" s="2">
        <f t="shared" si="16"/>
        <v>1.0339913014386082</v>
      </c>
      <c r="E25" s="2">
        <f t="shared" si="16"/>
        <v>1.0388089662094346</v>
      </c>
      <c r="F25" s="2">
        <f t="shared" si="16"/>
        <v>1.3868852459016392</v>
      </c>
      <c r="G25" s="2">
        <f t="shared" si="16"/>
        <v>1.5384409501505518</v>
      </c>
      <c r="H25" s="2">
        <f t="shared" si="16"/>
        <v>1.8172632987621278</v>
      </c>
      <c r="I25" s="2">
        <f t="shared" si="16"/>
        <v>2.4317162930746066</v>
      </c>
      <c r="J25" s="2">
        <f t="shared" si="16"/>
        <v>2.6547340247574436</v>
      </c>
      <c r="K25" s="2">
        <f t="shared" si="16"/>
        <v>7.4440950150552023</v>
      </c>
      <c r="L25" s="2">
        <f t="shared" si="16"/>
        <v>5.1187688190030105E-2</v>
      </c>
      <c r="M25" s="2">
        <f t="shared" si="16"/>
        <v>-2.0073603211776514E-3</v>
      </c>
      <c r="O25" s="2">
        <f t="shared" si="17"/>
        <v>1.0016600505232769</v>
      </c>
      <c r="P25" s="2">
        <f t="shared" si="17"/>
        <v>0.99234933237098522</v>
      </c>
      <c r="Q25" s="2">
        <f t="shared" si="17"/>
        <v>0.96246842295200297</v>
      </c>
      <c r="R25" s="2">
        <f t="shared" si="17"/>
        <v>1.0830747022735476</v>
      </c>
      <c r="S25" s="2">
        <f t="shared" si="17"/>
        <v>1.4204258390472755</v>
      </c>
      <c r="T25" s="2">
        <f t="shared" si="17"/>
        <v>1.6161674485745219</v>
      </c>
      <c r="U25" s="2">
        <f t="shared" si="17"/>
        <v>1.9747383616023098</v>
      </c>
      <c r="V25" s="2">
        <f t="shared" si="17"/>
        <v>2.7719956694334176</v>
      </c>
      <c r="W25" s="2">
        <f t="shared" si="17"/>
        <v>2.8497293395885963</v>
      </c>
      <c r="X25" s="2">
        <f t="shared" si="17"/>
        <v>6.715842656080838</v>
      </c>
      <c r="Y25" s="2">
        <f t="shared" si="17"/>
        <v>0.12861782749909781</v>
      </c>
      <c r="Z25" s="2">
        <f t="shared" si="17"/>
        <v>-6.4958498736918087E-3</v>
      </c>
      <c r="AB25" s="2">
        <f t="shared" si="18"/>
        <v>1.0877280324312792</v>
      </c>
      <c r="AC25" s="2">
        <f t="shared" si="18"/>
        <v>1.0111304718893355</v>
      </c>
      <c r="AD25" s="2">
        <f t="shared" si="18"/>
        <v>1.0104903808541661</v>
      </c>
      <c r="AE25" s="2">
        <f t="shared" si="18"/>
        <v>1.1310408591444117</v>
      </c>
      <c r="AF25" s="2">
        <f t="shared" si="18"/>
        <v>1.366594360086768</v>
      </c>
      <c r="AG25" s="2">
        <f t="shared" si="18"/>
        <v>1.6168699548380214</v>
      </c>
      <c r="AH25" s="2">
        <f t="shared" si="18"/>
        <v>2.0337825824117211</v>
      </c>
      <c r="AI25" s="2">
        <f t="shared" si="18"/>
        <v>2.6132783329184597</v>
      </c>
      <c r="AJ25" s="2">
        <f t="shared" si="18"/>
        <v>2.6676860709078625</v>
      </c>
      <c r="AK25" s="2">
        <f t="shared" si="18"/>
        <v>7.1749937768927143</v>
      </c>
      <c r="AL25" s="2">
        <f t="shared" si="18"/>
        <v>5.3127555919064047E-2</v>
      </c>
      <c r="AM25" s="18">
        <f t="shared" si="18"/>
        <v>6.4009103516944632E-4</v>
      </c>
      <c r="AN25" s="20" t="s">
        <v>37</v>
      </c>
      <c r="AO25">
        <f>B17</f>
        <v>2865</v>
      </c>
      <c r="AP25">
        <f t="shared" ref="AP25:AZ25" si="20">C17</f>
        <v>2847</v>
      </c>
      <c r="AQ25">
        <f t="shared" si="20"/>
        <v>2750</v>
      </c>
      <c r="AR25">
        <f t="shared" si="20"/>
        <v>2827</v>
      </c>
      <c r="AS25">
        <f t="shared" si="20"/>
        <v>3048</v>
      </c>
      <c r="AT25">
        <f t="shared" si="20"/>
        <v>2706</v>
      </c>
      <c r="AU25">
        <f t="shared" si="20"/>
        <v>3001</v>
      </c>
      <c r="AV25">
        <f t="shared" si="20"/>
        <v>2858</v>
      </c>
      <c r="AW25">
        <f t="shared" si="20"/>
        <v>3553</v>
      </c>
      <c r="AX25">
        <f t="shared" si="20"/>
        <v>2765</v>
      </c>
      <c r="AY25">
        <f t="shared" si="20"/>
        <v>2612</v>
      </c>
      <c r="AZ25" s="21">
        <f t="shared" si="20"/>
        <v>2572</v>
      </c>
    </row>
    <row r="26" spans="1:53" x14ac:dyDescent="0.25">
      <c r="A26" s="53">
        <f t="shared" si="15"/>
        <v>0</v>
      </c>
      <c r="B26" s="2">
        <f t="shared" si="16"/>
        <v>0.61565741050518563</v>
      </c>
      <c r="C26" s="2">
        <f t="shared" si="16"/>
        <v>0.62167949146871859</v>
      </c>
      <c r="D26" s="2">
        <f t="shared" si="16"/>
        <v>0.55704248912679821</v>
      </c>
      <c r="E26" s="2">
        <f t="shared" si="16"/>
        <v>0.59237203077952494</v>
      </c>
      <c r="F26" s="2">
        <f t="shared" si="16"/>
        <v>0.60301104048176646</v>
      </c>
      <c r="G26" s="2">
        <f t="shared" si="16"/>
        <v>0.53094680495148872</v>
      </c>
      <c r="H26" s="2">
        <f t="shared" si="16"/>
        <v>0.61164268986283032</v>
      </c>
      <c r="I26" s="2">
        <f t="shared" si="16"/>
        <v>0.50846436935429906</v>
      </c>
      <c r="J26" s="2">
        <f t="shared" si="16"/>
        <v>0.5722984275677484</v>
      </c>
      <c r="K26" s="2">
        <f t="shared" si="16"/>
        <v>0.55142188022750083</v>
      </c>
      <c r="L26" s="2">
        <f t="shared" si="16"/>
        <v>0.58233522917363667</v>
      </c>
      <c r="M26" s="2">
        <f t="shared" si="16"/>
        <v>0.53034459685513546</v>
      </c>
      <c r="O26" s="2">
        <f t="shared" si="17"/>
        <v>0.62230241789967522</v>
      </c>
      <c r="P26" s="2">
        <f t="shared" si="17"/>
        <v>0.59501984843016964</v>
      </c>
      <c r="Q26" s="2">
        <f t="shared" si="17"/>
        <v>0.57055214723926384</v>
      </c>
      <c r="R26" s="2">
        <f t="shared" si="17"/>
        <v>0.61883796463370633</v>
      </c>
      <c r="S26" s="2">
        <f t="shared" si="17"/>
        <v>0.6145073980512451</v>
      </c>
      <c r="T26" s="2">
        <f t="shared" si="17"/>
        <v>0.60368098159509209</v>
      </c>
      <c r="U26" s="2">
        <f t="shared" si="17"/>
        <v>0.64395525081198124</v>
      </c>
      <c r="V26" s="2">
        <f t="shared" si="17"/>
        <v>0.62295200288704444</v>
      </c>
      <c r="W26" s="2">
        <f t="shared" si="17"/>
        <v>0.57856369541681707</v>
      </c>
      <c r="X26" s="2">
        <f t="shared" si="17"/>
        <v>0.59935041501263087</v>
      </c>
      <c r="Y26" s="2">
        <f t="shared" si="17"/>
        <v>0.60519667989895354</v>
      </c>
      <c r="Z26" s="2">
        <f t="shared" si="17"/>
        <v>0.59155539516420064</v>
      </c>
      <c r="AB26" s="2">
        <f t="shared" si="18"/>
        <v>0.71540841364105123</v>
      </c>
      <c r="AC26" s="2">
        <f t="shared" si="18"/>
        <v>0.66868176807368163</v>
      </c>
      <c r="AD26" s="2">
        <f t="shared" si="18"/>
        <v>0.65310621955122505</v>
      </c>
      <c r="AE26" s="2">
        <f t="shared" si="18"/>
        <v>0.59912520891860177</v>
      </c>
      <c r="AF26" s="2">
        <f t="shared" si="18"/>
        <v>0.64521176345080189</v>
      </c>
      <c r="AG26" s="2">
        <f t="shared" si="18"/>
        <v>0.58568329718004342</v>
      </c>
      <c r="AH26" s="2">
        <f t="shared" si="18"/>
        <v>0.6302763059635148</v>
      </c>
      <c r="AI26" s="2">
        <f t="shared" si="18"/>
        <v>0.59997866363216101</v>
      </c>
      <c r="AJ26" s="2">
        <f t="shared" si="18"/>
        <v>0.64030439884783619</v>
      </c>
      <c r="AK26" s="2">
        <f t="shared" si="18"/>
        <v>0.58568329718004342</v>
      </c>
      <c r="AL26" s="2">
        <f t="shared" si="18"/>
        <v>0.61619430318978707</v>
      </c>
      <c r="AM26" s="18">
        <f t="shared" si="18"/>
        <v>0.69769922833469655</v>
      </c>
      <c r="AN26" s="20"/>
      <c r="AO26">
        <f>O17</f>
        <v>2589</v>
      </c>
      <c r="AP26">
        <f t="shared" ref="AP26:AZ26" si="21">P17</f>
        <v>2536</v>
      </c>
      <c r="AQ26">
        <f t="shared" si="21"/>
        <v>2589</v>
      </c>
      <c r="AR26">
        <f t="shared" si="21"/>
        <v>2842</v>
      </c>
      <c r="AS26">
        <f t="shared" si="21"/>
        <v>2885</v>
      </c>
      <c r="AT26">
        <f t="shared" si="21"/>
        <v>2759</v>
      </c>
      <c r="AU26">
        <f t="shared" si="21"/>
        <v>3181</v>
      </c>
      <c r="AV26">
        <f t="shared" si="21"/>
        <v>2875</v>
      </c>
      <c r="AW26">
        <f t="shared" si="21"/>
        <v>2629</v>
      </c>
      <c r="AX26">
        <f t="shared" si="21"/>
        <v>2682</v>
      </c>
      <c r="AY26">
        <f t="shared" si="21"/>
        <v>3142</v>
      </c>
      <c r="AZ26" s="21">
        <f t="shared" si="21"/>
        <v>2975</v>
      </c>
    </row>
    <row r="27" spans="1:53" x14ac:dyDescent="0.25">
      <c r="A27" s="53">
        <f t="shared" si="15"/>
        <v>0</v>
      </c>
      <c r="B27" s="2">
        <f t="shared" si="16"/>
        <v>0.57169621947139504</v>
      </c>
      <c r="C27" s="2">
        <f t="shared" si="16"/>
        <v>0.56808297089327531</v>
      </c>
      <c r="D27" s="2">
        <f t="shared" si="16"/>
        <v>0.54861157577785213</v>
      </c>
      <c r="E27" s="2">
        <f t="shared" si="16"/>
        <v>0.56406825025092</v>
      </c>
      <c r="F27" s="2">
        <f t="shared" si="16"/>
        <v>0.60843091334894606</v>
      </c>
      <c r="G27" s="2">
        <f t="shared" si="16"/>
        <v>0.53977919036467048</v>
      </c>
      <c r="H27" s="2">
        <f t="shared" si="16"/>
        <v>0.59899631983941115</v>
      </c>
      <c r="I27" s="2">
        <f t="shared" si="16"/>
        <v>0.57029106724657075</v>
      </c>
      <c r="J27" s="2">
        <f t="shared" si="16"/>
        <v>0.70980260956841745</v>
      </c>
      <c r="K27" s="2">
        <f t="shared" si="16"/>
        <v>0.55162261625961861</v>
      </c>
      <c r="L27" s="2">
        <f t="shared" si="16"/>
        <v>0.52091000334560056</v>
      </c>
      <c r="M27" s="2">
        <f t="shared" si="16"/>
        <v>0.51288056206088994</v>
      </c>
      <c r="O27" s="2">
        <f t="shared" si="17"/>
        <v>0.55258029592204982</v>
      </c>
      <c r="P27" s="2">
        <f t="shared" si="17"/>
        <v>0.54110429447852759</v>
      </c>
      <c r="Q27" s="2">
        <f t="shared" si="17"/>
        <v>0.55258029592204982</v>
      </c>
      <c r="R27" s="2">
        <f t="shared" si="17"/>
        <v>0.6073619631901841</v>
      </c>
      <c r="S27" s="2">
        <f t="shared" si="17"/>
        <v>0.61667268134247566</v>
      </c>
      <c r="T27" s="2">
        <f t="shared" si="17"/>
        <v>0.58939011187297008</v>
      </c>
      <c r="U27" s="2">
        <f t="shared" si="17"/>
        <v>0.68076506676290149</v>
      </c>
      <c r="V27" s="2">
        <f t="shared" si="17"/>
        <v>0.6145073980512451</v>
      </c>
      <c r="W27" s="2">
        <f t="shared" si="17"/>
        <v>0.56124142908697228</v>
      </c>
      <c r="X27" s="2">
        <f t="shared" si="17"/>
        <v>0.5727174305304944</v>
      </c>
      <c r="Y27" s="2">
        <f t="shared" si="17"/>
        <v>0.67232046192710215</v>
      </c>
      <c r="Z27" s="2">
        <f t="shared" si="17"/>
        <v>0.63616023096355112</v>
      </c>
      <c r="AB27" s="2">
        <f t="shared" si="18"/>
        <v>0.58504320614487393</v>
      </c>
      <c r="AC27" s="2">
        <f t="shared" si="18"/>
        <v>0.56093311048682482</v>
      </c>
      <c r="AD27" s="2">
        <f t="shared" si="18"/>
        <v>0.66590804025461403</v>
      </c>
      <c r="AE27" s="2">
        <f t="shared" si="18"/>
        <v>0.68767113545037517</v>
      </c>
      <c r="AF27" s="2">
        <f t="shared" si="18"/>
        <v>0.62259521354148151</v>
      </c>
      <c r="AG27" s="2">
        <f t="shared" si="18"/>
        <v>0.66313431243554644</v>
      </c>
      <c r="AH27" s="2">
        <f t="shared" si="18"/>
        <v>0.5873902066071619</v>
      </c>
      <c r="AI27" s="2">
        <f t="shared" si="18"/>
        <v>0.56456029301945165</v>
      </c>
      <c r="AJ27" s="2">
        <f t="shared" si="18"/>
        <v>0.61555421215461759</v>
      </c>
      <c r="AK27" s="2">
        <f t="shared" si="18"/>
        <v>0.62195512250631202</v>
      </c>
      <c r="AL27" s="2">
        <f t="shared" si="18"/>
        <v>0.58931047971267025</v>
      </c>
      <c r="AM27" s="18">
        <f t="shared" si="18"/>
        <v>0.53319583229614886</v>
      </c>
      <c r="AN27" s="20"/>
      <c r="AO27">
        <f>AB17</f>
        <v>2752</v>
      </c>
      <c r="AP27">
        <f t="shared" ref="AP27:AZ27" si="22">AC17</f>
        <v>2639</v>
      </c>
      <c r="AQ27">
        <f t="shared" si="22"/>
        <v>3131</v>
      </c>
      <c r="AR27">
        <f t="shared" si="22"/>
        <v>3233</v>
      </c>
      <c r="AS27">
        <f t="shared" si="22"/>
        <v>2928</v>
      </c>
      <c r="AT27">
        <f t="shared" si="22"/>
        <v>3118</v>
      </c>
      <c r="AU27">
        <f t="shared" si="22"/>
        <v>2763</v>
      </c>
      <c r="AV27">
        <f t="shared" si="22"/>
        <v>2656</v>
      </c>
      <c r="AW27">
        <f t="shared" si="22"/>
        <v>2895</v>
      </c>
      <c r="AX27">
        <f t="shared" si="22"/>
        <v>2925</v>
      </c>
      <c r="AY27">
        <f t="shared" si="22"/>
        <v>2772</v>
      </c>
      <c r="AZ27" s="21">
        <f t="shared" si="22"/>
        <v>2509</v>
      </c>
    </row>
    <row r="28" spans="1:53" x14ac:dyDescent="0.25">
      <c r="A28" s="53">
        <f t="shared" si="15"/>
        <v>0</v>
      </c>
      <c r="B28" s="2">
        <f t="shared" si="16"/>
        <v>0.56426898628303779</v>
      </c>
      <c r="C28" s="2">
        <f t="shared" si="16"/>
        <v>0.52632987621278016</v>
      </c>
      <c r="D28" s="2">
        <f t="shared" si="16"/>
        <v>0.54921378387420539</v>
      </c>
      <c r="E28" s="2">
        <f t="shared" si="16"/>
        <v>0.54981599197055864</v>
      </c>
      <c r="F28" s="2">
        <f t="shared" si="16"/>
        <v>0.54961525593844096</v>
      </c>
      <c r="G28" s="2">
        <f t="shared" si="16"/>
        <v>0.56125794580127131</v>
      </c>
      <c r="H28" s="2">
        <f t="shared" si="16"/>
        <v>0.53957845433255269</v>
      </c>
      <c r="I28" s="2">
        <f t="shared" si="16"/>
        <v>0.5626630980260956</v>
      </c>
      <c r="J28" s="2">
        <f t="shared" si="16"/>
        <v>0.53295416527266637</v>
      </c>
      <c r="K28" s="2">
        <f t="shared" si="16"/>
        <v>0.56165941786550677</v>
      </c>
      <c r="L28" s="2">
        <f t="shared" si="16"/>
        <v>0.54158581465373035</v>
      </c>
      <c r="M28" s="2">
        <f t="shared" si="16"/>
        <v>0.55764469722315158</v>
      </c>
      <c r="O28" s="2">
        <f t="shared" si="17"/>
        <v>0.56708769397329484</v>
      </c>
      <c r="P28" s="2">
        <f t="shared" si="17"/>
        <v>0.54673403103572726</v>
      </c>
      <c r="Q28" s="2">
        <f t="shared" si="17"/>
        <v>0.6426560808372429</v>
      </c>
      <c r="R28" s="2">
        <f t="shared" si="17"/>
        <v>0.60519667989895354</v>
      </c>
      <c r="S28" s="2">
        <f t="shared" si="17"/>
        <v>0.56340671237820283</v>
      </c>
      <c r="T28" s="2">
        <f t="shared" si="17"/>
        <v>0.6108264164561531</v>
      </c>
      <c r="U28" s="2">
        <f t="shared" si="17"/>
        <v>0.5900396968603393</v>
      </c>
      <c r="V28" s="2">
        <f t="shared" si="17"/>
        <v>0.60368098159509209</v>
      </c>
      <c r="W28" s="2">
        <f t="shared" si="17"/>
        <v>0.58202814868278607</v>
      </c>
      <c r="X28" s="2">
        <f t="shared" si="17"/>
        <v>0.60303139660772287</v>
      </c>
      <c r="Y28" s="2">
        <f t="shared" si="17"/>
        <v>0.58570913027787808</v>
      </c>
      <c r="Z28" s="2">
        <f t="shared" si="17"/>
        <v>0.59155539516420064</v>
      </c>
      <c r="AB28" s="2">
        <f t="shared" si="18"/>
        <v>0.58888375235589063</v>
      </c>
      <c r="AC28" s="2">
        <f t="shared" si="18"/>
        <v>0.54962483553216457</v>
      </c>
      <c r="AD28" s="2">
        <f t="shared" si="18"/>
        <v>0.70772732121901782</v>
      </c>
      <c r="AE28" s="2">
        <f t="shared" si="18"/>
        <v>0.56456029301945165</v>
      </c>
      <c r="AF28" s="2">
        <f t="shared" si="18"/>
        <v>0.60765975605419442</v>
      </c>
      <c r="AG28" s="2">
        <f t="shared" si="18"/>
        <v>0.63902421677749732</v>
      </c>
      <c r="AH28" s="2">
        <f t="shared" si="18"/>
        <v>0.59912520891860177</v>
      </c>
      <c r="AI28" s="2">
        <f t="shared" si="18"/>
        <v>0.62750257814444721</v>
      </c>
      <c r="AJ28" s="2">
        <f t="shared" si="18"/>
        <v>0.59421784431563607</v>
      </c>
      <c r="AK28" s="2">
        <f t="shared" si="18"/>
        <v>0.62046157675758329</v>
      </c>
      <c r="AL28" s="2">
        <f t="shared" si="18"/>
        <v>0.55303865438640165</v>
      </c>
      <c r="AM28" s="18">
        <f t="shared" si="18"/>
        <v>0.52338110309021735</v>
      </c>
      <c r="AN28" s="20" t="s">
        <v>38</v>
      </c>
      <c r="AO28">
        <f>B18</f>
        <v>2828</v>
      </c>
      <c r="AP28">
        <f t="shared" ref="AP28:AZ28" si="23">C18</f>
        <v>2639</v>
      </c>
      <c r="AQ28">
        <f t="shared" si="23"/>
        <v>2753</v>
      </c>
      <c r="AR28">
        <f t="shared" si="23"/>
        <v>2756</v>
      </c>
      <c r="AS28">
        <f t="shared" si="23"/>
        <v>2755</v>
      </c>
      <c r="AT28">
        <f t="shared" si="23"/>
        <v>2813</v>
      </c>
      <c r="AU28">
        <f t="shared" si="23"/>
        <v>2705</v>
      </c>
      <c r="AV28">
        <f t="shared" si="23"/>
        <v>2820</v>
      </c>
      <c r="AW28">
        <f t="shared" si="23"/>
        <v>2672</v>
      </c>
      <c r="AX28">
        <f t="shared" si="23"/>
        <v>2815</v>
      </c>
      <c r="AY28">
        <f t="shared" si="23"/>
        <v>2715</v>
      </c>
      <c r="AZ28" s="21">
        <f t="shared" si="23"/>
        <v>2795</v>
      </c>
    </row>
    <row r="29" spans="1:53" x14ac:dyDescent="0.25">
      <c r="A29" s="53">
        <f t="shared" si="15"/>
        <v>0</v>
      </c>
      <c r="B29" s="2">
        <f t="shared" si="16"/>
        <v>0.59437939110070259</v>
      </c>
      <c r="C29" s="2">
        <f t="shared" si="16"/>
        <v>0.59578454332552688</v>
      </c>
      <c r="D29" s="2">
        <f t="shared" si="16"/>
        <v>0.54098360655737698</v>
      </c>
      <c r="E29" s="2">
        <f t="shared" si="16"/>
        <v>0.54319170291067242</v>
      </c>
      <c r="F29" s="2">
        <f t="shared" si="16"/>
        <v>0.52492472398795575</v>
      </c>
      <c r="G29" s="2">
        <f t="shared" si="16"/>
        <v>0.60361324857811971</v>
      </c>
      <c r="H29" s="2">
        <f t="shared" si="16"/>
        <v>0.59578454332552688</v>
      </c>
      <c r="I29" s="2">
        <f t="shared" si="16"/>
        <v>0.60923385747741721</v>
      </c>
      <c r="J29" s="2">
        <f t="shared" si="16"/>
        <v>0.53837403813984608</v>
      </c>
      <c r="K29" s="2">
        <f t="shared" si="16"/>
        <v>0.50344596855135493</v>
      </c>
      <c r="L29" s="2">
        <f t="shared" si="16"/>
        <v>0.6270993643358983</v>
      </c>
      <c r="M29" s="2">
        <f t="shared" si="16"/>
        <v>0.60441619270659075</v>
      </c>
      <c r="O29" s="2">
        <f t="shared" si="17"/>
        <v>0.54889931432695782</v>
      </c>
      <c r="P29" s="2">
        <f t="shared" si="17"/>
        <v>0.58722482858173952</v>
      </c>
      <c r="Q29" s="2">
        <f t="shared" si="17"/>
        <v>0.59588596174666186</v>
      </c>
      <c r="R29" s="2">
        <f t="shared" si="17"/>
        <v>0.56124142908697228</v>
      </c>
      <c r="S29" s="2">
        <f t="shared" si="17"/>
        <v>0.56773727896066406</v>
      </c>
      <c r="T29" s="2">
        <f t="shared" si="17"/>
        <v>0.61494045470949121</v>
      </c>
      <c r="U29" s="2">
        <f t="shared" si="17"/>
        <v>0.6352941176470589</v>
      </c>
      <c r="V29" s="2">
        <f t="shared" si="17"/>
        <v>0.67275351858534826</v>
      </c>
      <c r="W29" s="2">
        <f t="shared" si="17"/>
        <v>0.57423312883435584</v>
      </c>
      <c r="X29" s="2">
        <f t="shared" si="17"/>
        <v>0.63745940093828946</v>
      </c>
      <c r="Y29" s="2">
        <f t="shared" si="17"/>
        <v>0.57206784554312529</v>
      </c>
      <c r="Z29" s="2">
        <f t="shared" si="17"/>
        <v>0.63096355106459767</v>
      </c>
      <c r="AB29" s="2">
        <f t="shared" si="18"/>
        <v>0.75274705735926895</v>
      </c>
      <c r="AC29" s="2">
        <f t="shared" si="18"/>
        <v>0.5758685679741119</v>
      </c>
      <c r="AD29" s="2">
        <f t="shared" si="18"/>
        <v>0.60573948294868607</v>
      </c>
      <c r="AE29" s="2">
        <f t="shared" si="18"/>
        <v>0.59464457167241569</v>
      </c>
      <c r="AF29" s="2">
        <f t="shared" si="18"/>
        <v>0.68788449912876504</v>
      </c>
      <c r="AG29" s="2">
        <f t="shared" si="18"/>
        <v>0.57160129440631557</v>
      </c>
      <c r="AH29" s="2">
        <f t="shared" si="18"/>
        <v>0.6055261192702962</v>
      </c>
      <c r="AI29" s="2">
        <f t="shared" si="18"/>
        <v>0.60637957398385556</v>
      </c>
      <c r="AJ29" s="2">
        <f t="shared" si="18"/>
        <v>0.60104548202411012</v>
      </c>
      <c r="AK29" s="2">
        <f t="shared" si="18"/>
        <v>0.65267949219444543</v>
      </c>
      <c r="AL29" s="2">
        <f t="shared" si="18"/>
        <v>0.61320721169232961</v>
      </c>
      <c r="AM29" s="18">
        <f t="shared" si="18"/>
        <v>0.75317378471604857</v>
      </c>
      <c r="AN29" s="20"/>
      <c r="AO29">
        <f>O18</f>
        <v>2656</v>
      </c>
      <c r="AP29">
        <f t="shared" ref="AP29:AZ29" si="24">P18</f>
        <v>2562</v>
      </c>
      <c r="AQ29">
        <f t="shared" si="24"/>
        <v>3005</v>
      </c>
      <c r="AR29">
        <f t="shared" si="24"/>
        <v>2832</v>
      </c>
      <c r="AS29">
        <f t="shared" si="24"/>
        <v>2639</v>
      </c>
      <c r="AT29">
        <f t="shared" si="24"/>
        <v>2858</v>
      </c>
      <c r="AU29">
        <f t="shared" si="24"/>
        <v>2762</v>
      </c>
      <c r="AV29">
        <f t="shared" si="24"/>
        <v>2825</v>
      </c>
      <c r="AW29">
        <f t="shared" si="24"/>
        <v>2725</v>
      </c>
      <c r="AX29">
        <f t="shared" si="24"/>
        <v>2822</v>
      </c>
      <c r="AY29">
        <f t="shared" si="24"/>
        <v>2742</v>
      </c>
      <c r="AZ29" s="21">
        <f t="shared" si="24"/>
        <v>2769</v>
      </c>
    </row>
    <row r="30" spans="1:53" x14ac:dyDescent="0.25">
      <c r="A30" s="53"/>
      <c r="B30" s="2">
        <f t="shared" si="16"/>
        <v>0.88926062228169955</v>
      </c>
      <c r="C30" s="2">
        <f t="shared" si="16"/>
        <v>0.9583138173302107</v>
      </c>
      <c r="D30" s="2">
        <f t="shared" si="16"/>
        <v>0.8926731348277015</v>
      </c>
      <c r="E30" s="2">
        <f t="shared" si="16"/>
        <v>1.1564402810304448</v>
      </c>
      <c r="F30" s="2">
        <f t="shared" si="16"/>
        <v>1.1195048511207761</v>
      </c>
      <c r="G30" s="2">
        <f t="shared" si="16"/>
        <v>0.98380729340916684</v>
      </c>
      <c r="H30" s="2">
        <f t="shared" si="16"/>
        <v>1.1819337571094011</v>
      </c>
      <c r="I30" s="2">
        <f t="shared" si="16"/>
        <v>1.346938775510204</v>
      </c>
      <c r="J30" s="2">
        <f t="shared" si="16"/>
        <v>1.6918032786885244</v>
      </c>
      <c r="K30" s="2">
        <f t="shared" si="16"/>
        <v>2.6400802944128468</v>
      </c>
      <c r="L30" s="2">
        <f t="shared" si="16"/>
        <v>7.1379725660756099</v>
      </c>
      <c r="M30" s="2">
        <f t="shared" si="16"/>
        <v>0</v>
      </c>
      <c r="O30" s="2">
        <f t="shared" si="17"/>
        <v>0.99581378563695422</v>
      </c>
      <c r="P30" s="2">
        <f t="shared" si="17"/>
        <v>0.99797906892818489</v>
      </c>
      <c r="Q30" s="2">
        <f t="shared" si="17"/>
        <v>0.92977264525442083</v>
      </c>
      <c r="R30" s="2">
        <f t="shared" si="17"/>
        <v>0.91461566221580659</v>
      </c>
      <c r="S30" s="2">
        <f t="shared" si="17"/>
        <v>1.1471670876939735</v>
      </c>
      <c r="T30" s="2">
        <f t="shared" si="17"/>
        <v>1.0146517502706605</v>
      </c>
      <c r="U30" s="2">
        <f t="shared" si="17"/>
        <v>1.2132082280765069</v>
      </c>
      <c r="V30" s="2">
        <f t="shared" si="17"/>
        <v>1.6170335618910141</v>
      </c>
      <c r="W30" s="2">
        <f t="shared" si="17"/>
        <v>2.0682785997834716</v>
      </c>
      <c r="X30" s="2">
        <f t="shared" si="17"/>
        <v>3.2643810898592567</v>
      </c>
      <c r="Y30" s="2">
        <f t="shared" si="17"/>
        <v>5.5589317935763267</v>
      </c>
      <c r="Z30" s="2">
        <f t="shared" si="17"/>
        <v>0</v>
      </c>
      <c r="AB30" s="2">
        <f t="shared" si="18"/>
        <v>0.89698090395078411</v>
      </c>
      <c r="AC30" s="2">
        <f t="shared" si="18"/>
        <v>0.99982219693467522</v>
      </c>
      <c r="AD30" s="2">
        <f t="shared" si="18"/>
        <v>1.0459087514668755</v>
      </c>
      <c r="AE30" s="2">
        <f t="shared" si="18"/>
        <v>0.93687991180967967</v>
      </c>
      <c r="AF30" s="2">
        <f t="shared" si="18"/>
        <v>0.99640837808043814</v>
      </c>
      <c r="AG30" s="2">
        <f t="shared" si="18"/>
        <v>1.1239998577575478</v>
      </c>
      <c r="AH30" s="2">
        <f t="shared" si="18"/>
        <v>1.1459763166316987</v>
      </c>
      <c r="AI30" s="2">
        <f t="shared" si="18"/>
        <v>1.3275488069414318</v>
      </c>
      <c r="AJ30" s="2">
        <f t="shared" si="18"/>
        <v>1.6087621350592085</v>
      </c>
      <c r="AK30" s="2">
        <f t="shared" si="18"/>
        <v>2.7470573592688741</v>
      </c>
      <c r="AL30" s="2">
        <f t="shared" si="18"/>
        <v>5.3882863340563993</v>
      </c>
      <c r="AM30" s="18">
        <f t="shared" si="18"/>
        <v>0</v>
      </c>
      <c r="AN30" s="20"/>
      <c r="AO30">
        <f>AB18</f>
        <v>2770</v>
      </c>
      <c r="AP30">
        <f t="shared" ref="AP30:AZ30" si="25">AC18</f>
        <v>2586</v>
      </c>
      <c r="AQ30">
        <f t="shared" si="25"/>
        <v>3327</v>
      </c>
      <c r="AR30">
        <f t="shared" si="25"/>
        <v>2656</v>
      </c>
      <c r="AS30">
        <f t="shared" si="25"/>
        <v>2858</v>
      </c>
      <c r="AT30">
        <f t="shared" si="25"/>
        <v>3005</v>
      </c>
      <c r="AU30">
        <f t="shared" si="25"/>
        <v>2818</v>
      </c>
      <c r="AV30">
        <f t="shared" si="25"/>
        <v>2951</v>
      </c>
      <c r="AW30">
        <f t="shared" si="25"/>
        <v>2795</v>
      </c>
      <c r="AX30">
        <f t="shared" si="25"/>
        <v>2918</v>
      </c>
      <c r="AY30">
        <f t="shared" si="25"/>
        <v>2602</v>
      </c>
      <c r="AZ30" s="21">
        <f t="shared" si="25"/>
        <v>2463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2978</v>
      </c>
      <c r="AP31">
        <f t="shared" si="26"/>
        <v>2985</v>
      </c>
      <c r="AQ31">
        <f t="shared" si="26"/>
        <v>2712</v>
      </c>
      <c r="AR31">
        <f t="shared" si="26"/>
        <v>2723</v>
      </c>
      <c r="AS31">
        <f t="shared" si="26"/>
        <v>2632</v>
      </c>
      <c r="AT31">
        <f t="shared" si="26"/>
        <v>3024</v>
      </c>
      <c r="AU31">
        <f t="shared" si="26"/>
        <v>2985</v>
      </c>
      <c r="AV31">
        <f t="shared" si="26"/>
        <v>3052</v>
      </c>
      <c r="AW31">
        <f t="shared" si="26"/>
        <v>2699</v>
      </c>
      <c r="AX31">
        <f t="shared" si="26"/>
        <v>2525</v>
      </c>
      <c r="AY31">
        <f t="shared" si="26"/>
        <v>3141</v>
      </c>
      <c r="AZ31" s="21">
        <f t="shared" si="26"/>
        <v>3028</v>
      </c>
    </row>
    <row r="32" spans="1:53" x14ac:dyDescent="0.25">
      <c r="A32" s="54"/>
      <c r="B32" s="28">
        <f t="shared" ref="B32:L32" si="27">C32/2</f>
        <v>1.00537109375E-2</v>
      </c>
      <c r="C32" s="28">
        <f t="shared" si="27"/>
        <v>2.0107421875E-2</v>
      </c>
      <c r="D32" s="28">
        <f t="shared" si="27"/>
        <v>4.021484375E-2</v>
      </c>
      <c r="E32" s="28">
        <f t="shared" si="27"/>
        <v>8.0429687499999999E-2</v>
      </c>
      <c r="F32" s="28">
        <f t="shared" si="27"/>
        <v>0.160859375</v>
      </c>
      <c r="G32" s="28">
        <f t="shared" si="27"/>
        <v>0.32171875</v>
      </c>
      <c r="H32" s="28">
        <f t="shared" si="27"/>
        <v>0.6434375</v>
      </c>
      <c r="I32" s="28">
        <f t="shared" si="27"/>
        <v>1.286875</v>
      </c>
      <c r="J32" s="28">
        <f t="shared" si="27"/>
        <v>2.57375</v>
      </c>
      <c r="K32" s="28">
        <f t="shared" si="27"/>
        <v>5.1475</v>
      </c>
      <c r="L32" s="28">
        <f t="shared" si="27"/>
        <v>10.295</v>
      </c>
      <c r="M32" s="1">
        <f>E9</f>
        <v>20.59</v>
      </c>
      <c r="O32" s="1" t="s">
        <v>41</v>
      </c>
      <c r="AN32" s="20"/>
      <c r="AO32">
        <f t="shared" ref="AO32:AZ32" si="28">O19</f>
        <v>2572</v>
      </c>
      <c r="AP32">
        <f t="shared" si="28"/>
        <v>2749</v>
      </c>
      <c r="AQ32">
        <f t="shared" si="28"/>
        <v>2789</v>
      </c>
      <c r="AR32">
        <f t="shared" si="28"/>
        <v>2629</v>
      </c>
      <c r="AS32">
        <f t="shared" si="28"/>
        <v>2659</v>
      </c>
      <c r="AT32">
        <f t="shared" si="28"/>
        <v>2877</v>
      </c>
      <c r="AU32">
        <f t="shared" si="28"/>
        <v>2971</v>
      </c>
      <c r="AV32">
        <f t="shared" si="28"/>
        <v>3144</v>
      </c>
      <c r="AW32">
        <f t="shared" si="28"/>
        <v>2689</v>
      </c>
      <c r="AX32">
        <f t="shared" si="28"/>
        <v>2981</v>
      </c>
      <c r="AY32">
        <f t="shared" si="28"/>
        <v>2679</v>
      </c>
      <c r="AZ32" s="21">
        <f t="shared" si="28"/>
        <v>2951</v>
      </c>
    </row>
    <row r="33" spans="1:52" x14ac:dyDescent="0.25">
      <c r="A33" s="53" t="str">
        <f t="shared" ref="A33:A39" si="29">J2</f>
        <v>BPB</v>
      </c>
      <c r="B33" s="2">
        <f>AVERAGE(B23,O23,AB23)</f>
        <v>0.95712681051409698</v>
      </c>
      <c r="C33" s="2">
        <f t="shared" ref="C33:M40" si="30">AVERAGE(C23,P23,AC23)</f>
        <v>0.95134144340353755</v>
      </c>
      <c r="D33" s="2">
        <f t="shared" si="30"/>
        <v>1.0152363646647191</v>
      </c>
      <c r="E33" s="2">
        <f t="shared" si="30"/>
        <v>1.0234194393005485</v>
      </c>
      <c r="F33" s="2">
        <f t="shared" si="30"/>
        <v>1.1199986575808987</v>
      </c>
      <c r="G33" s="2">
        <f t="shared" si="30"/>
        <v>1.0311906576671352</v>
      </c>
      <c r="H33" s="2">
        <f t="shared" si="30"/>
        <v>1.1357394228503359</v>
      </c>
      <c r="I33" s="2">
        <f t="shared" si="30"/>
        <v>1.1265719855865191</v>
      </c>
      <c r="J33" s="2">
        <f t="shared" si="30"/>
        <v>1.5161142629620306</v>
      </c>
      <c r="K33" s="2">
        <f t="shared" si="30"/>
        <v>15.829374034481354</v>
      </c>
      <c r="L33" s="2">
        <f t="shared" si="30"/>
        <v>3.4255653094654274E-3</v>
      </c>
      <c r="M33" s="2">
        <f t="shared" si="30"/>
        <v>-3.3083786861881989E-4</v>
      </c>
      <c r="O33" s="2">
        <f>TTEST(AO13:AO15,$AO$34:$AQ$34,2,2)</f>
        <v>0.47453356191923152</v>
      </c>
      <c r="P33" s="2">
        <f t="shared" ref="P33:Z33" si="31">TTEST(AP13:AP15,$AO$34:$AQ$34,2,2)</f>
        <v>0.22997276147822099</v>
      </c>
      <c r="Q33" s="2">
        <f t="shared" si="31"/>
        <v>0.81061093732535905</v>
      </c>
      <c r="R33" s="2">
        <f t="shared" si="31"/>
        <v>0.6573262273160424</v>
      </c>
      <c r="S33" s="2">
        <f t="shared" si="31"/>
        <v>3.9440094081941379E-2</v>
      </c>
      <c r="T33" s="2">
        <f t="shared" si="31"/>
        <v>0.4324962522461131</v>
      </c>
      <c r="U33" s="2">
        <f t="shared" si="31"/>
        <v>1.5543368307278203E-2</v>
      </c>
      <c r="V33" s="2">
        <f t="shared" si="31"/>
        <v>0.15378571973450822</v>
      </c>
      <c r="W33" s="2">
        <f t="shared" si="31"/>
        <v>3.967225041136605E-4</v>
      </c>
      <c r="X33" s="2">
        <f t="shared" si="31"/>
        <v>8.132207318507772E-6</v>
      </c>
      <c r="Y33" s="2">
        <f t="shared" si="31"/>
        <v>1.6209967673633425E-6</v>
      </c>
      <c r="Z33" s="2">
        <f t="shared" si="31"/>
        <v>1.5919675255220887E-6</v>
      </c>
      <c r="AN33" s="20"/>
      <c r="AO33">
        <f t="shared" ref="AO33:AZ33" si="32">AB19</f>
        <v>3538</v>
      </c>
      <c r="AP33">
        <f t="shared" si="32"/>
        <v>2709</v>
      </c>
      <c r="AQ33">
        <f t="shared" si="32"/>
        <v>2849</v>
      </c>
      <c r="AR33">
        <f t="shared" si="32"/>
        <v>2797</v>
      </c>
      <c r="AS33">
        <f t="shared" si="32"/>
        <v>3234</v>
      </c>
      <c r="AT33">
        <f t="shared" si="32"/>
        <v>2689</v>
      </c>
      <c r="AU33">
        <f t="shared" si="32"/>
        <v>2848</v>
      </c>
      <c r="AV33">
        <f t="shared" si="32"/>
        <v>2852</v>
      </c>
      <c r="AW33">
        <f t="shared" si="32"/>
        <v>2827</v>
      </c>
      <c r="AX33">
        <f t="shared" si="32"/>
        <v>3069</v>
      </c>
      <c r="AY33">
        <f t="shared" si="32"/>
        <v>2884</v>
      </c>
      <c r="AZ33" s="21">
        <f t="shared" si="32"/>
        <v>3540</v>
      </c>
    </row>
    <row r="34" spans="1:52" x14ac:dyDescent="0.25">
      <c r="A34" s="53">
        <f t="shared" si="29"/>
        <v>0</v>
      </c>
      <c r="B34" s="2">
        <f t="shared" ref="B34:B40" si="33">AVERAGE(B24,O24,AB24)</f>
        <v>0.9491597126445489</v>
      </c>
      <c r="C34" s="2">
        <f t="shared" si="30"/>
        <v>0.92672459338693669</v>
      </c>
      <c r="D34" s="2">
        <f t="shared" si="30"/>
        <v>0.94915850502049171</v>
      </c>
      <c r="E34" s="2">
        <f t="shared" si="30"/>
        <v>0.96034948188694325</v>
      </c>
      <c r="F34" s="2">
        <f t="shared" si="30"/>
        <v>1.1751331422611919</v>
      </c>
      <c r="G34" s="2">
        <f t="shared" si="30"/>
        <v>1.0893555121997072</v>
      </c>
      <c r="H34" s="2">
        <f t="shared" si="30"/>
        <v>1.2080686556742275</v>
      </c>
      <c r="I34" s="2">
        <f t="shared" si="30"/>
        <v>1.5321208316030088</v>
      </c>
      <c r="J34" s="2">
        <f t="shared" si="30"/>
        <v>1.9030162709265304</v>
      </c>
      <c r="K34" s="2">
        <f t="shared" si="30"/>
        <v>6.3822263592589819</v>
      </c>
      <c r="L34" s="2">
        <f t="shared" si="30"/>
        <v>-1.2781135787313014E-3</v>
      </c>
      <c r="M34" s="2">
        <f t="shared" si="30"/>
        <v>-1.4946419078543619E-3</v>
      </c>
      <c r="O34" s="2">
        <f>TTEST(AO16:AO18,$AO$34:$AQ$34,2,2)</f>
        <v>0.14641314024717672</v>
      </c>
      <c r="P34" s="2">
        <f t="shared" ref="P34:Z34" si="34">TTEST(AP16:AP18,$AO$34:$AQ$34,2,2)</f>
        <v>4.8604998109616833E-2</v>
      </c>
      <c r="Q34" s="2">
        <f t="shared" si="34"/>
        <v>0.13361552681230501</v>
      </c>
      <c r="R34" s="2">
        <f t="shared" si="34"/>
        <v>0.45085493671908455</v>
      </c>
      <c r="S34" s="2">
        <f t="shared" si="34"/>
        <v>9.6491274277771197E-3</v>
      </c>
      <c r="T34" s="2">
        <f t="shared" si="34"/>
        <v>5.9392452309769778E-2</v>
      </c>
      <c r="U34" s="2">
        <f t="shared" si="34"/>
        <v>1.3785345931281619E-3</v>
      </c>
      <c r="V34" s="2">
        <f t="shared" si="34"/>
        <v>2.0751918329671348E-4</v>
      </c>
      <c r="W34" s="2">
        <f t="shared" si="34"/>
        <v>2.392437769112286E-5</v>
      </c>
      <c r="X34" s="2">
        <f t="shared" si="34"/>
        <v>3.9423880689799166E-4</v>
      </c>
      <c r="Y34" s="2">
        <f t="shared" si="34"/>
        <v>1.5891219388932605E-6</v>
      </c>
      <c r="Z34" s="2">
        <f t="shared" si="34"/>
        <v>1.5859892708375154E-6</v>
      </c>
      <c r="AN34" s="20"/>
      <c r="AO34" s="12">
        <f>E21</f>
        <v>4998.666666666667</v>
      </c>
      <c r="AP34" s="13">
        <f>R21</f>
        <v>4655.333333333333</v>
      </c>
      <c r="AQ34" s="13">
        <f>AE21</f>
        <v>4696.833333333333</v>
      </c>
      <c r="AR34" s="16">
        <f>H20</f>
        <v>5905</v>
      </c>
      <c r="AS34" s="16">
        <f>I20</f>
        <v>6727</v>
      </c>
      <c r="AT34" s="16">
        <f>J20</f>
        <v>8445</v>
      </c>
      <c r="AU34" s="16">
        <f>K20</f>
        <v>13169</v>
      </c>
      <c r="AV34" s="16">
        <f>L20</f>
        <v>35576</v>
      </c>
      <c r="AZ34" s="21"/>
    </row>
    <row r="35" spans="1:52" x14ac:dyDescent="0.25">
      <c r="A35" s="53">
        <f t="shared" si="29"/>
        <v>0</v>
      </c>
      <c r="B35" s="2">
        <f t="shared" si="33"/>
        <v>0.99676379836636197</v>
      </c>
      <c r="C35" s="2">
        <f t="shared" si="30"/>
        <v>0.99308588546159238</v>
      </c>
      <c r="D35" s="2">
        <f t="shared" si="30"/>
        <v>1.002316701748259</v>
      </c>
      <c r="E35" s="2">
        <f t="shared" si="30"/>
        <v>1.084308175875798</v>
      </c>
      <c r="F35" s="2">
        <f t="shared" si="30"/>
        <v>1.3913018150118941</v>
      </c>
      <c r="G35" s="2">
        <f t="shared" si="30"/>
        <v>1.5904927845210317</v>
      </c>
      <c r="H35" s="2">
        <f t="shared" si="30"/>
        <v>1.9419280809253863</v>
      </c>
      <c r="I35" s="2">
        <f t="shared" si="30"/>
        <v>2.6056634318088281</v>
      </c>
      <c r="J35" s="2">
        <f t="shared" si="30"/>
        <v>2.7240498117513012</v>
      </c>
      <c r="K35" s="2">
        <f t="shared" si="30"/>
        <v>7.1116438160095852</v>
      </c>
      <c r="L35" s="2">
        <f t="shared" si="30"/>
        <v>7.7644357202730649E-2</v>
      </c>
      <c r="M35" s="2">
        <f t="shared" si="30"/>
        <v>-2.6210397199000045E-3</v>
      </c>
      <c r="O35" s="2">
        <f>TTEST(AO19:AO21,$AO$34:$AQ$34,2,2)</f>
        <v>0.91136771925333671</v>
      </c>
      <c r="P35" s="2">
        <f t="shared" ref="P35:Z35" si="35">TTEST(AP19:AP21,$AO$34:$AQ$34,2,2)</f>
        <v>0.80517996203144016</v>
      </c>
      <c r="Q35" s="2">
        <f t="shared" si="35"/>
        <v>0.95034410312783768</v>
      </c>
      <c r="R35" s="2">
        <f t="shared" si="35"/>
        <v>4.1247680553900955E-2</v>
      </c>
      <c r="S35" s="2">
        <f t="shared" si="35"/>
        <v>5.4274966638085428E-4</v>
      </c>
      <c r="T35" s="2">
        <f t="shared" si="35"/>
        <v>1.9834159621109577E-5</v>
      </c>
      <c r="U35" s="2">
        <f t="shared" si="35"/>
        <v>1.589427532763727E-5</v>
      </c>
      <c r="V35" s="2">
        <f t="shared" si="35"/>
        <v>6.1769715382847269E-6</v>
      </c>
      <c r="W35" s="2">
        <f t="shared" si="35"/>
        <v>5.9874475250794966E-6</v>
      </c>
      <c r="X35" s="2">
        <f t="shared" si="35"/>
        <v>7.7057466451015607E-5</v>
      </c>
      <c r="Y35" s="2">
        <f t="shared" si="35"/>
        <v>1.1230583679358051E-5</v>
      </c>
      <c r="Z35" s="2">
        <f t="shared" si="35"/>
        <v>1.5776414216582849E-6</v>
      </c>
      <c r="AN35" s="20"/>
      <c r="AO35" s="14" t="s">
        <v>40</v>
      </c>
      <c r="AP35" s="15"/>
      <c r="AQ35" s="15"/>
      <c r="AR35" s="17">
        <f>U20</f>
        <v>5640</v>
      </c>
      <c r="AS35" s="17">
        <f>V20</f>
        <v>7505</v>
      </c>
      <c r="AT35" s="17">
        <f>W20</f>
        <v>9589</v>
      </c>
      <c r="AU35" s="17">
        <f>X20</f>
        <v>15113</v>
      </c>
      <c r="AV35" s="17">
        <f>Y20</f>
        <v>25710</v>
      </c>
      <c r="AZ35" s="21"/>
    </row>
    <row r="36" spans="1:52" x14ac:dyDescent="0.25">
      <c r="A36" s="53">
        <f t="shared" si="29"/>
        <v>0</v>
      </c>
      <c r="B36" s="2">
        <f t="shared" si="33"/>
        <v>0.65112274734863729</v>
      </c>
      <c r="C36" s="2">
        <f t="shared" si="30"/>
        <v>0.62846036932419003</v>
      </c>
      <c r="D36" s="2">
        <f t="shared" si="30"/>
        <v>0.59356695197242904</v>
      </c>
      <c r="E36" s="2">
        <f t="shared" si="30"/>
        <v>0.60344506811061105</v>
      </c>
      <c r="F36" s="2">
        <f t="shared" si="30"/>
        <v>0.62091006732793785</v>
      </c>
      <c r="G36" s="2">
        <f t="shared" si="30"/>
        <v>0.57343702790887474</v>
      </c>
      <c r="H36" s="2">
        <f t="shared" si="30"/>
        <v>0.6286247488794422</v>
      </c>
      <c r="I36" s="2">
        <f t="shared" si="30"/>
        <v>0.57713167862450154</v>
      </c>
      <c r="J36" s="2">
        <f t="shared" si="30"/>
        <v>0.59705550727746726</v>
      </c>
      <c r="K36" s="2">
        <f t="shared" si="30"/>
        <v>0.57881853080672507</v>
      </c>
      <c r="L36" s="2">
        <f t="shared" si="30"/>
        <v>0.60124207075412572</v>
      </c>
      <c r="M36" s="2">
        <f t="shared" si="30"/>
        <v>0.60653307345134422</v>
      </c>
      <c r="O36" s="2">
        <f>TTEST(AO22:AO24,$AO$34:$AQ$34,2,2)</f>
        <v>6.1598706783073899E-4</v>
      </c>
      <c r="P36" s="2">
        <f t="shared" ref="P36:Z36" si="36">TTEST(AP22:AP24,$AO$34:$AQ$34,2,2)</f>
        <v>3.6113607685132513E-4</v>
      </c>
      <c r="Q36" s="2">
        <f t="shared" si="36"/>
        <v>2.6771674870003094E-4</v>
      </c>
      <c r="R36" s="2">
        <f t="shared" si="36"/>
        <v>8.4586578506812569E-5</v>
      </c>
      <c r="S36" s="2">
        <f t="shared" si="36"/>
        <v>1.1186636695839539E-4</v>
      </c>
      <c r="T36" s="2">
        <f t="shared" si="36"/>
        <v>6.6270379278777141E-5</v>
      </c>
      <c r="U36" s="2">
        <f t="shared" si="36"/>
        <v>9.3490132050745732E-5</v>
      </c>
      <c r="V36" s="2">
        <f t="shared" si="36"/>
        <v>1.9335099364460994E-4</v>
      </c>
      <c r="W36" s="2">
        <f t="shared" si="36"/>
        <v>1.5878017981024026E-4</v>
      </c>
      <c r="X36" s="2">
        <f t="shared" si="36"/>
        <v>5.1517211767586853E-5</v>
      </c>
      <c r="Y36" s="2">
        <f t="shared" si="36"/>
        <v>6.8852472792980233E-5</v>
      </c>
      <c r="Z36" s="2">
        <f t="shared" si="36"/>
        <v>1.0236982812317557E-3</v>
      </c>
      <c r="AN36" s="20"/>
      <c r="AR36" s="17">
        <f>AH20</f>
        <v>5381</v>
      </c>
      <c r="AS36" s="17">
        <f>AI20</f>
        <v>6232</v>
      </c>
      <c r="AT36" s="17">
        <f>AJ20</f>
        <v>7550</v>
      </c>
      <c r="AU36" s="17">
        <f>AK20</f>
        <v>12885</v>
      </c>
      <c r="AV36" s="17">
        <f>AL20</f>
        <v>25264</v>
      </c>
      <c r="AZ36" s="21"/>
    </row>
    <row r="37" spans="1:52" x14ac:dyDescent="0.25">
      <c r="A37" s="53">
        <f t="shared" si="29"/>
        <v>0</v>
      </c>
      <c r="B37" s="2">
        <f t="shared" si="33"/>
        <v>0.56977324051277289</v>
      </c>
      <c r="C37" s="2">
        <f t="shared" si="30"/>
        <v>0.55670679195287587</v>
      </c>
      <c r="D37" s="2">
        <f t="shared" si="30"/>
        <v>0.58903330398483866</v>
      </c>
      <c r="E37" s="2">
        <f t="shared" si="30"/>
        <v>0.61970044963049309</v>
      </c>
      <c r="F37" s="2">
        <f t="shared" si="30"/>
        <v>0.615899602744301</v>
      </c>
      <c r="G37" s="2">
        <f t="shared" si="30"/>
        <v>0.59743453822439563</v>
      </c>
      <c r="H37" s="2">
        <f t="shared" si="30"/>
        <v>0.62238386440315818</v>
      </c>
      <c r="I37" s="2">
        <f t="shared" si="30"/>
        <v>0.58311958610575587</v>
      </c>
      <c r="J37" s="2">
        <f t="shared" si="30"/>
        <v>0.62886608360333585</v>
      </c>
      <c r="K37" s="2">
        <f t="shared" si="30"/>
        <v>0.58209838976547501</v>
      </c>
      <c r="L37" s="2">
        <f t="shared" si="30"/>
        <v>0.59418031499512436</v>
      </c>
      <c r="M37" s="2">
        <f t="shared" si="30"/>
        <v>0.56074554177352998</v>
      </c>
      <c r="O37" s="2">
        <f>TTEST(AO25:AO27,$AO$34:$AQ$34,2,2)</f>
        <v>1.0880792518450662E-4</v>
      </c>
      <c r="P37" s="2">
        <f t="shared" ref="P37:Z37" si="37">TTEST(AP25:AP27,$AO$34:$AQ$34,2,2)</f>
        <v>1.1846217906819601E-4</v>
      </c>
      <c r="Q37" s="2">
        <f t="shared" si="37"/>
        <v>5.3689404957561672E-4</v>
      </c>
      <c r="R37" s="2">
        <f t="shared" si="37"/>
        <v>4.4860036676027813E-4</v>
      </c>
      <c r="S37" s="2">
        <f t="shared" si="37"/>
        <v>1.0322939885907862E-4</v>
      </c>
      <c r="T37" s="2">
        <f t="shared" si="37"/>
        <v>3.3794819281588633E-4</v>
      </c>
      <c r="U37" s="2">
        <f t="shared" si="37"/>
        <v>3.7489920516235194E-4</v>
      </c>
      <c r="V37" s="2">
        <f t="shared" si="37"/>
        <v>1.0375296557397054E-4</v>
      </c>
      <c r="W37" s="2">
        <f t="shared" si="37"/>
        <v>3.9891050072450541E-3</v>
      </c>
      <c r="X37" s="2">
        <f t="shared" si="37"/>
        <v>1.0427768077393667E-4</v>
      </c>
      <c r="Y37" s="2">
        <f t="shared" si="37"/>
        <v>5.2341256995303508E-4</v>
      </c>
      <c r="Z37" s="2">
        <f t="shared" si="37"/>
        <v>3.2112235777749358E-4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>
        <f t="shared" si="33"/>
        <v>0.57341347753740779</v>
      </c>
      <c r="C38" s="2">
        <f t="shared" si="30"/>
        <v>0.54089624759355726</v>
      </c>
      <c r="D38" s="2">
        <f t="shared" si="30"/>
        <v>0.63319906197682208</v>
      </c>
      <c r="E38" s="2">
        <f t="shared" si="30"/>
        <v>0.5731909882963212</v>
      </c>
      <c r="F38" s="2">
        <f t="shared" si="30"/>
        <v>0.57356057479027944</v>
      </c>
      <c r="G38" s="2">
        <f t="shared" si="30"/>
        <v>0.60370285967830728</v>
      </c>
      <c r="H38" s="2">
        <f t="shared" si="30"/>
        <v>0.57624778670383126</v>
      </c>
      <c r="I38" s="2">
        <f t="shared" si="30"/>
        <v>0.59794888592187834</v>
      </c>
      <c r="J38" s="2">
        <f t="shared" si="30"/>
        <v>0.56973338609036284</v>
      </c>
      <c r="K38" s="2">
        <f t="shared" si="30"/>
        <v>0.59505079707693753</v>
      </c>
      <c r="L38" s="2">
        <f t="shared" si="30"/>
        <v>0.5601111997726701</v>
      </c>
      <c r="M38" s="2">
        <f t="shared" si="30"/>
        <v>0.55752706515918982</v>
      </c>
      <c r="O38" s="2">
        <f>TTEST(AO28:AO30,$AO$34:$AQ$34,2,2)</f>
        <v>6.9890478971327264E-5</v>
      </c>
      <c r="P38" s="2">
        <f t="shared" ref="P38:Z38" si="38">TTEST(AP28:AP30,$AO$34:$AQ$34,2,2)</f>
        <v>3.8460798706048098E-5</v>
      </c>
      <c r="Q38" s="2">
        <f t="shared" si="38"/>
        <v>8.9837392713923393E-4</v>
      </c>
      <c r="R38" s="2">
        <f t="shared" si="38"/>
        <v>6.9871913582361504E-5</v>
      </c>
      <c r="S38" s="2">
        <f t="shared" si="38"/>
        <v>8.4512652060464929E-5</v>
      </c>
      <c r="T38" s="2">
        <f t="shared" si="38"/>
        <v>1.0345909821817083E-4</v>
      </c>
      <c r="U38" s="2">
        <f t="shared" si="38"/>
        <v>5.7339832927512079E-5</v>
      </c>
      <c r="V38" s="2">
        <f t="shared" si="38"/>
        <v>7.9309167400505779E-5</v>
      </c>
      <c r="W38" s="2">
        <f t="shared" si="38"/>
        <v>5.5713984116348363E-5</v>
      </c>
      <c r="X38" s="2">
        <f t="shared" si="38"/>
        <v>6.9085847729625423E-5</v>
      </c>
      <c r="Y38" s="2">
        <f t="shared" si="38"/>
        <v>5.5743147526178859E-5</v>
      </c>
      <c r="Z38" s="2">
        <f t="shared" si="38"/>
        <v>1.562725900390895E-4</v>
      </c>
    </row>
    <row r="39" spans="1:52" x14ac:dyDescent="0.25">
      <c r="A39" s="53">
        <f t="shared" si="29"/>
        <v>0</v>
      </c>
      <c r="B39" s="2">
        <f t="shared" si="33"/>
        <v>0.63200858759564305</v>
      </c>
      <c r="C39" s="2">
        <f t="shared" si="30"/>
        <v>0.58629264662712621</v>
      </c>
      <c r="D39" s="2">
        <f t="shared" si="30"/>
        <v>0.58086968375090831</v>
      </c>
      <c r="E39" s="2">
        <f t="shared" si="30"/>
        <v>0.5663592345566868</v>
      </c>
      <c r="F39" s="2">
        <f t="shared" si="30"/>
        <v>0.59351550069246162</v>
      </c>
      <c r="G39" s="2">
        <f t="shared" si="30"/>
        <v>0.59671833256464213</v>
      </c>
      <c r="H39" s="2">
        <f t="shared" si="30"/>
        <v>0.61220159341429392</v>
      </c>
      <c r="I39" s="2">
        <f t="shared" si="30"/>
        <v>0.62945565001554027</v>
      </c>
      <c r="J39" s="2">
        <f t="shared" si="30"/>
        <v>0.57121754966610405</v>
      </c>
      <c r="K39" s="2">
        <f t="shared" si="30"/>
        <v>0.59786162056136327</v>
      </c>
      <c r="L39" s="2">
        <f t="shared" si="30"/>
        <v>0.60412480719045103</v>
      </c>
      <c r="M39" s="2">
        <f t="shared" si="30"/>
        <v>0.6628511761624124</v>
      </c>
      <c r="O39" s="2">
        <f>TTEST(AO31:AO33,$AO$34:$AQ$34,2,2)</f>
        <v>4.2766596669294114E-3</v>
      </c>
      <c r="P39" s="2">
        <f t="shared" ref="P39:Z39" si="39">TTEST(AP31:AP33,$AO$34:$AQ$34,2,2)</f>
        <v>1.4118735246212465E-4</v>
      </c>
      <c r="Q39" s="2">
        <f t="shared" si="39"/>
        <v>6.4639542490155949E-5</v>
      </c>
      <c r="R39" s="2">
        <f t="shared" si="39"/>
        <v>6.3621175931027768E-5</v>
      </c>
      <c r="S39" s="2">
        <f>TTEST(AS31:AS33,$AO$34:$AQ$34,2,2)</f>
        <v>9.7681766490619612E-4</v>
      </c>
      <c r="T39" s="2">
        <f t="shared" si="39"/>
        <v>1.8925809482511156E-4</v>
      </c>
      <c r="U39" s="2">
        <f t="shared" si="39"/>
        <v>9.2489665260005126E-5</v>
      </c>
      <c r="V39" s="2">
        <f t="shared" si="39"/>
        <v>2.161414099958912E-4</v>
      </c>
      <c r="W39" s="2">
        <f t="shared" si="39"/>
        <v>6.2787716275472278E-5</v>
      </c>
      <c r="X39" s="2">
        <f t="shared" si="39"/>
        <v>6.5520789215734669E-4</v>
      </c>
      <c r="Y39" s="2">
        <f t="shared" si="39"/>
        <v>3.9561394279065783E-4</v>
      </c>
      <c r="Z39" s="2">
        <f t="shared" si="39"/>
        <v>1.6739614934070377E-3</v>
      </c>
    </row>
    <row r="40" spans="1:52" x14ac:dyDescent="0.25">
      <c r="A40" s="53"/>
      <c r="B40" s="2">
        <f t="shared" si="33"/>
        <v>0.927351770623146</v>
      </c>
      <c r="C40" s="2">
        <f t="shared" si="30"/>
        <v>0.98537169439769023</v>
      </c>
      <c r="D40" s="2">
        <f t="shared" si="30"/>
        <v>0.9561181771829993</v>
      </c>
      <c r="E40" s="2">
        <f t="shared" si="30"/>
        <v>1.0026452850186436</v>
      </c>
      <c r="F40" s="2">
        <f t="shared" si="30"/>
        <v>1.0876934389650625</v>
      </c>
      <c r="G40" s="2">
        <f t="shared" si="30"/>
        <v>1.0408196338124585</v>
      </c>
      <c r="H40" s="2">
        <f t="shared" si="30"/>
        <v>1.1803727672725355</v>
      </c>
      <c r="I40" s="2">
        <f t="shared" si="30"/>
        <v>1.4305070481142168</v>
      </c>
      <c r="J40" s="2">
        <f t="shared" si="30"/>
        <v>1.7896146711770682</v>
      </c>
      <c r="K40" s="2">
        <f t="shared" si="30"/>
        <v>2.8838395811803257</v>
      </c>
      <c r="L40" s="2">
        <f t="shared" si="30"/>
        <v>6.0283968979027778</v>
      </c>
      <c r="M40" s="2">
        <f t="shared" si="30"/>
        <v>0</v>
      </c>
      <c r="O40" s="2"/>
      <c r="P40" s="2"/>
      <c r="Q40" s="2"/>
      <c r="U40" s="2">
        <f>TTEST(AR34:AR36,$AO$34:$AQ$34,2,2)</f>
        <v>9.9143940565259697E-3</v>
      </c>
      <c r="V40" s="2">
        <f>TTEST(AS34:AS36,$AO$34:$AQ$34,2,2)</f>
        <v>6.172427590632152E-3</v>
      </c>
      <c r="W40" s="2">
        <f>TTEST(AT34:AT36,$AO$34:$AQ$34,2,2)</f>
        <v>3.3579304968120167E-3</v>
      </c>
      <c r="X40" s="2">
        <f>TTEST(AU34:AU36,$AO$34:$AQ$34,2,2)</f>
        <v>2.2716357256432674E-4</v>
      </c>
      <c r="Y40" s="2">
        <f>TTEST(AV34:AV36,$AO$34:$AQ$34,2,2)</f>
        <v>2.0273585664642604E-3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 t="str">
        <f>J2</f>
        <v>BPB</v>
      </c>
      <c r="B44" s="75">
        <f>D44/2</f>
        <v>1.286875</v>
      </c>
      <c r="C44" s="76">
        <f>MIN(AB64:AM64)</f>
        <v>1.1265719855865191</v>
      </c>
      <c r="D44" s="77">
        <f>MIN(O54:Z54)</f>
        <v>2.57375</v>
      </c>
      <c r="E44" s="76">
        <f>MIN(AB44:AM44)</f>
        <v>1.5161142629620306</v>
      </c>
      <c r="F44" s="55">
        <f t="shared" ref="F44:F51" si="40">IF(B44&gt;0,(B44-D44)*(($E$8-E44)/(C44-E44))+D44,0)</f>
        <v>2.0249821137785147</v>
      </c>
      <c r="G44" s="56"/>
      <c r="H44" s="78">
        <f>MAX(B33:L33)</f>
        <v>15.829374034481354</v>
      </c>
      <c r="I44" s="79">
        <f>MAX(AB54:AM54)</f>
        <v>5.1475</v>
      </c>
      <c r="J44" s="124" t="str">
        <f>IF(AND(D44&gt;Cytotoxicity!B56,E44&gt;0),"Cytotox","ok")</f>
        <v>ok</v>
      </c>
      <c r="O44" s="2" t="str">
        <f>IF((B33&gt;$E$8)*AND(O33&lt;0.05),B33,"")</f>
        <v/>
      </c>
      <c r="P44" s="2" t="str">
        <f t="shared" ref="P44:Z51" si="41">IF((C33&gt;$E$8)*AND(P33&lt;0.05),C33,"")</f>
        <v/>
      </c>
      <c r="Q44" s="2" t="str">
        <f t="shared" si="41"/>
        <v/>
      </c>
      <c r="R44" s="2" t="str">
        <f t="shared" si="41"/>
        <v/>
      </c>
      <c r="S44" s="2" t="str">
        <f t="shared" si="41"/>
        <v/>
      </c>
      <c r="T44" s="2" t="str">
        <f t="shared" si="41"/>
        <v/>
      </c>
      <c r="U44" s="2" t="str">
        <f t="shared" si="41"/>
        <v/>
      </c>
      <c r="V44" s="2" t="str">
        <f t="shared" si="41"/>
        <v/>
      </c>
      <c r="W44" s="2">
        <f t="shared" si="41"/>
        <v>1.5161142629620306</v>
      </c>
      <c r="X44" s="2">
        <f t="shared" si="41"/>
        <v>15.829374034481354</v>
      </c>
      <c r="Y44" s="2" t="str">
        <f t="shared" si="41"/>
        <v/>
      </c>
      <c r="Z44" s="2" t="str">
        <f t="shared" si="41"/>
        <v/>
      </c>
      <c r="AB44" s="36" t="str">
        <f>IF((O74-N74)&lt;0.0000001,"",O74)</f>
        <v/>
      </c>
      <c r="AC44" s="36" t="str">
        <f t="shared" ref="AC44:AM51" si="42">IF((P74-O74)&lt;0.0000001,"",P74)</f>
        <v/>
      </c>
      <c r="AD44" s="36" t="str">
        <f t="shared" si="42"/>
        <v/>
      </c>
      <c r="AE44" s="36" t="str">
        <f t="shared" si="42"/>
        <v/>
      </c>
      <c r="AF44" s="36" t="str">
        <f t="shared" si="42"/>
        <v/>
      </c>
      <c r="AG44" s="36" t="str">
        <f t="shared" si="42"/>
        <v/>
      </c>
      <c r="AH44" s="36" t="str">
        <f t="shared" si="42"/>
        <v/>
      </c>
      <c r="AI44" s="36" t="str">
        <f t="shared" si="42"/>
        <v/>
      </c>
      <c r="AJ44" s="36">
        <f t="shared" si="42"/>
        <v>1.5161142629620306</v>
      </c>
      <c r="AK44" s="36">
        <f t="shared" si="42"/>
        <v>15.829374034481354</v>
      </c>
      <c r="AL44" s="36" t="str">
        <f t="shared" si="42"/>
        <v/>
      </c>
      <c r="AM44" s="36" t="str">
        <f t="shared" si="42"/>
        <v/>
      </c>
    </row>
    <row r="45" spans="1:52" x14ac:dyDescent="0.25">
      <c r="A45" s="58">
        <f t="shared" ref="A45:A50" si="43">J3</f>
        <v>0</v>
      </c>
      <c r="B45" s="75">
        <f t="shared" ref="B45:B50" si="44">D45/2</f>
        <v>0.6434375</v>
      </c>
      <c r="C45" s="76">
        <f t="shared" ref="C45:C50" si="45">MIN(AB65:AM65)</f>
        <v>1.2080686556742275</v>
      </c>
      <c r="D45" s="77">
        <f t="shared" ref="D45:D50" si="46">MIN(O55:Z55)</f>
        <v>1.286875</v>
      </c>
      <c r="E45" s="76">
        <f t="shared" ref="E45:E50" si="47">MIN(AB45:AM45)</f>
        <v>1.5321208316030088</v>
      </c>
      <c r="F45" s="55">
        <f t="shared" si="40"/>
        <v>0.92525615806907902</v>
      </c>
      <c r="G45" s="56"/>
      <c r="H45" s="78">
        <f t="shared" ref="H45:H51" si="48">MAX(B34:L34)</f>
        <v>6.3822263592589819</v>
      </c>
      <c r="I45" s="79">
        <f t="shared" ref="I45:I50" si="49">MAX(AB55:AM55)</f>
        <v>5.1475</v>
      </c>
      <c r="J45" s="124" t="str">
        <f>IF(AND(D45&gt;Cytotoxicity!B57,E45&gt;0),"Cytotox","ok")</f>
        <v>ok</v>
      </c>
      <c r="O45" s="2" t="str">
        <f t="shared" ref="O45:O51" si="50">IF((B34&gt;$E$8)*AND(O34&lt;0.05),B34,"")</f>
        <v/>
      </c>
      <c r="P45" s="2" t="str">
        <f t="shared" si="41"/>
        <v/>
      </c>
      <c r="Q45" s="2" t="str">
        <f>IF((D34&gt;$E$8)*AND(Q34&lt;0.05),D34,"")</f>
        <v/>
      </c>
      <c r="R45" s="2" t="str">
        <f t="shared" si="41"/>
        <v/>
      </c>
      <c r="S45" s="2" t="str">
        <f t="shared" si="41"/>
        <v/>
      </c>
      <c r="T45" s="2" t="str">
        <f t="shared" si="41"/>
        <v/>
      </c>
      <c r="U45" s="2" t="str">
        <f t="shared" si="41"/>
        <v/>
      </c>
      <c r="V45" s="2">
        <f t="shared" si="41"/>
        <v>1.5321208316030088</v>
      </c>
      <c r="W45" s="2">
        <f t="shared" si="41"/>
        <v>1.9030162709265304</v>
      </c>
      <c r="X45" s="2">
        <f t="shared" si="41"/>
        <v>6.3822263592589819</v>
      </c>
      <c r="Y45" s="2" t="str">
        <f t="shared" si="41"/>
        <v/>
      </c>
      <c r="Z45" s="2" t="str">
        <f t="shared" si="41"/>
        <v/>
      </c>
      <c r="AB45" s="36" t="str">
        <f t="shared" ref="AB45:AB51" si="51">IF((O75-N75)&lt;0.0000001,"",O75)</f>
        <v/>
      </c>
      <c r="AC45" s="36" t="str">
        <f t="shared" si="42"/>
        <v/>
      </c>
      <c r="AD45" s="36" t="str">
        <f t="shared" si="42"/>
        <v/>
      </c>
      <c r="AE45" s="36" t="str">
        <f t="shared" si="42"/>
        <v/>
      </c>
      <c r="AF45" s="36" t="str">
        <f t="shared" si="42"/>
        <v/>
      </c>
      <c r="AG45" s="36" t="str">
        <f t="shared" si="42"/>
        <v/>
      </c>
      <c r="AH45" s="36" t="str">
        <f t="shared" si="42"/>
        <v/>
      </c>
      <c r="AI45" s="36">
        <f t="shared" si="42"/>
        <v>1.5321208316030088</v>
      </c>
      <c r="AJ45" s="36">
        <f t="shared" si="42"/>
        <v>1.9030162709265304</v>
      </c>
      <c r="AK45" s="36">
        <f t="shared" si="42"/>
        <v>6.3822263592589819</v>
      </c>
      <c r="AL45" s="36" t="str">
        <f t="shared" si="42"/>
        <v/>
      </c>
      <c r="AM45" s="36" t="str">
        <f t="shared" si="42"/>
        <v/>
      </c>
    </row>
    <row r="46" spans="1:52" x14ac:dyDescent="0.25">
      <c r="A46" s="58">
        <f t="shared" si="43"/>
        <v>0</v>
      </c>
      <c r="B46" s="75">
        <f t="shared" si="44"/>
        <v>8.0429687499999999E-2</v>
      </c>
      <c r="C46" s="76">
        <f t="shared" si="45"/>
        <v>1.084308175875798</v>
      </c>
      <c r="D46" s="77">
        <f t="shared" si="46"/>
        <v>0.160859375</v>
      </c>
      <c r="E46" s="76">
        <f t="shared" si="47"/>
        <v>1.3913018150118941</v>
      </c>
      <c r="F46" s="55">
        <f t="shared" si="40"/>
        <v>0.15003865544392872</v>
      </c>
      <c r="G46" s="56"/>
      <c r="H46" s="78">
        <f t="shared" si="48"/>
        <v>7.1116438160095852</v>
      </c>
      <c r="I46" s="79">
        <f t="shared" si="49"/>
        <v>5.1475</v>
      </c>
      <c r="J46" s="124" t="str">
        <f>IF(AND(D46&gt;Cytotoxicity!B58,E46&gt;0),"Cytotox","ok")</f>
        <v>ok</v>
      </c>
      <c r="O46" s="2" t="str">
        <f t="shared" si="50"/>
        <v/>
      </c>
      <c r="P46" s="2" t="str">
        <f t="shared" si="41"/>
        <v/>
      </c>
      <c r="Q46" s="2" t="str">
        <f t="shared" si="41"/>
        <v/>
      </c>
      <c r="R46" s="2" t="str">
        <f t="shared" si="41"/>
        <v/>
      </c>
      <c r="S46" s="2">
        <f t="shared" si="41"/>
        <v>1.3913018150118941</v>
      </c>
      <c r="T46" s="2">
        <f t="shared" si="41"/>
        <v>1.5904927845210317</v>
      </c>
      <c r="U46" s="2">
        <f t="shared" si="41"/>
        <v>1.9419280809253863</v>
      </c>
      <c r="V46" s="2">
        <f t="shared" si="41"/>
        <v>2.6056634318088281</v>
      </c>
      <c r="W46" s="2">
        <f t="shared" si="41"/>
        <v>2.7240498117513012</v>
      </c>
      <c r="X46" s="2">
        <f t="shared" si="41"/>
        <v>7.1116438160095852</v>
      </c>
      <c r="Y46" s="2" t="str">
        <f t="shared" si="41"/>
        <v/>
      </c>
      <c r="Z46" s="2" t="str">
        <f t="shared" si="41"/>
        <v/>
      </c>
      <c r="AB46" s="36" t="str">
        <f t="shared" si="51"/>
        <v/>
      </c>
      <c r="AC46" s="36" t="str">
        <f t="shared" si="42"/>
        <v/>
      </c>
      <c r="AD46" s="36" t="str">
        <f t="shared" si="42"/>
        <v/>
      </c>
      <c r="AE46" s="36" t="str">
        <f t="shared" si="42"/>
        <v/>
      </c>
      <c r="AF46" s="36">
        <f t="shared" si="42"/>
        <v>1.3913018150118941</v>
      </c>
      <c r="AG46" s="36">
        <f t="shared" si="42"/>
        <v>1.5904927845210317</v>
      </c>
      <c r="AH46" s="36">
        <f t="shared" si="42"/>
        <v>1.9419280809253863</v>
      </c>
      <c r="AI46" s="36">
        <f t="shared" si="42"/>
        <v>2.6056634318088281</v>
      </c>
      <c r="AJ46" s="36">
        <f t="shared" si="42"/>
        <v>2.7240498117513012</v>
      </c>
      <c r="AK46" s="36">
        <f t="shared" si="42"/>
        <v>7.1116438160095852</v>
      </c>
      <c r="AL46" s="36" t="str">
        <f t="shared" si="42"/>
        <v/>
      </c>
      <c r="AM46" s="36" t="str">
        <f t="shared" si="42"/>
        <v/>
      </c>
    </row>
    <row r="47" spans="1:52" x14ac:dyDescent="0.25">
      <c r="A47" s="58">
        <f t="shared" si="43"/>
        <v>0</v>
      </c>
      <c r="B47" s="75">
        <f t="shared" si="44"/>
        <v>0</v>
      </c>
      <c r="C47" s="76">
        <f t="shared" si="45"/>
        <v>0</v>
      </c>
      <c r="D47" s="77">
        <f t="shared" si="46"/>
        <v>0</v>
      </c>
      <c r="E47" s="76">
        <f t="shared" si="47"/>
        <v>0</v>
      </c>
      <c r="F47" s="55">
        <f t="shared" si="40"/>
        <v>0</v>
      </c>
      <c r="G47" s="56"/>
      <c r="H47" s="78">
        <f t="shared" si="48"/>
        <v>0.65112274734863729</v>
      </c>
      <c r="I47" s="79">
        <f t="shared" si="49"/>
        <v>0</v>
      </c>
      <c r="J47" s="124" t="str">
        <f>IF(AND(D47&gt;Cytotoxicity!B59,E47&gt;0),"Cytotox","ok")</f>
        <v>ok</v>
      </c>
      <c r="O47" s="2" t="str">
        <f t="shared" si="50"/>
        <v/>
      </c>
      <c r="P47" s="2" t="str">
        <f t="shared" si="41"/>
        <v/>
      </c>
      <c r="Q47" s="2" t="str">
        <f t="shared" si="41"/>
        <v/>
      </c>
      <c r="R47" s="2" t="str">
        <f t="shared" si="41"/>
        <v/>
      </c>
      <c r="S47" s="2" t="str">
        <f t="shared" si="41"/>
        <v/>
      </c>
      <c r="T47" s="2" t="str">
        <f t="shared" si="41"/>
        <v/>
      </c>
      <c r="U47" s="2" t="str">
        <f t="shared" si="41"/>
        <v/>
      </c>
      <c r="V47" s="2" t="str">
        <f t="shared" si="41"/>
        <v/>
      </c>
      <c r="W47" s="2" t="str">
        <f t="shared" si="41"/>
        <v/>
      </c>
      <c r="X47" s="2" t="str">
        <f t="shared" si="41"/>
        <v/>
      </c>
      <c r="Y47" s="2" t="str">
        <f t="shared" si="41"/>
        <v/>
      </c>
      <c r="Z47" s="2" t="str">
        <f t="shared" si="41"/>
        <v/>
      </c>
      <c r="AB47" s="36" t="str">
        <f t="shared" si="51"/>
        <v/>
      </c>
      <c r="AC47" s="36" t="str">
        <f t="shared" si="42"/>
        <v/>
      </c>
      <c r="AD47" s="36" t="str">
        <f t="shared" si="42"/>
        <v/>
      </c>
      <c r="AE47" s="36" t="str">
        <f t="shared" si="42"/>
        <v/>
      </c>
      <c r="AF47" s="36" t="str">
        <f t="shared" si="42"/>
        <v/>
      </c>
      <c r="AG47" s="36" t="str">
        <f t="shared" si="42"/>
        <v/>
      </c>
      <c r="AH47" s="36" t="str">
        <f t="shared" si="42"/>
        <v/>
      </c>
      <c r="AI47" s="36" t="str">
        <f t="shared" si="42"/>
        <v/>
      </c>
      <c r="AJ47" s="36" t="str">
        <f t="shared" si="42"/>
        <v/>
      </c>
      <c r="AK47" s="36" t="str">
        <f t="shared" si="42"/>
        <v/>
      </c>
      <c r="AL47" s="36" t="str">
        <f t="shared" si="42"/>
        <v/>
      </c>
      <c r="AM47" s="36" t="str">
        <f t="shared" si="42"/>
        <v/>
      </c>
    </row>
    <row r="48" spans="1:52" x14ac:dyDescent="0.25">
      <c r="A48" s="58">
        <f t="shared" si="43"/>
        <v>0</v>
      </c>
      <c r="B48" s="75">
        <f t="shared" si="44"/>
        <v>0</v>
      </c>
      <c r="C48" s="76">
        <f t="shared" si="45"/>
        <v>0</v>
      </c>
      <c r="D48" s="77">
        <f t="shared" si="46"/>
        <v>0</v>
      </c>
      <c r="E48" s="76">
        <f t="shared" si="47"/>
        <v>0</v>
      </c>
      <c r="F48" s="55">
        <f t="shared" si="40"/>
        <v>0</v>
      </c>
      <c r="G48" s="56"/>
      <c r="H48" s="78">
        <f t="shared" si="48"/>
        <v>0.62886608360333585</v>
      </c>
      <c r="I48" s="79">
        <f t="shared" si="49"/>
        <v>0</v>
      </c>
      <c r="J48" s="124" t="str">
        <f>IF(AND(D48&gt;Cytotoxicity!B60,E48&gt;0),"Cytotox","ok")</f>
        <v>ok</v>
      </c>
      <c r="O48" s="2" t="str">
        <f t="shared" si="50"/>
        <v/>
      </c>
      <c r="P48" s="2" t="str">
        <f t="shared" si="41"/>
        <v/>
      </c>
      <c r="Q48" s="2" t="str">
        <f t="shared" si="41"/>
        <v/>
      </c>
      <c r="R48" s="2" t="str">
        <f t="shared" si="41"/>
        <v/>
      </c>
      <c r="S48" s="2" t="str">
        <f t="shared" si="41"/>
        <v/>
      </c>
      <c r="T48" s="2" t="str">
        <f t="shared" si="41"/>
        <v/>
      </c>
      <c r="U48" s="2" t="str">
        <f t="shared" si="41"/>
        <v/>
      </c>
      <c r="V48" s="2" t="str">
        <f t="shared" si="41"/>
        <v/>
      </c>
      <c r="W48" s="2" t="str">
        <f t="shared" si="41"/>
        <v/>
      </c>
      <c r="X48" s="2" t="str">
        <f t="shared" si="41"/>
        <v/>
      </c>
      <c r="Y48" s="2" t="str">
        <f t="shared" si="41"/>
        <v/>
      </c>
      <c r="Z48" s="2" t="str">
        <f t="shared" si="41"/>
        <v/>
      </c>
      <c r="AB48" s="36" t="str">
        <f t="shared" si="51"/>
        <v/>
      </c>
      <c r="AC48" s="36" t="str">
        <f t="shared" si="42"/>
        <v/>
      </c>
      <c r="AD48" s="36" t="str">
        <f t="shared" si="42"/>
        <v/>
      </c>
      <c r="AE48" s="36" t="str">
        <f t="shared" si="42"/>
        <v/>
      </c>
      <c r="AF48" s="36" t="str">
        <f t="shared" si="42"/>
        <v/>
      </c>
      <c r="AG48" s="36" t="str">
        <f t="shared" si="42"/>
        <v/>
      </c>
      <c r="AH48" s="36" t="str">
        <f t="shared" si="42"/>
        <v/>
      </c>
      <c r="AI48" s="36" t="str">
        <f t="shared" si="42"/>
        <v/>
      </c>
      <c r="AJ48" s="36" t="str">
        <f t="shared" si="42"/>
        <v/>
      </c>
      <c r="AK48" s="36" t="str">
        <f t="shared" si="42"/>
        <v/>
      </c>
      <c r="AL48" s="36" t="str">
        <f t="shared" si="42"/>
        <v/>
      </c>
      <c r="AM48" s="36" t="str">
        <f t="shared" si="42"/>
        <v/>
      </c>
    </row>
    <row r="49" spans="1:39" x14ac:dyDescent="0.25">
      <c r="A49" s="58">
        <f t="shared" si="43"/>
        <v>0</v>
      </c>
      <c r="B49" s="75">
        <f t="shared" si="44"/>
        <v>0</v>
      </c>
      <c r="C49" s="76">
        <f t="shared" si="45"/>
        <v>0</v>
      </c>
      <c r="D49" s="77">
        <f t="shared" si="46"/>
        <v>0</v>
      </c>
      <c r="E49" s="76">
        <f t="shared" si="47"/>
        <v>0</v>
      </c>
      <c r="F49" s="55">
        <f t="shared" si="40"/>
        <v>0</v>
      </c>
      <c r="G49" s="56"/>
      <c r="H49" s="78">
        <f t="shared" si="48"/>
        <v>0.63319906197682208</v>
      </c>
      <c r="I49" s="79">
        <f t="shared" si="49"/>
        <v>0</v>
      </c>
      <c r="J49" s="124" t="str">
        <f>IF(AND(D49&gt;Cytotoxicity!B61,E49&gt;0),"Cytotox","ok")</f>
        <v>ok</v>
      </c>
      <c r="O49" s="2" t="str">
        <f t="shared" si="50"/>
        <v/>
      </c>
      <c r="P49" s="2" t="str">
        <f t="shared" si="41"/>
        <v/>
      </c>
      <c r="Q49" s="2" t="str">
        <f t="shared" si="41"/>
        <v/>
      </c>
      <c r="R49" s="2" t="str">
        <f t="shared" si="41"/>
        <v/>
      </c>
      <c r="S49" s="2" t="str">
        <f t="shared" si="41"/>
        <v/>
      </c>
      <c r="T49" s="2" t="str">
        <f t="shared" si="41"/>
        <v/>
      </c>
      <c r="U49" s="2" t="str">
        <f t="shared" si="41"/>
        <v/>
      </c>
      <c r="V49" s="2" t="str">
        <f t="shared" si="41"/>
        <v/>
      </c>
      <c r="W49" s="2" t="str">
        <f t="shared" si="41"/>
        <v/>
      </c>
      <c r="X49" s="2" t="str">
        <f t="shared" si="41"/>
        <v/>
      </c>
      <c r="Y49" s="2" t="str">
        <f t="shared" si="41"/>
        <v/>
      </c>
      <c r="Z49" s="2" t="str">
        <f t="shared" si="41"/>
        <v/>
      </c>
      <c r="AB49" s="36" t="str">
        <f t="shared" si="51"/>
        <v/>
      </c>
      <c r="AC49" s="36" t="str">
        <f t="shared" si="42"/>
        <v/>
      </c>
      <c r="AD49" s="36" t="str">
        <f t="shared" si="42"/>
        <v/>
      </c>
      <c r="AE49" s="36" t="str">
        <f t="shared" si="42"/>
        <v/>
      </c>
      <c r="AF49" s="36" t="str">
        <f t="shared" si="42"/>
        <v/>
      </c>
      <c r="AG49" s="36" t="str">
        <f t="shared" si="42"/>
        <v/>
      </c>
      <c r="AH49" s="36" t="str">
        <f t="shared" si="42"/>
        <v/>
      </c>
      <c r="AI49" s="36" t="str">
        <f t="shared" si="42"/>
        <v/>
      </c>
      <c r="AJ49" s="36" t="str">
        <f t="shared" si="42"/>
        <v/>
      </c>
      <c r="AK49" s="36" t="str">
        <f t="shared" si="42"/>
        <v/>
      </c>
      <c r="AL49" s="36" t="str">
        <f t="shared" si="42"/>
        <v/>
      </c>
      <c r="AM49" s="36" t="str">
        <f t="shared" si="42"/>
        <v/>
      </c>
    </row>
    <row r="50" spans="1:39" x14ac:dyDescent="0.25">
      <c r="A50" s="58">
        <f t="shared" si="43"/>
        <v>0</v>
      </c>
      <c r="B50" s="75">
        <f t="shared" si="44"/>
        <v>0</v>
      </c>
      <c r="C50" s="76">
        <f t="shared" si="45"/>
        <v>0</v>
      </c>
      <c r="D50" s="77">
        <f t="shared" si="46"/>
        <v>0</v>
      </c>
      <c r="E50" s="76">
        <f t="shared" si="47"/>
        <v>0</v>
      </c>
      <c r="F50" s="55">
        <f t="shared" si="40"/>
        <v>0</v>
      </c>
      <c r="G50" s="56"/>
      <c r="H50" s="78">
        <f t="shared" si="48"/>
        <v>0.63200858759564305</v>
      </c>
      <c r="I50" s="79">
        <f t="shared" si="49"/>
        <v>0</v>
      </c>
      <c r="J50" s="124" t="str">
        <f>IF(AND(D50&gt;Cytotoxicity!B62,E50&gt;0),"Cytotox","ok")</f>
        <v>ok</v>
      </c>
      <c r="O50" s="2" t="str">
        <f t="shared" si="50"/>
        <v/>
      </c>
      <c r="P50" s="2" t="str">
        <f t="shared" si="41"/>
        <v/>
      </c>
      <c r="Q50" s="2" t="str">
        <f t="shared" si="41"/>
        <v/>
      </c>
      <c r="R50" s="2" t="str">
        <f t="shared" si="41"/>
        <v/>
      </c>
      <c r="S50" s="2" t="str">
        <f t="shared" si="41"/>
        <v/>
      </c>
      <c r="T50" s="2" t="str">
        <f t="shared" si="41"/>
        <v/>
      </c>
      <c r="U50" s="2" t="str">
        <f t="shared" si="41"/>
        <v/>
      </c>
      <c r="V50" s="2" t="str">
        <f t="shared" si="41"/>
        <v/>
      </c>
      <c r="W50" s="2" t="str">
        <f t="shared" si="41"/>
        <v/>
      </c>
      <c r="X50" s="2" t="str">
        <f t="shared" si="41"/>
        <v/>
      </c>
      <c r="Y50" s="2" t="str">
        <f t="shared" si="41"/>
        <v/>
      </c>
      <c r="Z50" s="2" t="str">
        <f t="shared" si="41"/>
        <v/>
      </c>
      <c r="AB50" s="36" t="str">
        <f t="shared" si="51"/>
        <v/>
      </c>
      <c r="AC50" s="36" t="str">
        <f t="shared" si="42"/>
        <v/>
      </c>
      <c r="AD50" s="36" t="str">
        <f t="shared" si="42"/>
        <v/>
      </c>
      <c r="AE50" s="36" t="str">
        <f t="shared" si="42"/>
        <v/>
      </c>
      <c r="AF50" s="36" t="str">
        <f t="shared" si="42"/>
        <v/>
      </c>
      <c r="AG50" s="36" t="str">
        <f t="shared" si="42"/>
        <v/>
      </c>
      <c r="AH50" s="36" t="str">
        <f t="shared" si="42"/>
        <v/>
      </c>
      <c r="AI50" s="36" t="str">
        <f t="shared" si="42"/>
        <v/>
      </c>
      <c r="AJ50" s="36" t="str">
        <f t="shared" si="42"/>
        <v/>
      </c>
      <c r="AK50" s="36" t="str">
        <f t="shared" si="42"/>
        <v/>
      </c>
      <c r="AL50" s="36" t="str">
        <f t="shared" si="42"/>
        <v/>
      </c>
      <c r="AM50" s="36" t="str">
        <f t="shared" si="42"/>
        <v/>
      </c>
    </row>
    <row r="51" spans="1:39" x14ac:dyDescent="0.25">
      <c r="A51" s="58" t="s">
        <v>58</v>
      </c>
      <c r="B51" s="80">
        <f>D51/2</f>
        <v>4</v>
      </c>
      <c r="C51" s="81">
        <f>MIN(AH71:AL71)</f>
        <v>1.1803727672725355</v>
      </c>
      <c r="D51" s="82">
        <f>MIN(U61:Y61)</f>
        <v>8</v>
      </c>
      <c r="E51" s="83">
        <f>MIN(AH51:AL51)</f>
        <v>1.4305070481142168</v>
      </c>
      <c r="F51" s="55">
        <f t="shared" si="40"/>
        <v>6.7125787342172032</v>
      </c>
      <c r="G51" s="57"/>
      <c r="H51" s="78">
        <f t="shared" si="48"/>
        <v>6.0283968979027778</v>
      </c>
      <c r="I51" s="84">
        <f>MAX(AH61:AL61)</f>
        <v>64</v>
      </c>
      <c r="J51" s="124"/>
      <c r="O51" s="2" t="str">
        <f t="shared" si="50"/>
        <v/>
      </c>
      <c r="P51" s="2" t="str">
        <f t="shared" si="41"/>
        <v/>
      </c>
      <c r="Q51" s="2" t="str">
        <f t="shared" si="41"/>
        <v/>
      </c>
      <c r="R51" s="2" t="str">
        <f t="shared" si="41"/>
        <v/>
      </c>
      <c r="S51" s="2" t="str">
        <f t="shared" si="41"/>
        <v/>
      </c>
      <c r="T51" s="2" t="str">
        <f t="shared" si="41"/>
        <v/>
      </c>
      <c r="U51" s="2" t="str">
        <f t="shared" si="41"/>
        <v/>
      </c>
      <c r="V51" s="2">
        <f t="shared" si="41"/>
        <v>1.4305070481142168</v>
      </c>
      <c r="W51" s="2">
        <f t="shared" si="41"/>
        <v>1.7896146711770682</v>
      </c>
      <c r="X51" s="2">
        <f t="shared" si="41"/>
        <v>2.8838395811803257</v>
      </c>
      <c r="Y51" s="2">
        <f t="shared" si="41"/>
        <v>6.0283968979027778</v>
      </c>
      <c r="Z51" s="2" t="str">
        <f t="shared" si="41"/>
        <v/>
      </c>
      <c r="AB51" s="36" t="str">
        <f t="shared" si="51"/>
        <v/>
      </c>
      <c r="AC51" s="36" t="str">
        <f t="shared" si="42"/>
        <v/>
      </c>
      <c r="AD51" s="36" t="str">
        <f t="shared" si="42"/>
        <v/>
      </c>
      <c r="AE51" s="36" t="str">
        <f t="shared" si="42"/>
        <v/>
      </c>
      <c r="AF51" s="36" t="str">
        <f t="shared" si="42"/>
        <v/>
      </c>
      <c r="AG51" s="36" t="str">
        <f t="shared" si="42"/>
        <v/>
      </c>
      <c r="AH51" s="36" t="str">
        <f t="shared" si="42"/>
        <v/>
      </c>
      <c r="AI51" s="36">
        <f t="shared" si="42"/>
        <v>1.4305070481142168</v>
      </c>
      <c r="AJ51" s="36">
        <f t="shared" si="42"/>
        <v>1.7896146711770682</v>
      </c>
      <c r="AK51" s="36">
        <f t="shared" si="42"/>
        <v>2.8838395811803257</v>
      </c>
      <c r="AL51" s="36">
        <f t="shared" si="42"/>
        <v>6.0283968979027778</v>
      </c>
      <c r="AM51" s="36" t="str">
        <f t="shared" si="42"/>
        <v/>
      </c>
    </row>
    <row r="52" spans="1:39" x14ac:dyDescent="0.25">
      <c r="G52" s="4"/>
      <c r="N52" s="27" t="s">
        <v>47</v>
      </c>
      <c r="O52" s="28">
        <f t="shared" ref="O52:Y52" si="52">P52/2</f>
        <v>1.00537109375E-2</v>
      </c>
      <c r="P52" s="28">
        <f t="shared" si="52"/>
        <v>2.0107421875E-2</v>
      </c>
      <c r="Q52" s="28">
        <f t="shared" si="52"/>
        <v>4.021484375E-2</v>
      </c>
      <c r="R52" s="28">
        <f t="shared" si="52"/>
        <v>8.0429687499999999E-2</v>
      </c>
      <c r="S52" s="28">
        <f t="shared" si="52"/>
        <v>0.160859375</v>
      </c>
      <c r="T52" s="28">
        <f t="shared" si="52"/>
        <v>0.32171875</v>
      </c>
      <c r="U52" s="28">
        <f t="shared" si="52"/>
        <v>0.6434375</v>
      </c>
      <c r="V52" s="28">
        <f t="shared" si="52"/>
        <v>1.286875</v>
      </c>
      <c r="W52" s="28">
        <f t="shared" si="52"/>
        <v>2.57375</v>
      </c>
      <c r="X52" s="28">
        <f t="shared" si="52"/>
        <v>5.1475</v>
      </c>
      <c r="Y52" s="28">
        <f t="shared" si="52"/>
        <v>10.295</v>
      </c>
      <c r="Z52" s="28">
        <f>E9</f>
        <v>20.59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str">
        <f>IF((B33&gt;$E$8)*AND(O33&lt;0.05),O$52,"")</f>
        <v/>
      </c>
      <c r="P54" s="33" t="str">
        <f t="shared" ref="P54:Z61" si="53">IF((C33&gt;$E$8)*AND(P33&lt;0.05),P$52,"")</f>
        <v/>
      </c>
      <c r="Q54" s="33" t="str">
        <f t="shared" si="53"/>
        <v/>
      </c>
      <c r="R54" s="33" t="str">
        <f t="shared" si="53"/>
        <v/>
      </c>
      <c r="S54" s="33" t="str">
        <f t="shared" si="53"/>
        <v/>
      </c>
      <c r="T54" s="33" t="str">
        <f t="shared" si="53"/>
        <v/>
      </c>
      <c r="U54" s="33" t="str">
        <f t="shared" si="53"/>
        <v/>
      </c>
      <c r="V54" s="33" t="str">
        <f t="shared" si="53"/>
        <v/>
      </c>
      <c r="W54" s="33">
        <f t="shared" si="53"/>
        <v>2.57375</v>
      </c>
      <c r="X54" s="33">
        <f t="shared" si="53"/>
        <v>5.1475</v>
      </c>
      <c r="Y54" s="33" t="str">
        <f t="shared" si="53"/>
        <v/>
      </c>
      <c r="Z54" s="33" t="str">
        <f t="shared" si="53"/>
        <v/>
      </c>
      <c r="AB54" s="36" t="str">
        <f>IF((O74-N74)&lt;0.0000001,"",O54)</f>
        <v/>
      </c>
      <c r="AC54" s="36" t="str">
        <f t="shared" ref="AC54:AM61" si="54">IF((P74-O74)&lt;0.0000001,"",P54)</f>
        <v/>
      </c>
      <c r="AD54" s="36" t="str">
        <f t="shared" si="54"/>
        <v/>
      </c>
      <c r="AE54" s="36" t="str">
        <f t="shared" si="54"/>
        <v/>
      </c>
      <c r="AF54" s="36" t="str">
        <f t="shared" si="54"/>
        <v/>
      </c>
      <c r="AG54" s="36" t="str">
        <f t="shared" si="54"/>
        <v/>
      </c>
      <c r="AH54" s="36" t="str">
        <f t="shared" si="54"/>
        <v/>
      </c>
      <c r="AI54" s="36" t="str">
        <f t="shared" si="54"/>
        <v/>
      </c>
      <c r="AJ54" s="36">
        <f t="shared" si="54"/>
        <v>2.57375</v>
      </c>
      <c r="AK54" s="36">
        <f t="shared" si="54"/>
        <v>5.1475</v>
      </c>
      <c r="AL54" s="36" t="str">
        <f t="shared" si="54"/>
        <v/>
      </c>
      <c r="AM54" s="36" t="str">
        <f t="shared" si="54"/>
        <v/>
      </c>
    </row>
    <row r="55" spans="1:39" x14ac:dyDescent="0.25">
      <c r="O55" s="33" t="str">
        <f t="shared" ref="O55:O61" si="55">IF((B34&gt;$E$8)*AND(O34&lt;0.05),O$52,"")</f>
        <v/>
      </c>
      <c r="P55" s="33" t="str">
        <f t="shared" si="53"/>
        <v/>
      </c>
      <c r="Q55" s="33" t="str">
        <f t="shared" si="53"/>
        <v/>
      </c>
      <c r="R55" s="33" t="str">
        <f t="shared" si="53"/>
        <v/>
      </c>
      <c r="S55" s="33" t="str">
        <f t="shared" si="53"/>
        <v/>
      </c>
      <c r="T55" s="33" t="str">
        <f t="shared" si="53"/>
        <v/>
      </c>
      <c r="U55" s="33" t="str">
        <f t="shared" si="53"/>
        <v/>
      </c>
      <c r="V55" s="33">
        <f t="shared" si="53"/>
        <v>1.286875</v>
      </c>
      <c r="W55" s="33">
        <f t="shared" si="53"/>
        <v>2.57375</v>
      </c>
      <c r="X55" s="33">
        <f t="shared" si="53"/>
        <v>5.1475</v>
      </c>
      <c r="Y55" s="33" t="str">
        <f t="shared" si="53"/>
        <v/>
      </c>
      <c r="Z55" s="33" t="str">
        <f t="shared" si="53"/>
        <v/>
      </c>
      <c r="AB55" s="36" t="str">
        <f t="shared" ref="AB55:AB61" si="56">IF((O75-N75)&lt;0.0000001,"",O55)</f>
        <v/>
      </c>
      <c r="AC55" s="36" t="str">
        <f t="shared" si="54"/>
        <v/>
      </c>
      <c r="AD55" s="36" t="str">
        <f t="shared" si="54"/>
        <v/>
      </c>
      <c r="AE55" s="36" t="str">
        <f t="shared" si="54"/>
        <v/>
      </c>
      <c r="AF55" s="36" t="str">
        <f t="shared" si="54"/>
        <v/>
      </c>
      <c r="AG55" s="36" t="str">
        <f t="shared" si="54"/>
        <v/>
      </c>
      <c r="AH55" s="36" t="str">
        <f t="shared" si="54"/>
        <v/>
      </c>
      <c r="AI55" s="36">
        <f t="shared" si="54"/>
        <v>1.286875</v>
      </c>
      <c r="AJ55" s="36">
        <f t="shared" si="54"/>
        <v>2.57375</v>
      </c>
      <c r="AK55" s="36">
        <f t="shared" si="54"/>
        <v>5.1475</v>
      </c>
      <c r="AL55" s="36" t="str">
        <f t="shared" si="54"/>
        <v/>
      </c>
      <c r="AM55" s="36" t="str">
        <f t="shared" si="54"/>
        <v/>
      </c>
    </row>
    <row r="56" spans="1:39" x14ac:dyDescent="0.25">
      <c r="O56" s="33" t="str">
        <f t="shared" si="55"/>
        <v/>
      </c>
      <c r="P56" s="33" t="str">
        <f t="shared" si="53"/>
        <v/>
      </c>
      <c r="Q56" s="33" t="str">
        <f t="shared" si="53"/>
        <v/>
      </c>
      <c r="R56" s="33" t="str">
        <f t="shared" si="53"/>
        <v/>
      </c>
      <c r="S56" s="33">
        <f t="shared" si="53"/>
        <v>0.160859375</v>
      </c>
      <c r="T56" s="33">
        <f t="shared" si="53"/>
        <v>0.32171875</v>
      </c>
      <c r="U56" s="33">
        <f t="shared" si="53"/>
        <v>0.6434375</v>
      </c>
      <c r="V56" s="33">
        <f t="shared" si="53"/>
        <v>1.286875</v>
      </c>
      <c r="W56" s="33">
        <f t="shared" si="53"/>
        <v>2.57375</v>
      </c>
      <c r="X56" s="33">
        <f t="shared" si="53"/>
        <v>5.1475</v>
      </c>
      <c r="Y56" s="33" t="str">
        <f t="shared" si="53"/>
        <v/>
      </c>
      <c r="Z56" s="33" t="str">
        <f t="shared" si="53"/>
        <v/>
      </c>
      <c r="AB56" s="36" t="str">
        <f t="shared" si="56"/>
        <v/>
      </c>
      <c r="AC56" s="36" t="str">
        <f t="shared" si="54"/>
        <v/>
      </c>
      <c r="AD56" s="36" t="str">
        <f t="shared" si="54"/>
        <v/>
      </c>
      <c r="AE56" s="36" t="str">
        <f t="shared" si="54"/>
        <v/>
      </c>
      <c r="AF56" s="36">
        <f t="shared" si="54"/>
        <v>0.160859375</v>
      </c>
      <c r="AG56" s="36">
        <f t="shared" si="54"/>
        <v>0.32171875</v>
      </c>
      <c r="AH56" s="36">
        <f t="shared" si="54"/>
        <v>0.6434375</v>
      </c>
      <c r="AI56" s="36">
        <f t="shared" si="54"/>
        <v>1.286875</v>
      </c>
      <c r="AJ56" s="36">
        <f t="shared" si="54"/>
        <v>2.57375</v>
      </c>
      <c r="AK56" s="36">
        <f t="shared" si="54"/>
        <v>5.1475</v>
      </c>
      <c r="AL56" s="36" t="str">
        <f t="shared" si="54"/>
        <v/>
      </c>
      <c r="AM56" s="36" t="str">
        <f t="shared" si="54"/>
        <v/>
      </c>
    </row>
    <row r="57" spans="1:39" x14ac:dyDescent="0.25">
      <c r="O57" s="33" t="str">
        <f t="shared" si="55"/>
        <v/>
      </c>
      <c r="P57" s="33" t="str">
        <f t="shared" si="53"/>
        <v/>
      </c>
      <c r="Q57" s="33" t="str">
        <f t="shared" si="53"/>
        <v/>
      </c>
      <c r="R57" s="33" t="str">
        <f t="shared" si="53"/>
        <v/>
      </c>
      <c r="S57" s="33" t="str">
        <f t="shared" si="53"/>
        <v/>
      </c>
      <c r="T57" s="33" t="str">
        <f t="shared" si="53"/>
        <v/>
      </c>
      <c r="U57" s="33" t="str">
        <f t="shared" si="53"/>
        <v/>
      </c>
      <c r="V57" s="33" t="str">
        <f t="shared" si="53"/>
        <v/>
      </c>
      <c r="W57" s="33" t="str">
        <f t="shared" si="53"/>
        <v/>
      </c>
      <c r="X57" s="33" t="str">
        <f t="shared" si="53"/>
        <v/>
      </c>
      <c r="Y57" s="33" t="str">
        <f t="shared" si="53"/>
        <v/>
      </c>
      <c r="Z57" s="33" t="str">
        <f t="shared" si="53"/>
        <v/>
      </c>
      <c r="AB57" s="36" t="str">
        <f t="shared" si="56"/>
        <v/>
      </c>
      <c r="AC57" s="36" t="str">
        <f t="shared" si="54"/>
        <v/>
      </c>
      <c r="AD57" s="36" t="str">
        <f t="shared" si="54"/>
        <v/>
      </c>
      <c r="AE57" s="36" t="str">
        <f t="shared" si="54"/>
        <v/>
      </c>
      <c r="AF57" s="36" t="str">
        <f t="shared" si="54"/>
        <v/>
      </c>
      <c r="AG57" s="36" t="str">
        <f t="shared" si="54"/>
        <v/>
      </c>
      <c r="AH57" s="36" t="str">
        <f t="shared" si="54"/>
        <v/>
      </c>
      <c r="AI57" s="36" t="str">
        <f t="shared" si="54"/>
        <v/>
      </c>
      <c r="AJ57" s="36" t="str">
        <f t="shared" si="54"/>
        <v/>
      </c>
      <c r="AK57" s="36" t="str">
        <f t="shared" si="54"/>
        <v/>
      </c>
      <c r="AL57" s="36" t="str">
        <f t="shared" si="54"/>
        <v/>
      </c>
      <c r="AM57" s="36" t="str">
        <f t="shared" si="54"/>
        <v/>
      </c>
    </row>
    <row r="58" spans="1:39" x14ac:dyDescent="0.25">
      <c r="O58" s="33" t="str">
        <f t="shared" si="55"/>
        <v/>
      </c>
      <c r="P58" s="33" t="str">
        <f t="shared" si="53"/>
        <v/>
      </c>
      <c r="Q58" s="33" t="str">
        <f t="shared" si="53"/>
        <v/>
      </c>
      <c r="R58" s="33" t="str">
        <f t="shared" si="53"/>
        <v/>
      </c>
      <c r="S58" s="33" t="str">
        <f t="shared" si="53"/>
        <v/>
      </c>
      <c r="T58" s="33" t="str">
        <f t="shared" si="53"/>
        <v/>
      </c>
      <c r="U58" s="33" t="str">
        <f t="shared" si="53"/>
        <v/>
      </c>
      <c r="V58" s="33" t="str">
        <f t="shared" si="53"/>
        <v/>
      </c>
      <c r="W58" s="33" t="str">
        <f t="shared" si="53"/>
        <v/>
      </c>
      <c r="X58" s="33" t="str">
        <f t="shared" si="53"/>
        <v/>
      </c>
      <c r="Y58" s="33" t="str">
        <f t="shared" si="53"/>
        <v/>
      </c>
      <c r="Z58" s="33" t="str">
        <f t="shared" si="53"/>
        <v/>
      </c>
      <c r="AB58" s="36" t="str">
        <f t="shared" si="56"/>
        <v/>
      </c>
      <c r="AC58" s="36" t="str">
        <f t="shared" si="54"/>
        <v/>
      </c>
      <c r="AD58" s="36" t="str">
        <f t="shared" si="54"/>
        <v/>
      </c>
      <c r="AE58" s="36" t="str">
        <f t="shared" si="54"/>
        <v/>
      </c>
      <c r="AF58" s="36" t="str">
        <f t="shared" si="54"/>
        <v/>
      </c>
      <c r="AG58" s="36" t="str">
        <f t="shared" si="54"/>
        <v/>
      </c>
      <c r="AH58" s="36" t="str">
        <f t="shared" si="54"/>
        <v/>
      </c>
      <c r="AI58" s="36" t="str">
        <f t="shared" si="54"/>
        <v/>
      </c>
      <c r="AJ58" s="36" t="str">
        <f t="shared" si="54"/>
        <v/>
      </c>
      <c r="AK58" s="36" t="str">
        <f t="shared" si="54"/>
        <v/>
      </c>
      <c r="AL58" s="36" t="str">
        <f t="shared" si="54"/>
        <v/>
      </c>
      <c r="AM58" s="36" t="str">
        <f t="shared" si="54"/>
        <v/>
      </c>
    </row>
    <row r="59" spans="1:39" x14ac:dyDescent="0.25">
      <c r="O59" s="33" t="str">
        <f t="shared" si="55"/>
        <v/>
      </c>
      <c r="P59" s="33" t="str">
        <f t="shared" si="53"/>
        <v/>
      </c>
      <c r="Q59" s="33" t="str">
        <f t="shared" si="53"/>
        <v/>
      </c>
      <c r="R59" s="33" t="str">
        <f t="shared" si="53"/>
        <v/>
      </c>
      <c r="S59" s="33" t="str">
        <f t="shared" si="53"/>
        <v/>
      </c>
      <c r="T59" s="33" t="str">
        <f t="shared" si="53"/>
        <v/>
      </c>
      <c r="U59" s="33" t="str">
        <f t="shared" si="53"/>
        <v/>
      </c>
      <c r="V59" s="33" t="str">
        <f t="shared" si="53"/>
        <v/>
      </c>
      <c r="W59" s="33" t="str">
        <f t="shared" si="53"/>
        <v/>
      </c>
      <c r="X59" s="33" t="str">
        <f t="shared" si="53"/>
        <v/>
      </c>
      <c r="Y59" s="33" t="str">
        <f t="shared" si="53"/>
        <v/>
      </c>
      <c r="Z59" s="33" t="str">
        <f t="shared" si="53"/>
        <v/>
      </c>
      <c r="AB59" s="36" t="str">
        <f t="shared" si="56"/>
        <v/>
      </c>
      <c r="AC59" s="36" t="str">
        <f t="shared" si="54"/>
        <v/>
      </c>
      <c r="AD59" s="36" t="str">
        <f t="shared" si="54"/>
        <v/>
      </c>
      <c r="AE59" s="36" t="str">
        <f t="shared" si="54"/>
        <v/>
      </c>
      <c r="AF59" s="36" t="str">
        <f t="shared" si="54"/>
        <v/>
      </c>
      <c r="AG59" s="36" t="str">
        <f t="shared" si="54"/>
        <v/>
      </c>
      <c r="AH59" s="36" t="str">
        <f t="shared" si="54"/>
        <v/>
      </c>
      <c r="AI59" s="36" t="str">
        <f t="shared" si="54"/>
        <v/>
      </c>
      <c r="AJ59" s="36" t="str">
        <f t="shared" si="54"/>
        <v/>
      </c>
      <c r="AK59" s="36" t="str">
        <f t="shared" si="54"/>
        <v/>
      </c>
      <c r="AL59" s="36" t="str">
        <f t="shared" si="54"/>
        <v/>
      </c>
      <c r="AM59" s="36" t="str">
        <f t="shared" si="54"/>
        <v/>
      </c>
    </row>
    <row r="60" spans="1:39" x14ac:dyDescent="0.25">
      <c r="O60" s="33" t="str">
        <f t="shared" si="55"/>
        <v/>
      </c>
      <c r="P60" s="33" t="str">
        <f t="shared" si="53"/>
        <v/>
      </c>
      <c r="Q60" s="33" t="str">
        <f t="shared" si="53"/>
        <v/>
      </c>
      <c r="R60" s="33" t="str">
        <f t="shared" si="53"/>
        <v/>
      </c>
      <c r="S60" s="33" t="str">
        <f t="shared" si="53"/>
        <v/>
      </c>
      <c r="T60" s="33" t="str">
        <f t="shared" si="53"/>
        <v/>
      </c>
      <c r="U60" s="33" t="str">
        <f t="shared" si="53"/>
        <v/>
      </c>
      <c r="V60" s="33" t="str">
        <f t="shared" si="53"/>
        <v/>
      </c>
      <c r="W60" s="33" t="str">
        <f t="shared" si="53"/>
        <v/>
      </c>
      <c r="X60" s="33" t="str">
        <f t="shared" si="53"/>
        <v/>
      </c>
      <c r="Y60" s="33" t="str">
        <f t="shared" si="53"/>
        <v/>
      </c>
      <c r="Z60" s="33" t="str">
        <f t="shared" si="53"/>
        <v/>
      </c>
      <c r="AB60" s="36" t="str">
        <f t="shared" si="56"/>
        <v/>
      </c>
      <c r="AC60" s="36" t="str">
        <f t="shared" si="54"/>
        <v/>
      </c>
      <c r="AD60" s="36" t="str">
        <f t="shared" si="54"/>
        <v/>
      </c>
      <c r="AE60" s="36" t="str">
        <f t="shared" si="54"/>
        <v/>
      </c>
      <c r="AF60" s="36" t="str">
        <f t="shared" si="54"/>
        <v/>
      </c>
      <c r="AG60" s="36" t="str">
        <f t="shared" si="54"/>
        <v/>
      </c>
      <c r="AH60" s="36" t="str">
        <f t="shared" si="54"/>
        <v/>
      </c>
      <c r="AI60" s="36" t="str">
        <f t="shared" si="54"/>
        <v/>
      </c>
      <c r="AJ60" s="36" t="str">
        <f t="shared" si="54"/>
        <v/>
      </c>
      <c r="AK60" s="36" t="str">
        <f t="shared" si="54"/>
        <v/>
      </c>
      <c r="AL60" s="36" t="str">
        <f t="shared" si="54"/>
        <v/>
      </c>
      <c r="AM60" s="36" t="str">
        <f t="shared" si="54"/>
        <v/>
      </c>
    </row>
    <row r="61" spans="1:39" x14ac:dyDescent="0.25">
      <c r="O61" s="33" t="str">
        <f t="shared" si="55"/>
        <v/>
      </c>
      <c r="P61" s="33" t="str">
        <f t="shared" si="53"/>
        <v/>
      </c>
      <c r="Q61" s="33" t="str">
        <f t="shared" si="53"/>
        <v/>
      </c>
      <c r="R61" s="33" t="str">
        <f t="shared" si="53"/>
        <v/>
      </c>
      <c r="S61" s="33" t="str">
        <f t="shared" si="53"/>
        <v/>
      </c>
      <c r="T61" s="33" t="str">
        <f t="shared" si="53"/>
        <v/>
      </c>
      <c r="U61" s="33" t="str">
        <f>IF((H40&gt;$E$8)*AND(U40&lt;0.05),U$53,"")</f>
        <v/>
      </c>
      <c r="V61" s="33">
        <f>IF((I40&gt;$E$8)*AND(V40&lt;0.05),V$53,"")</f>
        <v>8</v>
      </c>
      <c r="W61" s="33">
        <f>IF((J40&gt;$E$8)*AND(W40&lt;0.05),W$53,"")</f>
        <v>16</v>
      </c>
      <c r="X61" s="33">
        <f>IF((K40&gt;$E$8)*AND(X40&lt;0.05),X$53,"")</f>
        <v>32</v>
      </c>
      <c r="Y61" s="33">
        <f>IF((L40&gt;$E$8)*AND(Y40&lt;0.05),Y$53,"")</f>
        <v>64</v>
      </c>
      <c r="Z61" s="33" t="str">
        <f t="shared" si="53"/>
        <v/>
      </c>
      <c r="AB61" s="36" t="str">
        <f t="shared" si="56"/>
        <v/>
      </c>
      <c r="AC61" s="36" t="str">
        <f t="shared" si="54"/>
        <v/>
      </c>
      <c r="AD61" s="36" t="str">
        <f t="shared" si="54"/>
        <v/>
      </c>
      <c r="AE61" s="36" t="str">
        <f t="shared" si="54"/>
        <v/>
      </c>
      <c r="AF61" s="36" t="str">
        <f t="shared" si="54"/>
        <v/>
      </c>
      <c r="AG61" s="36" t="str">
        <f t="shared" si="54"/>
        <v/>
      </c>
      <c r="AH61" s="36" t="str">
        <f t="shared" si="54"/>
        <v/>
      </c>
      <c r="AI61" s="36">
        <f t="shared" si="54"/>
        <v>8</v>
      </c>
      <c r="AJ61" s="36">
        <f t="shared" si="54"/>
        <v>16</v>
      </c>
      <c r="AK61" s="36">
        <f t="shared" si="54"/>
        <v>32</v>
      </c>
      <c r="AL61" s="36">
        <f t="shared" si="54"/>
        <v>64</v>
      </c>
      <c r="AM61" s="36" t="str">
        <f t="shared" si="54"/>
        <v/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str">
        <f>IF(P74&gt;0,B33,"")</f>
        <v/>
      </c>
      <c r="P64" s="2" t="str">
        <f t="shared" ref="P64:Z71" si="57">IF(Q74&gt;0,C33,"")</f>
        <v/>
      </c>
      <c r="Q64" s="2" t="str">
        <f t="shared" si="57"/>
        <v/>
      </c>
      <c r="R64" s="2" t="str">
        <f t="shared" si="57"/>
        <v/>
      </c>
      <c r="S64" s="2" t="str">
        <f t="shared" si="57"/>
        <v/>
      </c>
      <c r="T64" s="2" t="str">
        <f t="shared" si="57"/>
        <v/>
      </c>
      <c r="U64" s="2" t="str">
        <f t="shared" si="57"/>
        <v/>
      </c>
      <c r="V64" s="2">
        <f t="shared" si="57"/>
        <v>1.1265719855865191</v>
      </c>
      <c r="W64" s="2">
        <f t="shared" si="57"/>
        <v>1.5161142629620306</v>
      </c>
      <c r="X64" s="2" t="str">
        <f t="shared" si="57"/>
        <v/>
      </c>
      <c r="Y64" s="2" t="str">
        <f t="shared" si="57"/>
        <v/>
      </c>
      <c r="Z64" s="2" t="str">
        <f t="shared" si="57"/>
        <v/>
      </c>
      <c r="AB64" s="36" t="str">
        <f>IF((O84-N84)&lt;0.0000001,"",O84)</f>
        <v/>
      </c>
      <c r="AC64" s="36" t="str">
        <f t="shared" ref="AC64:AM71" si="58">IF((P84-O84)&lt;0.0000001,"",P84)</f>
        <v/>
      </c>
      <c r="AD64" s="36" t="str">
        <f t="shared" si="58"/>
        <v/>
      </c>
      <c r="AE64" s="36" t="str">
        <f t="shared" si="58"/>
        <v/>
      </c>
      <c r="AF64" s="36" t="str">
        <f t="shared" si="58"/>
        <v/>
      </c>
      <c r="AG64" s="36" t="str">
        <f t="shared" si="58"/>
        <v/>
      </c>
      <c r="AH64" s="36" t="str">
        <f t="shared" si="58"/>
        <v/>
      </c>
      <c r="AI64" s="36">
        <f t="shared" si="58"/>
        <v>1.1265719855865191</v>
      </c>
      <c r="AJ64" s="36">
        <f t="shared" si="58"/>
        <v>1.5161142629620306</v>
      </c>
      <c r="AK64" s="36" t="str">
        <f t="shared" si="58"/>
        <v/>
      </c>
      <c r="AL64" s="36" t="str">
        <f t="shared" si="58"/>
        <v/>
      </c>
      <c r="AM64" s="36" t="str">
        <f t="shared" si="58"/>
        <v/>
      </c>
    </row>
    <row r="65" spans="15:39" x14ac:dyDescent="0.25">
      <c r="O65" s="2" t="str">
        <f t="shared" ref="O65:O71" si="59">IF(P75&gt;0,B34,"")</f>
        <v/>
      </c>
      <c r="P65" s="2" t="str">
        <f t="shared" si="57"/>
        <v/>
      </c>
      <c r="Q65" s="2" t="str">
        <f t="shared" si="57"/>
        <v/>
      </c>
      <c r="R65" s="2" t="str">
        <f t="shared" si="57"/>
        <v/>
      </c>
      <c r="S65" s="2" t="str">
        <f t="shared" si="57"/>
        <v/>
      </c>
      <c r="T65" s="2" t="str">
        <f t="shared" si="57"/>
        <v/>
      </c>
      <c r="U65" s="2">
        <f t="shared" si="57"/>
        <v>1.2080686556742275</v>
      </c>
      <c r="V65" s="2">
        <f t="shared" si="57"/>
        <v>1.5321208316030088</v>
      </c>
      <c r="W65" s="2">
        <f t="shared" si="57"/>
        <v>1.9030162709265304</v>
      </c>
      <c r="X65" s="2" t="str">
        <f t="shared" si="57"/>
        <v/>
      </c>
      <c r="Y65" s="2" t="str">
        <f t="shared" si="57"/>
        <v/>
      </c>
      <c r="Z65" s="2" t="str">
        <f t="shared" si="57"/>
        <v/>
      </c>
      <c r="AB65" s="36" t="str">
        <f t="shared" ref="AB65:AB71" si="60">IF((O85-N85)&lt;0.0000001,"",O85)</f>
        <v/>
      </c>
      <c r="AC65" s="36" t="str">
        <f t="shared" si="58"/>
        <v/>
      </c>
      <c r="AD65" s="36" t="str">
        <f t="shared" si="58"/>
        <v/>
      </c>
      <c r="AE65" s="36" t="str">
        <f t="shared" si="58"/>
        <v/>
      </c>
      <c r="AF65" s="36" t="str">
        <f t="shared" si="58"/>
        <v/>
      </c>
      <c r="AG65" s="36" t="str">
        <f t="shared" si="58"/>
        <v/>
      </c>
      <c r="AH65" s="36">
        <f t="shared" si="58"/>
        <v>1.2080686556742275</v>
      </c>
      <c r="AI65" s="36">
        <f t="shared" si="58"/>
        <v>1.5321208316030088</v>
      </c>
      <c r="AJ65" s="36">
        <f t="shared" si="58"/>
        <v>1.9030162709265304</v>
      </c>
      <c r="AK65" s="36" t="str">
        <f t="shared" si="58"/>
        <v/>
      </c>
      <c r="AL65" s="36" t="str">
        <f t="shared" si="58"/>
        <v/>
      </c>
      <c r="AM65" s="36" t="str">
        <f t="shared" si="58"/>
        <v/>
      </c>
    </row>
    <row r="66" spans="15:39" x14ac:dyDescent="0.25">
      <c r="O66" s="2" t="str">
        <f t="shared" si="59"/>
        <v/>
      </c>
      <c r="P66" s="2" t="str">
        <f t="shared" si="57"/>
        <v/>
      </c>
      <c r="Q66" s="2" t="str">
        <f t="shared" si="57"/>
        <v/>
      </c>
      <c r="R66" s="2">
        <f t="shared" si="57"/>
        <v>1.084308175875798</v>
      </c>
      <c r="S66" s="2">
        <f t="shared" si="57"/>
        <v>1.3913018150118941</v>
      </c>
      <c r="T66" s="2">
        <f t="shared" si="57"/>
        <v>1.5904927845210317</v>
      </c>
      <c r="U66" s="2">
        <f t="shared" si="57"/>
        <v>1.9419280809253863</v>
      </c>
      <c r="V66" s="2">
        <f t="shared" si="57"/>
        <v>2.6056634318088281</v>
      </c>
      <c r="W66" s="2">
        <f t="shared" si="57"/>
        <v>2.7240498117513012</v>
      </c>
      <c r="X66" s="2" t="str">
        <f t="shared" si="57"/>
        <v/>
      </c>
      <c r="Y66" s="2" t="str">
        <f t="shared" si="57"/>
        <v/>
      </c>
      <c r="Z66" s="2" t="str">
        <f t="shared" si="57"/>
        <v/>
      </c>
      <c r="AB66" s="36" t="str">
        <f t="shared" si="60"/>
        <v/>
      </c>
      <c r="AC66" s="36" t="str">
        <f t="shared" si="58"/>
        <v/>
      </c>
      <c r="AD66" s="36" t="str">
        <f t="shared" si="58"/>
        <v/>
      </c>
      <c r="AE66" s="36">
        <f t="shared" si="58"/>
        <v>1.084308175875798</v>
      </c>
      <c r="AF66" s="36">
        <f t="shared" si="58"/>
        <v>1.3913018150118941</v>
      </c>
      <c r="AG66" s="36">
        <f t="shared" si="58"/>
        <v>1.5904927845210317</v>
      </c>
      <c r="AH66" s="36">
        <f t="shared" si="58"/>
        <v>1.9419280809253863</v>
      </c>
      <c r="AI66" s="36">
        <f t="shared" si="58"/>
        <v>2.6056634318088281</v>
      </c>
      <c r="AJ66" s="36">
        <f t="shared" si="58"/>
        <v>2.7240498117513012</v>
      </c>
      <c r="AK66" s="36" t="str">
        <f t="shared" si="58"/>
        <v/>
      </c>
      <c r="AL66" s="36" t="str">
        <f t="shared" si="58"/>
        <v/>
      </c>
      <c r="AM66" s="36" t="str">
        <f t="shared" si="58"/>
        <v/>
      </c>
    </row>
    <row r="67" spans="15:39" x14ac:dyDescent="0.25">
      <c r="O67" s="2" t="str">
        <f t="shared" si="59"/>
        <v/>
      </c>
      <c r="P67" s="2" t="str">
        <f t="shared" si="57"/>
        <v/>
      </c>
      <c r="Q67" s="2" t="str">
        <f t="shared" si="57"/>
        <v/>
      </c>
      <c r="R67" s="2" t="str">
        <f t="shared" si="57"/>
        <v/>
      </c>
      <c r="S67" s="2" t="str">
        <f t="shared" si="57"/>
        <v/>
      </c>
      <c r="T67" s="2" t="str">
        <f t="shared" si="57"/>
        <v/>
      </c>
      <c r="U67" s="2" t="str">
        <f t="shared" si="57"/>
        <v/>
      </c>
      <c r="V67" s="2" t="str">
        <f t="shared" si="57"/>
        <v/>
      </c>
      <c r="W67" s="2" t="str">
        <f t="shared" si="57"/>
        <v/>
      </c>
      <c r="X67" s="2" t="str">
        <f t="shared" si="57"/>
        <v/>
      </c>
      <c r="Y67" s="2" t="str">
        <f t="shared" si="57"/>
        <v/>
      </c>
      <c r="Z67" s="2" t="str">
        <f t="shared" si="57"/>
        <v/>
      </c>
      <c r="AB67" s="36" t="str">
        <f t="shared" si="60"/>
        <v/>
      </c>
      <c r="AC67" s="36" t="str">
        <f t="shared" si="58"/>
        <v/>
      </c>
      <c r="AD67" s="36" t="str">
        <f t="shared" si="58"/>
        <v/>
      </c>
      <c r="AE67" s="36" t="str">
        <f t="shared" si="58"/>
        <v/>
      </c>
      <c r="AF67" s="36" t="str">
        <f t="shared" si="58"/>
        <v/>
      </c>
      <c r="AG67" s="36" t="str">
        <f t="shared" si="58"/>
        <v/>
      </c>
      <c r="AH67" s="36" t="str">
        <f t="shared" si="58"/>
        <v/>
      </c>
      <c r="AI67" s="36" t="str">
        <f t="shared" si="58"/>
        <v/>
      </c>
      <c r="AJ67" s="36" t="str">
        <f t="shared" si="58"/>
        <v/>
      </c>
      <c r="AK67" s="36" t="str">
        <f t="shared" si="58"/>
        <v/>
      </c>
      <c r="AL67" s="36" t="str">
        <f t="shared" si="58"/>
        <v/>
      </c>
      <c r="AM67" s="36" t="str">
        <f t="shared" si="58"/>
        <v/>
      </c>
    </row>
    <row r="68" spans="15:39" x14ac:dyDescent="0.25">
      <c r="O68" s="2" t="str">
        <f t="shared" si="59"/>
        <v/>
      </c>
      <c r="P68" s="2" t="str">
        <f t="shared" si="57"/>
        <v/>
      </c>
      <c r="Q68" s="2" t="str">
        <f t="shared" si="57"/>
        <v/>
      </c>
      <c r="R68" s="2" t="str">
        <f t="shared" si="57"/>
        <v/>
      </c>
      <c r="S68" s="2" t="str">
        <f t="shared" si="57"/>
        <v/>
      </c>
      <c r="T68" s="2" t="str">
        <f t="shared" si="57"/>
        <v/>
      </c>
      <c r="U68" s="2" t="str">
        <f t="shared" si="57"/>
        <v/>
      </c>
      <c r="V68" s="2" t="str">
        <f t="shared" si="57"/>
        <v/>
      </c>
      <c r="W68" s="2" t="str">
        <f t="shared" si="57"/>
        <v/>
      </c>
      <c r="X68" s="2" t="str">
        <f t="shared" si="57"/>
        <v/>
      </c>
      <c r="Y68" s="2" t="str">
        <f t="shared" si="57"/>
        <v/>
      </c>
      <c r="Z68" s="2" t="str">
        <f t="shared" si="57"/>
        <v/>
      </c>
      <c r="AB68" s="36" t="str">
        <f t="shared" si="60"/>
        <v/>
      </c>
      <c r="AC68" s="36" t="str">
        <f t="shared" si="58"/>
        <v/>
      </c>
      <c r="AD68" s="36" t="str">
        <f t="shared" si="58"/>
        <v/>
      </c>
      <c r="AE68" s="36" t="str">
        <f t="shared" si="58"/>
        <v/>
      </c>
      <c r="AF68" s="36" t="str">
        <f t="shared" si="58"/>
        <v/>
      </c>
      <c r="AG68" s="36" t="str">
        <f t="shared" si="58"/>
        <v/>
      </c>
      <c r="AH68" s="36" t="str">
        <f t="shared" si="58"/>
        <v/>
      </c>
      <c r="AI68" s="36" t="str">
        <f t="shared" si="58"/>
        <v/>
      </c>
      <c r="AJ68" s="36" t="str">
        <f t="shared" si="58"/>
        <v/>
      </c>
      <c r="AK68" s="36" t="str">
        <f t="shared" si="58"/>
        <v/>
      </c>
      <c r="AL68" s="36" t="str">
        <f t="shared" si="58"/>
        <v/>
      </c>
      <c r="AM68" s="36" t="str">
        <f t="shared" si="58"/>
        <v/>
      </c>
    </row>
    <row r="69" spans="15:39" x14ac:dyDescent="0.25">
      <c r="O69" s="2" t="str">
        <f t="shared" si="59"/>
        <v/>
      </c>
      <c r="P69" s="2" t="str">
        <f t="shared" si="57"/>
        <v/>
      </c>
      <c r="Q69" s="2" t="str">
        <f t="shared" si="57"/>
        <v/>
      </c>
      <c r="R69" s="2" t="str">
        <f t="shared" si="57"/>
        <v/>
      </c>
      <c r="S69" s="2" t="str">
        <f t="shared" si="57"/>
        <v/>
      </c>
      <c r="T69" s="2" t="str">
        <f t="shared" si="57"/>
        <v/>
      </c>
      <c r="U69" s="2" t="str">
        <f t="shared" si="57"/>
        <v/>
      </c>
      <c r="V69" s="2" t="str">
        <f t="shared" si="57"/>
        <v/>
      </c>
      <c r="W69" s="2" t="str">
        <f t="shared" si="57"/>
        <v/>
      </c>
      <c r="X69" s="2" t="str">
        <f t="shared" si="57"/>
        <v/>
      </c>
      <c r="Y69" s="2" t="str">
        <f t="shared" si="57"/>
        <v/>
      </c>
      <c r="Z69" s="2" t="str">
        <f t="shared" si="57"/>
        <v/>
      </c>
      <c r="AB69" s="36" t="str">
        <f t="shared" si="60"/>
        <v/>
      </c>
      <c r="AC69" s="36" t="str">
        <f t="shared" si="58"/>
        <v/>
      </c>
      <c r="AD69" s="36" t="str">
        <f t="shared" si="58"/>
        <v/>
      </c>
      <c r="AE69" s="36" t="str">
        <f t="shared" si="58"/>
        <v/>
      </c>
      <c r="AF69" s="36" t="str">
        <f t="shared" si="58"/>
        <v/>
      </c>
      <c r="AG69" s="36" t="str">
        <f t="shared" si="58"/>
        <v/>
      </c>
      <c r="AH69" s="36" t="str">
        <f t="shared" si="58"/>
        <v/>
      </c>
      <c r="AI69" s="36" t="str">
        <f t="shared" si="58"/>
        <v/>
      </c>
      <c r="AJ69" s="36" t="str">
        <f t="shared" si="58"/>
        <v/>
      </c>
      <c r="AK69" s="36" t="str">
        <f t="shared" si="58"/>
        <v/>
      </c>
      <c r="AL69" s="36" t="str">
        <f t="shared" si="58"/>
        <v/>
      </c>
      <c r="AM69" s="36" t="str">
        <f t="shared" si="58"/>
        <v/>
      </c>
    </row>
    <row r="70" spans="15:39" x14ac:dyDescent="0.25">
      <c r="O70" s="2" t="str">
        <f t="shared" si="59"/>
        <v/>
      </c>
      <c r="P70" s="2" t="str">
        <f t="shared" si="57"/>
        <v/>
      </c>
      <c r="Q70" s="2" t="str">
        <f t="shared" si="57"/>
        <v/>
      </c>
      <c r="R70" s="2" t="str">
        <f t="shared" si="57"/>
        <v/>
      </c>
      <c r="S70" s="2" t="str">
        <f t="shared" si="57"/>
        <v/>
      </c>
      <c r="T70" s="2" t="str">
        <f t="shared" si="57"/>
        <v/>
      </c>
      <c r="U70" s="2" t="str">
        <f t="shared" si="57"/>
        <v/>
      </c>
      <c r="V70" s="2" t="str">
        <f t="shared" si="57"/>
        <v/>
      </c>
      <c r="W70" s="2" t="str">
        <f t="shared" si="57"/>
        <v/>
      </c>
      <c r="X70" s="2" t="str">
        <f t="shared" si="57"/>
        <v/>
      </c>
      <c r="Y70" s="2" t="str">
        <f t="shared" si="57"/>
        <v/>
      </c>
      <c r="Z70" s="2" t="str">
        <f t="shared" si="57"/>
        <v/>
      </c>
      <c r="AB70" s="36" t="str">
        <f t="shared" si="60"/>
        <v/>
      </c>
      <c r="AC70" s="36" t="str">
        <f t="shared" si="58"/>
        <v/>
      </c>
      <c r="AD70" s="36" t="str">
        <f t="shared" si="58"/>
        <v/>
      </c>
      <c r="AE70" s="36" t="str">
        <f t="shared" si="58"/>
        <v/>
      </c>
      <c r="AF70" s="36" t="str">
        <f t="shared" si="58"/>
        <v/>
      </c>
      <c r="AG70" s="36" t="str">
        <f t="shared" si="58"/>
        <v/>
      </c>
      <c r="AH70" s="36" t="str">
        <f t="shared" si="58"/>
        <v/>
      </c>
      <c r="AI70" s="36" t="str">
        <f t="shared" si="58"/>
        <v/>
      </c>
      <c r="AJ70" s="36" t="str">
        <f t="shared" si="58"/>
        <v/>
      </c>
      <c r="AK70" s="36" t="str">
        <f t="shared" si="58"/>
        <v/>
      </c>
      <c r="AL70" s="36" t="str">
        <f t="shared" si="58"/>
        <v/>
      </c>
      <c r="AM70" s="36" t="str">
        <f t="shared" si="58"/>
        <v/>
      </c>
    </row>
    <row r="71" spans="15:39" x14ac:dyDescent="0.25">
      <c r="O71" s="2" t="str">
        <f t="shared" si="59"/>
        <v/>
      </c>
      <c r="P71" s="2" t="str">
        <f t="shared" si="57"/>
        <v/>
      </c>
      <c r="Q71" s="2" t="str">
        <f t="shared" si="57"/>
        <v/>
      </c>
      <c r="R71" s="2" t="str">
        <f t="shared" si="57"/>
        <v/>
      </c>
      <c r="S71" s="2" t="str">
        <f t="shared" si="57"/>
        <v/>
      </c>
      <c r="T71" s="2" t="str">
        <f t="shared" si="57"/>
        <v/>
      </c>
      <c r="U71" s="2">
        <f t="shared" si="57"/>
        <v>1.1803727672725355</v>
      </c>
      <c r="V71" s="2">
        <f t="shared" si="57"/>
        <v>1.4305070481142168</v>
      </c>
      <c r="W71" s="2">
        <f t="shared" si="57"/>
        <v>1.7896146711770682</v>
      </c>
      <c r="X71" s="2">
        <f t="shared" si="57"/>
        <v>2.8838395811803257</v>
      </c>
      <c r="Y71" s="2" t="str">
        <f t="shared" si="57"/>
        <v/>
      </c>
      <c r="Z71" s="2" t="str">
        <f t="shared" si="57"/>
        <v/>
      </c>
      <c r="AB71" s="36" t="str">
        <f t="shared" si="60"/>
        <v/>
      </c>
      <c r="AC71" s="36" t="str">
        <f t="shared" si="58"/>
        <v/>
      </c>
      <c r="AD71" s="36" t="str">
        <f t="shared" si="58"/>
        <v/>
      </c>
      <c r="AE71" s="36" t="str">
        <f t="shared" si="58"/>
        <v/>
      </c>
      <c r="AF71" s="36" t="str">
        <f t="shared" si="58"/>
        <v/>
      </c>
      <c r="AG71" s="36" t="str">
        <f t="shared" si="58"/>
        <v/>
      </c>
      <c r="AH71" s="36">
        <f t="shared" si="58"/>
        <v>1.1803727672725355</v>
      </c>
      <c r="AI71" s="36">
        <f t="shared" si="58"/>
        <v>1.4305070481142168</v>
      </c>
      <c r="AJ71" s="36">
        <f t="shared" si="58"/>
        <v>1.7896146711770682</v>
      </c>
      <c r="AK71" s="36">
        <f t="shared" si="58"/>
        <v>2.8838395811803257</v>
      </c>
      <c r="AL71" s="36" t="str">
        <f t="shared" si="58"/>
        <v/>
      </c>
      <c r="AM71" s="36" t="str">
        <f t="shared" si="58"/>
        <v/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>
        <f>IF((B33&gt;$E$8)*AND(O33&lt;0.05),B33,0)</f>
        <v>0</v>
      </c>
      <c r="P74" s="26">
        <f t="shared" ref="P74:Z81" si="61">IF((C33&gt;$E$8)*AND(P33&lt;0.05),C33,0)</f>
        <v>0</v>
      </c>
      <c r="Q74" s="26">
        <f t="shared" si="61"/>
        <v>0</v>
      </c>
      <c r="R74" s="26">
        <f t="shared" si="61"/>
        <v>0</v>
      </c>
      <c r="S74" s="26">
        <f t="shared" si="61"/>
        <v>0</v>
      </c>
      <c r="T74" s="26">
        <f t="shared" si="61"/>
        <v>0</v>
      </c>
      <c r="U74" s="26">
        <f t="shared" si="61"/>
        <v>0</v>
      </c>
      <c r="V74" s="26">
        <f t="shared" si="61"/>
        <v>0</v>
      </c>
      <c r="W74" s="26">
        <f t="shared" si="61"/>
        <v>1.5161142629620306</v>
      </c>
      <c r="X74" s="26">
        <f t="shared" si="61"/>
        <v>15.829374034481354</v>
      </c>
      <c r="Y74" s="26">
        <f t="shared" si="61"/>
        <v>0</v>
      </c>
      <c r="Z74" s="26">
        <f t="shared" si="61"/>
        <v>0</v>
      </c>
    </row>
    <row r="75" spans="15:39" x14ac:dyDescent="0.25">
      <c r="O75" s="26">
        <f t="shared" ref="O75:O81" si="62">IF((B34&gt;$E$8)*AND(O34&lt;0.05),B34,0)</f>
        <v>0</v>
      </c>
      <c r="P75" s="26">
        <f t="shared" si="61"/>
        <v>0</v>
      </c>
      <c r="Q75" s="26">
        <f t="shared" si="61"/>
        <v>0</v>
      </c>
      <c r="R75" s="26">
        <f t="shared" si="61"/>
        <v>0</v>
      </c>
      <c r="S75" s="26">
        <f t="shared" si="61"/>
        <v>0</v>
      </c>
      <c r="T75" s="26">
        <f t="shared" si="61"/>
        <v>0</v>
      </c>
      <c r="U75" s="26">
        <f t="shared" si="61"/>
        <v>0</v>
      </c>
      <c r="V75" s="26">
        <f t="shared" si="61"/>
        <v>1.5321208316030088</v>
      </c>
      <c r="W75" s="26">
        <f t="shared" si="61"/>
        <v>1.9030162709265304</v>
      </c>
      <c r="X75" s="26">
        <f t="shared" si="61"/>
        <v>6.3822263592589819</v>
      </c>
      <c r="Y75" s="26">
        <f t="shared" si="61"/>
        <v>0</v>
      </c>
      <c r="Z75" s="26">
        <f t="shared" si="61"/>
        <v>0</v>
      </c>
    </row>
    <row r="76" spans="15:39" x14ac:dyDescent="0.25">
      <c r="O76" s="26">
        <f t="shared" si="62"/>
        <v>0</v>
      </c>
      <c r="P76" s="26">
        <f t="shared" si="61"/>
        <v>0</v>
      </c>
      <c r="Q76" s="26">
        <f t="shared" si="61"/>
        <v>0</v>
      </c>
      <c r="R76" s="26">
        <f t="shared" si="61"/>
        <v>0</v>
      </c>
      <c r="S76" s="26">
        <f t="shared" si="61"/>
        <v>1.3913018150118941</v>
      </c>
      <c r="T76" s="26">
        <f t="shared" si="61"/>
        <v>1.5904927845210317</v>
      </c>
      <c r="U76" s="26">
        <f t="shared" si="61"/>
        <v>1.9419280809253863</v>
      </c>
      <c r="V76" s="26">
        <f t="shared" si="61"/>
        <v>2.6056634318088281</v>
      </c>
      <c r="W76" s="26">
        <f t="shared" si="61"/>
        <v>2.7240498117513012</v>
      </c>
      <c r="X76" s="26">
        <f t="shared" si="61"/>
        <v>7.1116438160095852</v>
      </c>
      <c r="Y76" s="26">
        <f t="shared" si="61"/>
        <v>0</v>
      </c>
      <c r="Z76" s="26">
        <f t="shared" si="61"/>
        <v>0</v>
      </c>
    </row>
    <row r="77" spans="15:39" x14ac:dyDescent="0.25">
      <c r="O77" s="26">
        <f t="shared" si="62"/>
        <v>0</v>
      </c>
      <c r="P77" s="26">
        <f t="shared" si="61"/>
        <v>0</v>
      </c>
      <c r="Q77" s="26">
        <f t="shared" si="61"/>
        <v>0</v>
      </c>
      <c r="R77" s="26">
        <f t="shared" si="61"/>
        <v>0</v>
      </c>
      <c r="S77" s="26">
        <f t="shared" si="61"/>
        <v>0</v>
      </c>
      <c r="T77" s="26">
        <f t="shared" si="61"/>
        <v>0</v>
      </c>
      <c r="U77" s="26">
        <f t="shared" si="61"/>
        <v>0</v>
      </c>
      <c r="V77" s="26">
        <f t="shared" si="61"/>
        <v>0</v>
      </c>
      <c r="W77" s="26">
        <f t="shared" si="61"/>
        <v>0</v>
      </c>
      <c r="X77" s="26">
        <f t="shared" si="61"/>
        <v>0</v>
      </c>
      <c r="Y77" s="26">
        <f t="shared" si="61"/>
        <v>0</v>
      </c>
      <c r="Z77" s="26">
        <f t="shared" si="61"/>
        <v>0</v>
      </c>
    </row>
    <row r="78" spans="15:39" x14ac:dyDescent="0.25">
      <c r="O78" s="26">
        <f t="shared" si="62"/>
        <v>0</v>
      </c>
      <c r="P78" s="26">
        <f t="shared" si="61"/>
        <v>0</v>
      </c>
      <c r="Q78" s="26">
        <f t="shared" si="61"/>
        <v>0</v>
      </c>
      <c r="R78" s="26">
        <f t="shared" si="61"/>
        <v>0</v>
      </c>
      <c r="S78" s="26">
        <f t="shared" si="61"/>
        <v>0</v>
      </c>
      <c r="T78" s="26">
        <f t="shared" si="61"/>
        <v>0</v>
      </c>
      <c r="U78" s="26">
        <f t="shared" si="61"/>
        <v>0</v>
      </c>
      <c r="V78" s="26">
        <f t="shared" si="61"/>
        <v>0</v>
      </c>
      <c r="W78" s="26">
        <f t="shared" si="61"/>
        <v>0</v>
      </c>
      <c r="X78" s="26">
        <f t="shared" si="61"/>
        <v>0</v>
      </c>
      <c r="Y78" s="26">
        <f t="shared" si="61"/>
        <v>0</v>
      </c>
      <c r="Z78" s="26">
        <f t="shared" si="61"/>
        <v>0</v>
      </c>
    </row>
    <row r="79" spans="15:39" x14ac:dyDescent="0.25">
      <c r="O79" s="26">
        <f t="shared" si="62"/>
        <v>0</v>
      </c>
      <c r="P79" s="26">
        <f t="shared" si="61"/>
        <v>0</v>
      </c>
      <c r="Q79" s="26">
        <f t="shared" si="61"/>
        <v>0</v>
      </c>
      <c r="R79" s="26">
        <f t="shared" si="61"/>
        <v>0</v>
      </c>
      <c r="S79" s="26">
        <f t="shared" si="61"/>
        <v>0</v>
      </c>
      <c r="T79" s="26">
        <f t="shared" si="61"/>
        <v>0</v>
      </c>
      <c r="U79" s="26">
        <f t="shared" si="61"/>
        <v>0</v>
      </c>
      <c r="V79" s="26">
        <f t="shared" si="61"/>
        <v>0</v>
      </c>
      <c r="W79" s="26">
        <f t="shared" si="61"/>
        <v>0</v>
      </c>
      <c r="X79" s="26">
        <f t="shared" si="61"/>
        <v>0</v>
      </c>
      <c r="Y79" s="26">
        <f t="shared" si="61"/>
        <v>0</v>
      </c>
      <c r="Z79" s="26">
        <f t="shared" si="61"/>
        <v>0</v>
      </c>
    </row>
    <row r="80" spans="15:39" x14ac:dyDescent="0.25">
      <c r="O80" s="26">
        <f t="shared" si="62"/>
        <v>0</v>
      </c>
      <c r="P80" s="26">
        <f t="shared" si="61"/>
        <v>0</v>
      </c>
      <c r="Q80" s="26">
        <f t="shared" si="61"/>
        <v>0</v>
      </c>
      <c r="R80" s="26">
        <f t="shared" si="61"/>
        <v>0</v>
      </c>
      <c r="S80" s="26">
        <f t="shared" si="61"/>
        <v>0</v>
      </c>
      <c r="T80" s="26">
        <f t="shared" si="61"/>
        <v>0</v>
      </c>
      <c r="U80" s="26">
        <f t="shared" si="61"/>
        <v>0</v>
      </c>
      <c r="V80" s="26">
        <f t="shared" si="61"/>
        <v>0</v>
      </c>
      <c r="W80" s="26">
        <f t="shared" si="61"/>
        <v>0</v>
      </c>
      <c r="X80" s="26">
        <f t="shared" si="61"/>
        <v>0</v>
      </c>
      <c r="Y80" s="26">
        <f t="shared" si="61"/>
        <v>0</v>
      </c>
      <c r="Z80" s="26">
        <f t="shared" si="61"/>
        <v>0</v>
      </c>
    </row>
    <row r="81" spans="15:26" x14ac:dyDescent="0.25">
      <c r="O81" s="26">
        <f t="shared" si="62"/>
        <v>0</v>
      </c>
      <c r="P81" s="26">
        <f t="shared" si="61"/>
        <v>0</v>
      </c>
      <c r="Q81" s="26">
        <f t="shared" si="61"/>
        <v>0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0</v>
      </c>
      <c r="V81" s="26">
        <f t="shared" si="61"/>
        <v>1.4305070481142168</v>
      </c>
      <c r="W81" s="26">
        <f t="shared" si="61"/>
        <v>1.7896146711770682</v>
      </c>
      <c r="X81" s="26">
        <f t="shared" si="61"/>
        <v>2.8838395811803257</v>
      </c>
      <c r="Y81" s="26">
        <f t="shared" si="61"/>
        <v>6.0283968979027778</v>
      </c>
      <c r="Z81" s="26">
        <f t="shared" si="61"/>
        <v>0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>
        <f>IF(P74&gt;0,B33,0)</f>
        <v>0</v>
      </c>
      <c r="P84" s="26">
        <f t="shared" ref="P84:Z91" si="63">IF(Q74&gt;0,C33,0)</f>
        <v>0</v>
      </c>
      <c r="Q84" s="26">
        <f t="shared" si="63"/>
        <v>0</v>
      </c>
      <c r="R84" s="26">
        <f t="shared" si="63"/>
        <v>0</v>
      </c>
      <c r="S84" s="26">
        <f t="shared" si="63"/>
        <v>0</v>
      </c>
      <c r="T84" s="26">
        <f t="shared" si="63"/>
        <v>0</v>
      </c>
      <c r="U84" s="26">
        <f t="shared" si="63"/>
        <v>0</v>
      </c>
      <c r="V84" s="26">
        <f t="shared" si="63"/>
        <v>1.1265719855865191</v>
      </c>
      <c r="W84" s="26">
        <f t="shared" si="63"/>
        <v>1.5161142629620306</v>
      </c>
      <c r="X84" s="26">
        <f t="shared" si="63"/>
        <v>0</v>
      </c>
      <c r="Y84" s="26">
        <f t="shared" si="63"/>
        <v>0</v>
      </c>
      <c r="Z84" s="26">
        <f t="shared" si="63"/>
        <v>0</v>
      </c>
    </row>
    <row r="85" spans="15:26" x14ac:dyDescent="0.25">
      <c r="O85" s="26">
        <f t="shared" ref="O85:O91" si="64">IF(P75&gt;0,B34,0)</f>
        <v>0</v>
      </c>
      <c r="P85" s="26">
        <f t="shared" si="63"/>
        <v>0</v>
      </c>
      <c r="Q85" s="26">
        <f t="shared" si="63"/>
        <v>0</v>
      </c>
      <c r="R85" s="26">
        <f t="shared" si="63"/>
        <v>0</v>
      </c>
      <c r="S85" s="26">
        <f t="shared" si="63"/>
        <v>0</v>
      </c>
      <c r="T85" s="26">
        <f t="shared" si="63"/>
        <v>0</v>
      </c>
      <c r="U85" s="26">
        <f t="shared" si="63"/>
        <v>1.2080686556742275</v>
      </c>
      <c r="V85" s="26">
        <f t="shared" si="63"/>
        <v>1.5321208316030088</v>
      </c>
      <c r="W85" s="26">
        <f t="shared" si="63"/>
        <v>1.9030162709265304</v>
      </c>
      <c r="X85" s="26">
        <f t="shared" si="63"/>
        <v>0</v>
      </c>
      <c r="Y85" s="26">
        <f t="shared" si="63"/>
        <v>0</v>
      </c>
      <c r="Z85" s="26">
        <f t="shared" si="63"/>
        <v>0</v>
      </c>
    </row>
    <row r="86" spans="15:26" x14ac:dyDescent="0.25">
      <c r="O86" s="26">
        <f t="shared" si="64"/>
        <v>0</v>
      </c>
      <c r="P86" s="26">
        <f t="shared" si="63"/>
        <v>0</v>
      </c>
      <c r="Q86" s="26">
        <f t="shared" si="63"/>
        <v>0</v>
      </c>
      <c r="R86" s="26">
        <f t="shared" si="63"/>
        <v>1.084308175875798</v>
      </c>
      <c r="S86" s="26">
        <f t="shared" si="63"/>
        <v>1.3913018150118941</v>
      </c>
      <c r="T86" s="26">
        <f t="shared" si="63"/>
        <v>1.5904927845210317</v>
      </c>
      <c r="U86" s="26">
        <f t="shared" si="63"/>
        <v>1.9419280809253863</v>
      </c>
      <c r="V86" s="26">
        <f t="shared" si="63"/>
        <v>2.6056634318088281</v>
      </c>
      <c r="W86" s="26">
        <f t="shared" si="63"/>
        <v>2.7240498117513012</v>
      </c>
      <c r="X86" s="26">
        <f t="shared" si="63"/>
        <v>0</v>
      </c>
      <c r="Y86" s="26">
        <f t="shared" si="63"/>
        <v>0</v>
      </c>
      <c r="Z86" s="26">
        <f t="shared" si="63"/>
        <v>0</v>
      </c>
    </row>
    <row r="87" spans="15:26" x14ac:dyDescent="0.25">
      <c r="O87" s="26">
        <f t="shared" si="64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 t="shared" si="63"/>
        <v>0</v>
      </c>
      <c r="X87" s="26">
        <f t="shared" si="63"/>
        <v>0</v>
      </c>
      <c r="Y87" s="26">
        <f t="shared" si="63"/>
        <v>0</v>
      </c>
      <c r="Z87" s="26">
        <f t="shared" si="63"/>
        <v>0</v>
      </c>
    </row>
    <row r="88" spans="15:26" x14ac:dyDescent="0.25">
      <c r="O88" s="26">
        <f t="shared" si="64"/>
        <v>0</v>
      </c>
      <c r="P88" s="26">
        <f t="shared" si="63"/>
        <v>0</v>
      </c>
      <c r="Q88" s="26">
        <f t="shared" si="63"/>
        <v>0</v>
      </c>
      <c r="R88" s="26">
        <f t="shared" si="63"/>
        <v>0</v>
      </c>
      <c r="S88" s="26">
        <f t="shared" si="63"/>
        <v>0</v>
      </c>
      <c r="T88" s="26">
        <f t="shared" si="63"/>
        <v>0</v>
      </c>
      <c r="U88" s="26">
        <f t="shared" si="63"/>
        <v>0</v>
      </c>
      <c r="V88" s="26">
        <f t="shared" si="63"/>
        <v>0</v>
      </c>
      <c r="W88" s="26">
        <f t="shared" si="63"/>
        <v>0</v>
      </c>
      <c r="X88" s="26">
        <f t="shared" si="63"/>
        <v>0</v>
      </c>
      <c r="Y88" s="26">
        <f t="shared" si="63"/>
        <v>0</v>
      </c>
      <c r="Z88" s="26">
        <f t="shared" si="63"/>
        <v>0</v>
      </c>
    </row>
    <row r="89" spans="15:26" x14ac:dyDescent="0.25">
      <c r="O89" s="26">
        <f t="shared" si="64"/>
        <v>0</v>
      </c>
      <c r="P89" s="26">
        <f t="shared" si="63"/>
        <v>0</v>
      </c>
      <c r="Q89" s="26">
        <f t="shared" si="63"/>
        <v>0</v>
      </c>
      <c r="R89" s="26">
        <f t="shared" si="63"/>
        <v>0</v>
      </c>
      <c r="S89" s="26">
        <f t="shared" si="63"/>
        <v>0</v>
      </c>
      <c r="T89" s="26">
        <f t="shared" si="63"/>
        <v>0</v>
      </c>
      <c r="U89" s="26">
        <f t="shared" si="63"/>
        <v>0</v>
      </c>
      <c r="V89" s="26">
        <f t="shared" si="63"/>
        <v>0</v>
      </c>
      <c r="W89" s="26">
        <f t="shared" si="63"/>
        <v>0</v>
      </c>
      <c r="X89" s="26">
        <f t="shared" si="63"/>
        <v>0</v>
      </c>
      <c r="Y89" s="26">
        <f t="shared" si="63"/>
        <v>0</v>
      </c>
      <c r="Z89" s="26">
        <f t="shared" si="63"/>
        <v>0</v>
      </c>
    </row>
    <row r="90" spans="15:26" x14ac:dyDescent="0.25">
      <c r="O90" s="26">
        <f t="shared" si="64"/>
        <v>0</v>
      </c>
      <c r="P90" s="26">
        <f t="shared" si="63"/>
        <v>0</v>
      </c>
      <c r="Q90" s="26">
        <f t="shared" si="63"/>
        <v>0</v>
      </c>
      <c r="R90" s="26">
        <f t="shared" si="63"/>
        <v>0</v>
      </c>
      <c r="S90" s="26">
        <f t="shared" si="63"/>
        <v>0</v>
      </c>
      <c r="T90" s="26">
        <f t="shared" si="63"/>
        <v>0</v>
      </c>
      <c r="U90" s="26">
        <f t="shared" si="63"/>
        <v>0</v>
      </c>
      <c r="V90" s="26">
        <f t="shared" si="63"/>
        <v>0</v>
      </c>
      <c r="W90" s="26">
        <f t="shared" si="63"/>
        <v>0</v>
      </c>
      <c r="X90" s="26">
        <f t="shared" si="63"/>
        <v>0</v>
      </c>
      <c r="Y90" s="26">
        <f t="shared" si="63"/>
        <v>0</v>
      </c>
      <c r="Z90" s="26">
        <f t="shared" si="63"/>
        <v>0</v>
      </c>
    </row>
    <row r="91" spans="15:26" x14ac:dyDescent="0.25">
      <c r="O91" s="26">
        <f t="shared" si="64"/>
        <v>0</v>
      </c>
      <c r="P91" s="26">
        <f t="shared" si="63"/>
        <v>0</v>
      </c>
      <c r="Q91" s="26">
        <f t="shared" si="63"/>
        <v>0</v>
      </c>
      <c r="R91" s="26">
        <f t="shared" si="63"/>
        <v>0</v>
      </c>
      <c r="S91" s="26">
        <f t="shared" si="63"/>
        <v>0</v>
      </c>
      <c r="T91" s="26">
        <f t="shared" si="63"/>
        <v>0</v>
      </c>
      <c r="U91" s="26">
        <f t="shared" si="63"/>
        <v>1.1803727672725355</v>
      </c>
      <c r="V91" s="26">
        <f t="shared" si="63"/>
        <v>1.4305070481142168</v>
      </c>
      <c r="W91" s="26">
        <f t="shared" si="63"/>
        <v>1.7896146711770682</v>
      </c>
      <c r="X91" s="26">
        <f t="shared" si="63"/>
        <v>2.8838395811803257</v>
      </c>
      <c r="Y91" s="26">
        <f t="shared" si="63"/>
        <v>0</v>
      </c>
      <c r="Z91" s="26">
        <f t="shared" si="63"/>
        <v>0</v>
      </c>
    </row>
    <row r="140" spans="16:16" x14ac:dyDescent="0.25">
      <c r="P140" s="5">
        <f>'Summary Results'!$P$101:$AA$101</f>
        <v>23.191900324473263</v>
      </c>
    </row>
  </sheetData>
  <mergeCells count="23">
    <mergeCell ref="B2:D2"/>
    <mergeCell ref="E2:F2"/>
    <mergeCell ref="J2:K2"/>
    <mergeCell ref="B3:D3"/>
    <mergeCell ref="E3:F3"/>
    <mergeCell ref="J3:K3"/>
    <mergeCell ref="J7:K7"/>
    <mergeCell ref="B4:D4"/>
    <mergeCell ref="E4:F4"/>
    <mergeCell ref="J4:K4"/>
    <mergeCell ref="B5:D5"/>
    <mergeCell ref="E5:F5"/>
    <mergeCell ref="J5:K5"/>
    <mergeCell ref="B6:D6"/>
    <mergeCell ref="E6:F6"/>
    <mergeCell ref="J6:K6"/>
    <mergeCell ref="B7:D7"/>
    <mergeCell ref="E7:F7"/>
    <mergeCell ref="B8:D8"/>
    <mergeCell ref="E8:F8"/>
    <mergeCell ref="J8:K8"/>
    <mergeCell ref="E9:F9"/>
    <mergeCell ref="E10:F10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A91"/>
  <sheetViews>
    <sheetView workbookViewId="0"/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101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4" t="str">
        <f>'Summary Results'!I2</f>
        <v>BPB</v>
      </c>
      <c r="K2" s="184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4">
        <f>'Summary Results'!I3</f>
        <v>0</v>
      </c>
      <c r="K3" s="184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4">
        <f>'Summary Results'!I4</f>
        <v>0</v>
      </c>
      <c r="K4" s="184"/>
    </row>
    <row r="5" spans="1:52" x14ac:dyDescent="0.25">
      <c r="B5" s="180" t="s">
        <v>43</v>
      </c>
      <c r="C5" s="180"/>
      <c r="D5" s="180"/>
      <c r="E5" s="188"/>
      <c r="F5" s="181"/>
      <c r="H5" s="2" t="s">
        <v>28</v>
      </c>
      <c r="I5" s="2"/>
      <c r="J5" s="184">
        <f>'Summary Results'!I5</f>
        <v>0</v>
      </c>
      <c r="K5" s="184"/>
    </row>
    <row r="6" spans="1:52" x14ac:dyDescent="0.25">
      <c r="B6" s="180" t="s">
        <v>21</v>
      </c>
      <c r="C6" s="180"/>
      <c r="D6" s="180"/>
      <c r="E6" s="188"/>
      <c r="F6" s="181"/>
      <c r="H6" s="2" t="s">
        <v>29</v>
      </c>
      <c r="I6" s="2"/>
      <c r="J6" s="184">
        <f>'Summary Results'!I6</f>
        <v>0</v>
      </c>
      <c r="K6" s="184"/>
    </row>
    <row r="7" spans="1:52" x14ac:dyDescent="0.25">
      <c r="B7" s="180" t="s">
        <v>45</v>
      </c>
      <c r="C7" s="180"/>
      <c r="D7" s="180"/>
      <c r="E7" s="188"/>
      <c r="F7" s="181"/>
      <c r="H7" s="2" t="s">
        <v>30</v>
      </c>
      <c r="I7" s="2"/>
      <c r="J7" s="184">
        <f>'Summary Results'!I7</f>
        <v>0</v>
      </c>
      <c r="K7" s="184"/>
    </row>
    <row r="8" spans="1:52" x14ac:dyDescent="0.25">
      <c r="B8" s="179" t="s">
        <v>44</v>
      </c>
      <c r="C8" s="179"/>
      <c r="D8" s="179"/>
      <c r="E8" s="184">
        <v>1.35</v>
      </c>
      <c r="F8" s="184"/>
      <c r="G8" t="s">
        <v>62</v>
      </c>
      <c r="H8" s="2" t="s">
        <v>31</v>
      </c>
      <c r="I8" s="2"/>
      <c r="J8" s="184">
        <f>'Summary Results'!I8</f>
        <v>0</v>
      </c>
      <c r="K8" s="184"/>
    </row>
    <row r="9" spans="1:52" x14ac:dyDescent="0.25">
      <c r="B9" s="1" t="s">
        <v>59</v>
      </c>
      <c r="C9" s="1"/>
      <c r="D9" s="1"/>
      <c r="E9" s="184">
        <f>'Summary Results'!D9</f>
        <v>20.59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139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140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141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 t="str">
        <f>J2</f>
        <v>BPB</v>
      </c>
      <c r="B13" s="51">
        <f>IF('Rep 2'!B13="","",'Rep 2'!B13)</f>
        <v>2944</v>
      </c>
      <c r="C13" s="51">
        <f>IF('Rep 2'!C13="","",'Rep 2'!C13)</f>
        <v>3498</v>
      </c>
      <c r="D13" s="51">
        <f>IF('Rep 2'!D13="","",'Rep 2'!D13)</f>
        <v>3293</v>
      </c>
      <c r="E13" s="51">
        <f>IF('Rep 2'!E13="","",'Rep 2'!E13)</f>
        <v>3005</v>
      </c>
      <c r="F13" s="51">
        <f>IF('Rep 2'!F13="","",'Rep 2'!F13)</f>
        <v>3800</v>
      </c>
      <c r="G13" s="51">
        <f>IF('Rep 2'!G13="","",'Rep 2'!G13)</f>
        <v>3543</v>
      </c>
      <c r="H13" s="51">
        <f>IF('Rep 2'!H13="","",'Rep 2'!H13)</f>
        <v>3861</v>
      </c>
      <c r="I13" s="51">
        <f>IF('Rep 2'!I13="","",'Rep 2'!I13)</f>
        <v>4168</v>
      </c>
      <c r="J13" s="51">
        <f>IF('Rep 2'!J13="","",'Rep 2'!J13)</f>
        <v>5122</v>
      </c>
      <c r="K13" s="51">
        <f>IF('Rep 2'!K13="","",'Rep 2'!K13)</f>
        <v>62485</v>
      </c>
      <c r="L13" s="51">
        <f>IF('Rep 2'!L13="","",'Rep 2'!L13)</f>
        <v>24</v>
      </c>
      <c r="M13" s="51">
        <f>IF('Rep 2'!M13="","",'Rep 2'!M13)</f>
        <v>10</v>
      </c>
      <c r="O13" s="51">
        <f>IF('Rep 2'!O13="","",'Rep 2'!O13)</f>
        <v>3221</v>
      </c>
      <c r="P13" s="51">
        <f>IF('Rep 2'!P13="","",'Rep 2'!P13)</f>
        <v>3300</v>
      </c>
      <c r="Q13" s="51">
        <f>IF('Rep 2'!Q13="","",'Rep 2'!Q13)</f>
        <v>3157</v>
      </c>
      <c r="R13" s="51">
        <f>IF('Rep 2'!R13="","",'Rep 2'!R13)</f>
        <v>2991</v>
      </c>
      <c r="S13" s="51">
        <f>IF('Rep 2'!S13="","",'Rep 2'!S13)</f>
        <v>3566</v>
      </c>
      <c r="T13" s="51">
        <f>IF('Rep 2'!T13="","",'Rep 2'!T13)</f>
        <v>3334</v>
      </c>
      <c r="U13" s="51">
        <f>IF('Rep 2'!U13="","",'Rep 2'!U13)</f>
        <v>3141</v>
      </c>
      <c r="V13" s="51">
        <f>IF('Rep 2'!V13="","",'Rep 2'!V13)</f>
        <v>3403</v>
      </c>
      <c r="W13" s="51">
        <f>IF('Rep 2'!W13="","",'Rep 2'!W13)</f>
        <v>4530</v>
      </c>
      <c r="X13" s="51">
        <f>IF('Rep 2'!X13="","",'Rep 2'!X13)</f>
        <v>27156</v>
      </c>
      <c r="Y13" s="51">
        <f>IF('Rep 2'!Y13="","",'Rep 2'!Y13)</f>
        <v>161</v>
      </c>
      <c r="Z13" s="51">
        <f>IF('Rep 2'!Z13="","",'Rep 2'!Z13)</f>
        <v>10</v>
      </c>
      <c r="AB13" s="51">
        <f>IF('Rep 2'!AB13="","",'Rep 2'!AB13)</f>
        <v>2602</v>
      </c>
      <c r="AC13" s="51">
        <f>IF('Rep 2'!AC13="","",'Rep 2'!AC13)</f>
        <v>2682</v>
      </c>
      <c r="AD13" s="51">
        <f>IF('Rep 2'!AD13="","",'Rep 2'!AD13)</f>
        <v>2792</v>
      </c>
      <c r="AE13" s="51">
        <f>IF('Rep 2'!AE13="","",'Rep 2'!AE13)</f>
        <v>2865</v>
      </c>
      <c r="AF13" s="51">
        <f>IF('Rep 2'!AF13="","",'Rep 2'!AF13)</f>
        <v>2812</v>
      </c>
      <c r="AG13" s="51">
        <f>IF('Rep 2'!AG13="","",'Rep 2'!AG13)</f>
        <v>2908</v>
      </c>
      <c r="AH13" s="51">
        <f>IF('Rep 2'!AH13="","",'Rep 2'!AH13)</f>
        <v>3241</v>
      </c>
      <c r="AI13" s="51">
        <f>IF('Rep 2'!AI13="","",'Rep 2'!AI13)</f>
        <v>3035</v>
      </c>
      <c r="AJ13" s="51">
        <f>IF('Rep 2'!AJ13="","",'Rep 2'!AJ13)</f>
        <v>3985</v>
      </c>
      <c r="AK13" s="51">
        <f>IF('Rep 2'!AK13="","",'Rep 2'!AK13)</f>
        <v>53488</v>
      </c>
      <c r="AL13" s="51">
        <f>IF('Rep 2'!AL13="","",'Rep 2'!AL13)</f>
        <v>129</v>
      </c>
      <c r="AM13" s="51">
        <f>IF('Rep 2'!AM13="","",'Rep 2'!AM13)</f>
        <v>13</v>
      </c>
      <c r="AN13" s="20" t="s">
        <v>33</v>
      </c>
      <c r="AO13">
        <f>B13</f>
        <v>2944</v>
      </c>
      <c r="AP13">
        <f t="shared" ref="AP13:AZ13" si="0">C13</f>
        <v>3498</v>
      </c>
      <c r="AQ13">
        <f t="shared" si="0"/>
        <v>3293</v>
      </c>
      <c r="AR13">
        <f t="shared" si="0"/>
        <v>3005</v>
      </c>
      <c r="AS13">
        <f t="shared" si="0"/>
        <v>3800</v>
      </c>
      <c r="AT13">
        <f t="shared" si="0"/>
        <v>3543</v>
      </c>
      <c r="AU13">
        <f t="shared" si="0"/>
        <v>3861</v>
      </c>
      <c r="AV13">
        <f t="shared" si="0"/>
        <v>4168</v>
      </c>
      <c r="AW13">
        <f t="shared" si="0"/>
        <v>5122</v>
      </c>
      <c r="AX13">
        <f t="shared" si="0"/>
        <v>62485</v>
      </c>
      <c r="AY13">
        <f t="shared" si="0"/>
        <v>24</v>
      </c>
      <c r="AZ13" s="21">
        <f t="shared" si="0"/>
        <v>10</v>
      </c>
    </row>
    <row r="14" spans="1:52" x14ac:dyDescent="0.25">
      <c r="A14" s="53">
        <f t="shared" ref="A14:A19" si="1">J3</f>
        <v>0</v>
      </c>
      <c r="B14" s="51">
        <f>IF('Rep 2'!B14="","",'Rep 2'!B14)</f>
        <v>3011</v>
      </c>
      <c r="C14" s="51">
        <f>IF('Rep 2'!C14="","",'Rep 2'!C14)</f>
        <v>2789</v>
      </c>
      <c r="D14" s="51">
        <f>IF('Rep 2'!D14="","",'Rep 2'!D14)</f>
        <v>3433</v>
      </c>
      <c r="E14" s="51">
        <f>IF('Rep 2'!E14="","",'Rep 2'!E14)</f>
        <v>3101</v>
      </c>
      <c r="F14" s="51">
        <f>IF('Rep 2'!F14="","",'Rep 2'!F14)</f>
        <v>3280</v>
      </c>
      <c r="G14" s="51">
        <f>IF('Rep 2'!G14="","",'Rep 2'!G14)</f>
        <v>3074</v>
      </c>
      <c r="H14" s="51">
        <f>IF('Rep 2'!H14="","",'Rep 2'!H14)</f>
        <v>3434</v>
      </c>
      <c r="I14" s="51">
        <f>IF('Rep 2'!I14="","",'Rep 2'!I14)</f>
        <v>4390</v>
      </c>
      <c r="J14" s="51">
        <f>IF('Rep 2'!J14="","",'Rep 2'!J14)</f>
        <v>5523</v>
      </c>
      <c r="K14" s="51">
        <f>IF('Rep 2'!K14="","",'Rep 2'!K14)</f>
        <v>44435</v>
      </c>
      <c r="L14" s="51">
        <f>IF('Rep 2'!L14="","",'Rep 2'!L14)</f>
        <v>23</v>
      </c>
      <c r="M14" s="51">
        <f>IF('Rep 2'!M14="","",'Rep 2'!M14)</f>
        <v>20</v>
      </c>
      <c r="O14" s="51">
        <f>IF('Rep 2'!O14="","",'Rep 2'!O14)</f>
        <v>3084</v>
      </c>
      <c r="P14" s="51">
        <f>IF('Rep 2'!P14="","",'Rep 2'!P14)</f>
        <v>3609</v>
      </c>
      <c r="Q14" s="51">
        <f>IF('Rep 2'!Q14="","",'Rep 2'!Q14)</f>
        <v>2961</v>
      </c>
      <c r="R14" s="51">
        <f>IF('Rep 2'!R14="","",'Rep 2'!R14)</f>
        <v>2945</v>
      </c>
      <c r="S14" s="51">
        <f>IF('Rep 2'!S14="","",'Rep 2'!S14)</f>
        <v>2725</v>
      </c>
      <c r="T14" s="51">
        <f>IF('Rep 2'!T14="","",'Rep 2'!T14)</f>
        <v>2743</v>
      </c>
      <c r="U14" s="51">
        <f>IF('Rep 2'!U14="","",'Rep 2'!U14)</f>
        <v>3191</v>
      </c>
      <c r="V14" s="51">
        <f>IF('Rep 2'!V14="","",'Rep 2'!V14)</f>
        <v>3418</v>
      </c>
      <c r="W14" s="51">
        <f>IF('Rep 2'!W14="","",'Rep 2'!W14)</f>
        <v>4759</v>
      </c>
      <c r="X14" s="51">
        <f>IF('Rep 2'!X14="","",'Rep 2'!X14)</f>
        <v>29742</v>
      </c>
      <c r="Y14" s="51">
        <f>IF('Rep 2'!Y14="","",'Rep 2'!Y14)</f>
        <v>33</v>
      </c>
      <c r="Z14" s="51">
        <f>IF('Rep 2'!Z14="","",'Rep 2'!Z14)</f>
        <v>13</v>
      </c>
      <c r="AB14" s="51">
        <f>IF('Rep 2'!AB14="","",'Rep 2'!AB14)</f>
        <v>2921</v>
      </c>
      <c r="AC14" s="51">
        <f>IF('Rep 2'!AC14="","",'Rep 2'!AC14)</f>
        <v>2808</v>
      </c>
      <c r="AD14" s="51">
        <f>IF('Rep 2'!AD14="","",'Rep 2'!AD14)</f>
        <v>2559</v>
      </c>
      <c r="AE14" s="51">
        <f>IF('Rep 2'!AE14="","",'Rep 2'!AE14)</f>
        <v>2934</v>
      </c>
      <c r="AF14" s="51">
        <f>IF('Rep 2'!AF14="","",'Rep 2'!AF14)</f>
        <v>3074</v>
      </c>
      <c r="AG14" s="51">
        <f>IF('Rep 2'!AG14="","",'Rep 2'!AG14)</f>
        <v>3011</v>
      </c>
      <c r="AH14" s="51">
        <f>IF('Rep 2'!AH14="","",'Rep 2'!AH14)</f>
        <v>3518</v>
      </c>
      <c r="AI14" s="51">
        <f>IF('Rep 2'!AI14="","",'Rep 2'!AI14)</f>
        <v>3400</v>
      </c>
      <c r="AJ14" s="51">
        <f>IF('Rep 2'!AJ14="","",'Rep 2'!AJ14)</f>
        <v>5467</v>
      </c>
      <c r="AK14" s="51">
        <f>IF('Rep 2'!AK14="","",'Rep 2'!AK14)</f>
        <v>31228</v>
      </c>
      <c r="AL14" s="51">
        <f>IF('Rep 2'!AL14="","",'Rep 2'!AL14)</f>
        <v>7</v>
      </c>
      <c r="AM14" s="51">
        <f>IF('Rep 2'!AM14="","",'Rep 2'!AM14)</f>
        <v>7</v>
      </c>
      <c r="AN14" s="20"/>
      <c r="AO14">
        <f>O13</f>
        <v>3221</v>
      </c>
      <c r="AP14">
        <f t="shared" ref="AP14:AZ14" si="2">P13</f>
        <v>3300</v>
      </c>
      <c r="AQ14">
        <f t="shared" si="2"/>
        <v>3157</v>
      </c>
      <c r="AR14">
        <f t="shared" si="2"/>
        <v>2991</v>
      </c>
      <c r="AS14">
        <f t="shared" si="2"/>
        <v>3566</v>
      </c>
      <c r="AT14">
        <f t="shared" si="2"/>
        <v>3334</v>
      </c>
      <c r="AU14">
        <f t="shared" si="2"/>
        <v>3141</v>
      </c>
      <c r="AV14">
        <f t="shared" si="2"/>
        <v>3403</v>
      </c>
      <c r="AW14">
        <f t="shared" si="2"/>
        <v>4530</v>
      </c>
      <c r="AX14">
        <f t="shared" si="2"/>
        <v>27156</v>
      </c>
      <c r="AY14">
        <f t="shared" si="2"/>
        <v>161</v>
      </c>
      <c r="AZ14" s="21">
        <f t="shared" si="2"/>
        <v>10</v>
      </c>
    </row>
    <row r="15" spans="1:52" x14ac:dyDescent="0.25">
      <c r="A15" s="53">
        <f t="shared" si="1"/>
        <v>0</v>
      </c>
      <c r="B15" s="51">
        <f>IF('Rep 2'!B15="","",'Rep 2'!B15)</f>
        <v>2971</v>
      </c>
      <c r="C15" s="51">
        <f>IF('Rep 2'!C15="","",'Rep 2'!C15)</f>
        <v>3344</v>
      </c>
      <c r="D15" s="51">
        <f>IF('Rep 2'!D15="","",'Rep 2'!D15)</f>
        <v>3569</v>
      </c>
      <c r="E15" s="51">
        <f>IF('Rep 2'!E15="","",'Rep 2'!E15)</f>
        <v>4108</v>
      </c>
      <c r="F15" s="51">
        <f>IF('Rep 2'!F15="","",'Rep 2'!F15)</f>
        <v>4876</v>
      </c>
      <c r="G15" s="51">
        <f>IF('Rep 2'!G15="","",'Rep 2'!G15)</f>
        <v>5846</v>
      </c>
      <c r="H15" s="51">
        <f>IF('Rep 2'!H15="","",'Rep 2'!H15)</f>
        <v>7904</v>
      </c>
      <c r="I15" s="51">
        <f>IF('Rep 2'!I15="","",'Rep 2'!I15)</f>
        <v>10224</v>
      </c>
      <c r="J15" s="51">
        <f>IF('Rep 2'!J15="","",'Rep 2'!J15)</f>
        <v>14899</v>
      </c>
      <c r="K15" s="51">
        <f>IF('Rep 2'!K15="","",'Rep 2'!K15)</f>
        <v>34456</v>
      </c>
      <c r="L15" s="51">
        <f>IF('Rep 2'!L15="","",'Rep 2'!L15)</f>
        <v>66</v>
      </c>
      <c r="M15" s="51">
        <f>IF('Rep 2'!M15="","",'Rep 2'!M15)</f>
        <v>17</v>
      </c>
      <c r="O15" s="51">
        <f>IF('Rep 2'!O15="","",'Rep 2'!O15)</f>
        <v>2971</v>
      </c>
      <c r="P15" s="51">
        <f>IF('Rep 2'!P15="","",'Rep 2'!P15)</f>
        <v>2988</v>
      </c>
      <c r="Q15" s="51">
        <f>IF('Rep 2'!Q15="","",'Rep 2'!Q15)</f>
        <v>3124</v>
      </c>
      <c r="R15" s="51">
        <f>IF('Rep 2'!R15="","",'Rep 2'!R15)</f>
        <v>3176</v>
      </c>
      <c r="S15" s="51">
        <f>IF('Rep 2'!S15="","",'Rep 2'!S15)</f>
        <v>4405</v>
      </c>
      <c r="T15" s="51">
        <f>IF('Rep 2'!T15="","",'Rep 2'!T15)</f>
        <v>4836</v>
      </c>
      <c r="U15" s="51">
        <f>IF('Rep 2'!U15="","",'Rep 2'!U15)</f>
        <v>6560</v>
      </c>
      <c r="V15" s="51">
        <f>IF('Rep 2'!V15="","",'Rep 2'!V15)</f>
        <v>9172</v>
      </c>
      <c r="W15" s="51">
        <f>IF('Rep 2'!W15="","",'Rep 2'!W15)</f>
        <v>12334</v>
      </c>
      <c r="X15" s="51">
        <f>IF('Rep 2'!X15="","",'Rep 2'!X15)</f>
        <v>29346</v>
      </c>
      <c r="Y15" s="51">
        <f>IF('Rep 2'!Y15="","",'Rep 2'!Y15)</f>
        <v>54</v>
      </c>
      <c r="Z15" s="51">
        <f>IF('Rep 2'!Z15="","",'Rep 2'!Z15)</f>
        <v>10</v>
      </c>
      <c r="AB15" s="51">
        <f>IF('Rep 2'!AB15="","",'Rep 2'!AB15)</f>
        <v>2659</v>
      </c>
      <c r="AC15" s="51">
        <f>IF('Rep 2'!AC15="","",'Rep 2'!AC15)</f>
        <v>2852</v>
      </c>
      <c r="AD15" s="51">
        <f>IF('Rep 2'!AD15="","",'Rep 2'!AD15)</f>
        <v>3052</v>
      </c>
      <c r="AE15" s="51">
        <f>IF('Rep 2'!AE15="","",'Rep 2'!AE15)</f>
        <v>3260</v>
      </c>
      <c r="AF15" s="51">
        <f>IF('Rep 2'!AF15="","",'Rep 2'!AF15)</f>
        <v>4271</v>
      </c>
      <c r="AG15" s="51">
        <f>IF('Rep 2'!AG15="","",'Rep 2'!AG15)</f>
        <v>5761</v>
      </c>
      <c r="AH15" s="51">
        <f>IF('Rep 2'!AH15="","",'Rep 2'!AH15)</f>
        <v>7010</v>
      </c>
      <c r="AI15" s="51">
        <f>IF('Rep 2'!AI15="","",'Rep 2'!AI15)</f>
        <v>9359</v>
      </c>
      <c r="AJ15" s="51">
        <f>IF('Rep 2'!AJ15="","",'Rep 2'!AJ15)</f>
        <v>12378</v>
      </c>
      <c r="AK15" s="51">
        <f>IF('Rep 2'!AK15="","",'Rep 2'!AK15)</f>
        <v>41663</v>
      </c>
      <c r="AL15" s="51">
        <f>IF('Rep 2'!AL15="","",'Rep 2'!AL15)</f>
        <v>123</v>
      </c>
      <c r="AM15" s="51">
        <f>IF('Rep 2'!AM15="","",'Rep 2'!AM15)</f>
        <v>10</v>
      </c>
      <c r="AN15" s="20"/>
      <c r="AO15">
        <f>AB13</f>
        <v>2602</v>
      </c>
      <c r="AP15">
        <f t="shared" ref="AP15:AZ15" si="3">AC13</f>
        <v>2682</v>
      </c>
      <c r="AQ15">
        <f t="shared" si="3"/>
        <v>2792</v>
      </c>
      <c r="AR15">
        <f t="shared" si="3"/>
        <v>2865</v>
      </c>
      <c r="AS15">
        <f t="shared" si="3"/>
        <v>2812</v>
      </c>
      <c r="AT15">
        <f t="shared" si="3"/>
        <v>2908</v>
      </c>
      <c r="AU15">
        <f t="shared" si="3"/>
        <v>3241</v>
      </c>
      <c r="AV15">
        <f t="shared" si="3"/>
        <v>3035</v>
      </c>
      <c r="AW15">
        <f t="shared" si="3"/>
        <v>3985</v>
      </c>
      <c r="AX15">
        <f t="shared" si="3"/>
        <v>53488</v>
      </c>
      <c r="AY15">
        <f t="shared" si="3"/>
        <v>129</v>
      </c>
      <c r="AZ15" s="21">
        <f t="shared" si="3"/>
        <v>13</v>
      </c>
    </row>
    <row r="16" spans="1:52" x14ac:dyDescent="0.25">
      <c r="A16" s="53">
        <f t="shared" si="1"/>
        <v>0</v>
      </c>
      <c r="B16" s="51">
        <f>IF('Rep 2'!B16="","",'Rep 2'!B16)</f>
        <v>3247</v>
      </c>
      <c r="C16" s="51">
        <f>IF('Rep 2'!C16="","",'Rep 2'!C16)</f>
        <v>3277</v>
      </c>
      <c r="D16" s="51">
        <f>IF('Rep 2'!D16="","",'Rep 2'!D16)</f>
        <v>3005</v>
      </c>
      <c r="E16" s="51">
        <f>IF('Rep 2'!E16="","",'Rep 2'!E16)</f>
        <v>3267</v>
      </c>
      <c r="F16" s="51">
        <f>IF('Rep 2'!F16="","",'Rep 2'!F16)</f>
        <v>3663</v>
      </c>
      <c r="G16" s="51">
        <f>IF('Rep 2'!G16="","",'Rep 2'!G16)</f>
        <v>3217</v>
      </c>
      <c r="H16" s="51">
        <f>IF('Rep 2'!H16="","",'Rep 2'!H16)</f>
        <v>3078</v>
      </c>
      <c r="I16" s="51">
        <f>IF('Rep 2'!I16="","",'Rep 2'!I16)</f>
        <v>3370</v>
      </c>
      <c r="J16" s="51">
        <f>IF('Rep 2'!J16="","",'Rep 2'!J16)</f>
        <v>3488</v>
      </c>
      <c r="K16" s="51">
        <f>IF('Rep 2'!K16="","",'Rep 2'!K16)</f>
        <v>6207</v>
      </c>
      <c r="L16" s="51">
        <f>IF('Rep 2'!L16="","",'Rep 2'!L16)</f>
        <v>11427</v>
      </c>
      <c r="M16" s="51">
        <f>IF('Rep 2'!M16="","",'Rep 2'!M16)</f>
        <v>30</v>
      </c>
      <c r="O16" s="51">
        <f>IF('Rep 2'!O16="","",'Rep 2'!O16)</f>
        <v>2844</v>
      </c>
      <c r="P16" s="51">
        <f>IF('Rep 2'!P16="","",'Rep 2'!P16)</f>
        <v>2955</v>
      </c>
      <c r="Q16" s="51">
        <f>IF('Rep 2'!Q16="","",'Rep 2'!Q16)</f>
        <v>2676</v>
      </c>
      <c r="R16" s="51">
        <f>IF('Rep 2'!R16="","",'Rep 2'!R16)</f>
        <v>2584</v>
      </c>
      <c r="S16" s="51">
        <f>IF('Rep 2'!S16="","",'Rep 2'!S16)</f>
        <v>2931</v>
      </c>
      <c r="T16" s="51">
        <f>IF('Rep 2'!T16="","",'Rep 2'!T16)</f>
        <v>2928</v>
      </c>
      <c r="U16" s="51">
        <f>IF('Rep 2'!U16="","",'Rep 2'!U16)</f>
        <v>3254</v>
      </c>
      <c r="V16" s="51">
        <f>IF('Rep 2'!V16="","",'Rep 2'!V16)</f>
        <v>3513</v>
      </c>
      <c r="W16" s="51">
        <f>IF('Rep 2'!W16="","",'Rep 2'!W16)</f>
        <v>2915</v>
      </c>
      <c r="X16" s="51">
        <f>IF('Rep 2'!X16="","",'Rep 2'!X16)</f>
        <v>5251</v>
      </c>
      <c r="Y16" s="51">
        <f>IF('Rep 2'!Y16="","",'Rep 2'!Y16)</f>
        <v>7345</v>
      </c>
      <c r="Z16" s="51">
        <f>IF('Rep 2'!Z16="","",'Rep 2'!Z16)</f>
        <v>88</v>
      </c>
      <c r="AB16" s="51">
        <f>IF('Rep 2'!AB16="","",'Rep 2'!AB16)</f>
        <v>2775</v>
      </c>
      <c r="AC16" s="51">
        <f>IF('Rep 2'!AC16="","",'Rep 2'!AC16)</f>
        <v>2682</v>
      </c>
      <c r="AD16" s="51">
        <f>IF('Rep 2'!AD16="","",'Rep 2'!AD16)</f>
        <v>2763</v>
      </c>
      <c r="AE16" s="51">
        <f>IF('Rep 2'!AE16="","",'Rep 2'!AE16)</f>
        <v>2739</v>
      </c>
      <c r="AF16" s="51">
        <f>IF('Rep 2'!AF16="","",'Rep 2'!AF16)</f>
        <v>2712</v>
      </c>
      <c r="AG16" s="51">
        <f>IF('Rep 2'!AG16="","",'Rep 2'!AG16)</f>
        <v>2901</v>
      </c>
      <c r="AH16" s="51">
        <f>IF('Rep 2'!AH16="","",'Rep 2'!AH16)</f>
        <v>2862</v>
      </c>
      <c r="AI16" s="51">
        <f>IF('Rep 2'!AI16="","",'Rep 2'!AI16)</f>
        <v>2818</v>
      </c>
      <c r="AJ16" s="51">
        <f>IF('Rep 2'!AJ16="","",'Rep 2'!AJ16)</f>
        <v>2850</v>
      </c>
      <c r="AK16" s="51">
        <f>IF('Rep 2'!AK16="","",'Rep 2'!AK16)</f>
        <v>4716</v>
      </c>
      <c r="AL16" s="51">
        <f>IF('Rep 2'!AL16="","",'Rep 2'!AL16)</f>
        <v>7734</v>
      </c>
      <c r="AM16" s="51">
        <f>IF('Rep 2'!AM16="","",'Rep 2'!AM16)</f>
        <v>40</v>
      </c>
      <c r="AN16" s="20" t="s">
        <v>34</v>
      </c>
      <c r="AO16">
        <f>B14</f>
        <v>3011</v>
      </c>
      <c r="AP16">
        <f t="shared" ref="AP16:AZ16" si="4">C14</f>
        <v>2789</v>
      </c>
      <c r="AQ16">
        <f t="shared" si="4"/>
        <v>3433</v>
      </c>
      <c r="AR16">
        <f t="shared" si="4"/>
        <v>3101</v>
      </c>
      <c r="AS16">
        <f t="shared" si="4"/>
        <v>3280</v>
      </c>
      <c r="AT16">
        <f t="shared" si="4"/>
        <v>3074</v>
      </c>
      <c r="AU16">
        <f t="shared" si="4"/>
        <v>3434</v>
      </c>
      <c r="AV16">
        <f t="shared" si="4"/>
        <v>4390</v>
      </c>
      <c r="AW16">
        <f t="shared" si="4"/>
        <v>5523</v>
      </c>
      <c r="AX16">
        <f t="shared" si="4"/>
        <v>44435</v>
      </c>
      <c r="AY16">
        <f t="shared" si="4"/>
        <v>23</v>
      </c>
      <c r="AZ16" s="21">
        <f t="shared" si="4"/>
        <v>20</v>
      </c>
    </row>
    <row r="17" spans="1:53" x14ac:dyDescent="0.25">
      <c r="A17" s="53">
        <f t="shared" si="1"/>
        <v>0</v>
      </c>
      <c r="B17" s="51">
        <f>IF('Rep 2'!B17="","",'Rep 2'!B17)</f>
        <v>1474</v>
      </c>
      <c r="C17" s="51">
        <f>IF('Rep 2'!C17="","",'Rep 2'!C17)</f>
        <v>1389</v>
      </c>
      <c r="D17" s="51">
        <f>IF('Rep 2'!D17="","",'Rep 2'!D17)</f>
        <v>1649</v>
      </c>
      <c r="E17" s="51">
        <f>IF('Rep 2'!E17="","",'Rep 2'!E17)</f>
        <v>1763</v>
      </c>
      <c r="F17" s="51">
        <f>IF('Rep 2'!F17="","",'Rep 2'!F17)</f>
        <v>1685</v>
      </c>
      <c r="G17" s="51">
        <f>IF('Rep 2'!G17="","",'Rep 2'!G17)</f>
        <v>1559</v>
      </c>
      <c r="H17" s="51">
        <f>IF('Rep 2'!H17="","",'Rep 2'!H17)</f>
        <v>1645</v>
      </c>
      <c r="I17" s="51">
        <f>IF('Rep 2'!I17="","",'Rep 2'!I17)</f>
        <v>1685</v>
      </c>
      <c r="J17" s="51">
        <f>IF('Rep 2'!J17="","",'Rep 2'!J17)</f>
        <v>1871</v>
      </c>
      <c r="K17" s="51">
        <f>IF('Rep 2'!K17="","",'Rep 2'!K17)</f>
        <v>1867</v>
      </c>
      <c r="L17" s="51">
        <f>IF('Rep 2'!L17="","",'Rep 2'!L17)</f>
        <v>1801</v>
      </c>
      <c r="M17" s="51">
        <f>IF('Rep 2'!M17="","",'Rep 2'!M17)</f>
        <v>1702</v>
      </c>
      <c r="O17" s="51">
        <f>IF('Rep 2'!O17="","",'Rep 2'!O17)</f>
        <v>1496</v>
      </c>
      <c r="P17" s="51">
        <f>IF('Rep 2'!P17="","",'Rep 2'!P17)</f>
        <v>1296</v>
      </c>
      <c r="Q17" s="51">
        <f>IF('Rep 2'!Q17="","",'Rep 2'!Q17)</f>
        <v>1413</v>
      </c>
      <c r="R17" s="51">
        <f>IF('Rep 2'!R17="","",'Rep 2'!R17)</f>
        <v>1276</v>
      </c>
      <c r="S17" s="51">
        <f>IF('Rep 2'!S17="","",'Rep 2'!S17)</f>
        <v>1436</v>
      </c>
      <c r="T17" s="51">
        <f>IF('Rep 2'!T17="","",'Rep 2'!T17)</f>
        <v>1413</v>
      </c>
      <c r="U17" s="51">
        <f>IF('Rep 2'!U17="","",'Rep 2'!U17)</f>
        <v>1437</v>
      </c>
      <c r="V17" s="51">
        <f>IF('Rep 2'!V17="","",'Rep 2'!V17)</f>
        <v>1502</v>
      </c>
      <c r="W17" s="51">
        <f>IF('Rep 2'!W17="","",'Rep 2'!W17)</f>
        <v>1532</v>
      </c>
      <c r="X17" s="51">
        <f>IF('Rep 2'!X17="","",'Rep 2'!X17)</f>
        <v>1486</v>
      </c>
      <c r="Y17" s="51">
        <f>IF('Rep 2'!Y17="","",'Rep 2'!Y17)</f>
        <v>1436</v>
      </c>
      <c r="Z17" s="51">
        <f>IF('Rep 2'!Z17="","",'Rep 2'!Z17)</f>
        <v>1410</v>
      </c>
      <c r="AB17" s="51">
        <f>IF('Rep 2'!AB17="","",'Rep 2'!AB17)</f>
        <v>1376</v>
      </c>
      <c r="AC17" s="51">
        <f>IF('Rep 2'!AC17="","",'Rep 2'!AC17)</f>
        <v>1444</v>
      </c>
      <c r="AD17" s="51">
        <f>IF('Rep 2'!AD17="","",'Rep 2'!AD17)</f>
        <v>1442</v>
      </c>
      <c r="AE17" s="51">
        <f>IF('Rep 2'!AE17="","",'Rep 2'!AE17)</f>
        <v>1187</v>
      </c>
      <c r="AF17" s="51">
        <f>IF('Rep 2'!AF17="","",'Rep 2'!AF17)</f>
        <v>1417</v>
      </c>
      <c r="AG17" s="51">
        <f>IF('Rep 2'!AG17="","",'Rep 2'!AG17)</f>
        <v>1363</v>
      </c>
      <c r="AH17" s="51">
        <f>IF('Rep 2'!AH17="","",'Rep 2'!AH17)</f>
        <v>1585</v>
      </c>
      <c r="AI17" s="51">
        <f>IF('Rep 2'!AI17="","",'Rep 2'!AI17)</f>
        <v>1605</v>
      </c>
      <c r="AJ17" s="51">
        <f>IF('Rep 2'!AJ17="","",'Rep 2'!AJ17)</f>
        <v>1679</v>
      </c>
      <c r="AK17" s="51">
        <f>IF('Rep 2'!AK17="","",'Rep 2'!AK17)</f>
        <v>1581</v>
      </c>
      <c r="AL17" s="51">
        <f>IF('Rep 2'!AL17="","",'Rep 2'!AL17)</f>
        <v>1729</v>
      </c>
      <c r="AM17" s="51">
        <f>IF('Rep 2'!AM17="","",'Rep 2'!AM17)</f>
        <v>1467</v>
      </c>
      <c r="AN17" s="20"/>
      <c r="AO17">
        <f>O14</f>
        <v>3084</v>
      </c>
      <c r="AP17">
        <f t="shared" ref="AP17:AZ17" si="5">P14</f>
        <v>3609</v>
      </c>
      <c r="AQ17">
        <f t="shared" si="5"/>
        <v>2961</v>
      </c>
      <c r="AR17">
        <f t="shared" si="5"/>
        <v>2945</v>
      </c>
      <c r="AS17">
        <f t="shared" si="5"/>
        <v>2725</v>
      </c>
      <c r="AT17">
        <f t="shared" si="5"/>
        <v>2743</v>
      </c>
      <c r="AU17">
        <f t="shared" si="5"/>
        <v>3191</v>
      </c>
      <c r="AV17">
        <f t="shared" si="5"/>
        <v>3418</v>
      </c>
      <c r="AW17">
        <f t="shared" si="5"/>
        <v>4759</v>
      </c>
      <c r="AX17">
        <f t="shared" si="5"/>
        <v>29742</v>
      </c>
      <c r="AY17">
        <f t="shared" si="5"/>
        <v>33</v>
      </c>
      <c r="AZ17" s="21">
        <f t="shared" si="5"/>
        <v>13</v>
      </c>
    </row>
    <row r="18" spans="1:53" x14ac:dyDescent="0.25">
      <c r="A18" s="53">
        <f t="shared" si="1"/>
        <v>0</v>
      </c>
      <c r="B18" s="51">
        <f>IF('Rep 2'!B18="","",'Rep 2'!B18)</f>
        <v>1479</v>
      </c>
      <c r="C18" s="51">
        <f>IF('Rep 2'!C18="","",'Rep 2'!C18)</f>
        <v>1591</v>
      </c>
      <c r="D18" s="51">
        <f>IF('Rep 2'!D18="","",'Rep 2'!D18)</f>
        <v>1387</v>
      </c>
      <c r="E18" s="51">
        <f>IF('Rep 2'!E18="","",'Rep 2'!E18)</f>
        <v>1642</v>
      </c>
      <c r="F18" s="51">
        <f>IF('Rep 2'!F18="","",'Rep 2'!F18)</f>
        <v>1722</v>
      </c>
      <c r="G18" s="51">
        <f>IF('Rep 2'!G18="","",'Rep 2'!G18)</f>
        <v>1749</v>
      </c>
      <c r="H18" s="51">
        <f>IF('Rep 2'!H18="","",'Rep 2'!H18)</f>
        <v>1846</v>
      </c>
      <c r="I18" s="51">
        <f>IF('Rep 2'!I18="","",'Rep 2'!I18)</f>
        <v>1968</v>
      </c>
      <c r="J18" s="51">
        <f>IF('Rep 2'!J18="","",'Rep 2'!J18)</f>
        <v>1765</v>
      </c>
      <c r="K18" s="51">
        <f>IF('Rep 2'!K18="","",'Rep 2'!K18)</f>
        <v>1678</v>
      </c>
      <c r="L18" s="51">
        <f>IF('Rep 2'!L18="","",'Rep 2'!L18)</f>
        <v>1961</v>
      </c>
      <c r="M18" s="51">
        <f>IF('Rep 2'!M18="","",'Rep 2'!M18)</f>
        <v>1851</v>
      </c>
      <c r="O18" s="51">
        <f>IF('Rep 2'!O18="","",'Rep 2'!O18)</f>
        <v>1376</v>
      </c>
      <c r="P18" s="51">
        <f>IF('Rep 2'!P18="","",'Rep 2'!P18)</f>
        <v>1502</v>
      </c>
      <c r="Q18" s="51">
        <f>IF('Rep 2'!Q18="","",'Rep 2'!Q18)</f>
        <v>1366</v>
      </c>
      <c r="R18" s="51">
        <f>IF('Rep 2'!R18="","",'Rep 2'!R18)</f>
        <v>1356</v>
      </c>
      <c r="S18" s="51">
        <f>IF('Rep 2'!S18="","",'Rep 2'!S18)</f>
        <v>1579</v>
      </c>
      <c r="T18" s="51">
        <f>IF('Rep 2'!T18="","",'Rep 2'!T18)</f>
        <v>1432</v>
      </c>
      <c r="U18" s="51">
        <f>IF('Rep 2'!U18="","",'Rep 2'!U18)</f>
        <v>1416</v>
      </c>
      <c r="V18" s="51">
        <f>IF('Rep 2'!V18="","",'Rep 2'!V18)</f>
        <v>1522</v>
      </c>
      <c r="W18" s="51">
        <f>IF('Rep 2'!W18="","",'Rep 2'!W18)</f>
        <v>1702</v>
      </c>
      <c r="X18" s="51">
        <f>IF('Rep 2'!X18="","",'Rep 2'!X18)</f>
        <v>1742</v>
      </c>
      <c r="Y18" s="51">
        <f>IF('Rep 2'!Y18="","",'Rep 2'!Y18)</f>
        <v>1426</v>
      </c>
      <c r="Z18" s="51">
        <f>IF('Rep 2'!Z18="","",'Rep 2'!Z18)</f>
        <v>1516</v>
      </c>
      <c r="AB18" s="51">
        <f>IF('Rep 2'!AB18="","",'Rep 2'!AB18)</f>
        <v>1506</v>
      </c>
      <c r="AC18" s="51">
        <f>IF('Rep 2'!AC18="","",'Rep 2'!AC18)</f>
        <v>1422</v>
      </c>
      <c r="AD18" s="51">
        <f>IF('Rep 2'!AD18="","",'Rep 2'!AD18)</f>
        <v>1410</v>
      </c>
      <c r="AE18" s="51">
        <f>IF('Rep 2'!AE18="","",'Rep 2'!AE18)</f>
        <v>1449</v>
      </c>
      <c r="AF18" s="51">
        <f>IF('Rep 2'!AF18="","",'Rep 2'!AF18)</f>
        <v>1426</v>
      </c>
      <c r="AG18" s="51">
        <f>IF('Rep 2'!AG18="","",'Rep 2'!AG18)</f>
        <v>1452</v>
      </c>
      <c r="AH18" s="51">
        <f>IF('Rep 2'!AH18="","",'Rep 2'!AH18)</f>
        <v>1648</v>
      </c>
      <c r="AI18" s="51">
        <f>IF('Rep 2'!AI18="","",'Rep 2'!AI18)</f>
        <v>1884</v>
      </c>
      <c r="AJ18" s="51">
        <f>IF('Rep 2'!AJ18="","",'Rep 2'!AJ18)</f>
        <v>1572</v>
      </c>
      <c r="AK18" s="51">
        <f>IF('Rep 2'!AK18="","",'Rep 2'!AK18)</f>
        <v>1665</v>
      </c>
      <c r="AL18" s="51">
        <f>IF('Rep 2'!AL18="","",'Rep 2'!AL18)</f>
        <v>1923</v>
      </c>
      <c r="AM18" s="51">
        <f>IF('Rep 2'!AM18="","",'Rep 2'!AM18)</f>
        <v>1771</v>
      </c>
      <c r="AN18" s="20"/>
      <c r="AO18">
        <f>AB14</f>
        <v>2921</v>
      </c>
      <c r="AP18">
        <f t="shared" ref="AP18:AZ18" si="6">AC14</f>
        <v>2808</v>
      </c>
      <c r="AQ18">
        <f t="shared" si="6"/>
        <v>2559</v>
      </c>
      <c r="AR18">
        <f t="shared" si="6"/>
        <v>2934</v>
      </c>
      <c r="AS18">
        <f t="shared" si="6"/>
        <v>3074</v>
      </c>
      <c r="AT18">
        <f t="shared" si="6"/>
        <v>3011</v>
      </c>
      <c r="AU18">
        <f t="shared" si="6"/>
        <v>3518</v>
      </c>
      <c r="AV18">
        <f t="shared" si="6"/>
        <v>3400</v>
      </c>
      <c r="AW18">
        <f t="shared" si="6"/>
        <v>5467</v>
      </c>
      <c r="AX18">
        <f t="shared" si="6"/>
        <v>31228</v>
      </c>
      <c r="AY18">
        <f t="shared" si="6"/>
        <v>7</v>
      </c>
      <c r="AZ18" s="21">
        <f t="shared" si="6"/>
        <v>7</v>
      </c>
    </row>
    <row r="19" spans="1:53" x14ac:dyDescent="0.25">
      <c r="A19" s="53">
        <f t="shared" si="1"/>
        <v>0</v>
      </c>
      <c r="B19" s="51">
        <f>IF('Rep 2'!B19="","",'Rep 2'!B19)</f>
        <v>1639</v>
      </c>
      <c r="C19" s="51">
        <f>IF('Rep 2'!C19="","",'Rep 2'!C19)</f>
        <v>1762</v>
      </c>
      <c r="D19" s="51">
        <f>IF('Rep 2'!D19="","",'Rep 2'!D19)</f>
        <v>1558</v>
      </c>
      <c r="E19" s="51">
        <f>IF('Rep 2'!E19="","",'Rep 2'!E19)</f>
        <v>1771</v>
      </c>
      <c r="F19" s="51">
        <f>IF('Rep 2'!F19="","",'Rep 2'!F19)</f>
        <v>1665</v>
      </c>
      <c r="G19" s="51">
        <f>IF('Rep 2'!G19="","",'Rep 2'!G19)</f>
        <v>1732</v>
      </c>
      <c r="H19" s="51">
        <f>IF('Rep 2'!H19="","",'Rep 2'!H19)</f>
        <v>1736</v>
      </c>
      <c r="I19" s="51">
        <f>IF('Rep 2'!I19="","",'Rep 2'!I19)</f>
        <v>1951</v>
      </c>
      <c r="J19" s="51">
        <f>IF('Rep 2'!J19="","",'Rep 2'!J19)</f>
        <v>1796</v>
      </c>
      <c r="K19" s="51">
        <f>IF('Rep 2'!K19="","",'Rep 2'!K19)</f>
        <v>1914</v>
      </c>
      <c r="L19" s="51">
        <f>IF('Rep 2'!L19="","",'Rep 2'!L19)</f>
        <v>1888</v>
      </c>
      <c r="M19" s="51">
        <f>IF('Rep 2'!M19="","",'Rep 2'!M19)</f>
        <v>2107</v>
      </c>
      <c r="O19" s="51">
        <f>IF('Rep 2'!O19="","",'Rep 2'!O19)</f>
        <v>1486</v>
      </c>
      <c r="P19" s="51">
        <f>IF('Rep 2'!P19="","",'Rep 2'!P19)</f>
        <v>1393</v>
      </c>
      <c r="Q19" s="51">
        <f>IF('Rep 2'!Q19="","",'Rep 2'!Q19)</f>
        <v>1462</v>
      </c>
      <c r="R19" s="51">
        <f>IF('Rep 2'!R19="","",'Rep 2'!R19)</f>
        <v>1363</v>
      </c>
      <c r="S19" s="51">
        <f>IF('Rep 2'!S19="","",'Rep 2'!S19)</f>
        <v>1393</v>
      </c>
      <c r="T19" s="51">
        <f>IF('Rep 2'!T19="","",'Rep 2'!T19)</f>
        <v>1501</v>
      </c>
      <c r="U19" s="51">
        <f>IF('Rep 2'!U19="","",'Rep 2'!U19)</f>
        <v>1550</v>
      </c>
      <c r="V19" s="51">
        <f>IF('Rep 2'!V19="","",'Rep 2'!V19)</f>
        <v>1585</v>
      </c>
      <c r="W19" s="51">
        <f>IF('Rep 2'!W19="","",'Rep 2'!W19)</f>
        <v>1609</v>
      </c>
      <c r="X19" s="51">
        <f>IF('Rep 2'!X19="","",'Rep 2'!X19)</f>
        <v>1549</v>
      </c>
      <c r="Y19" s="51">
        <f>IF('Rep 2'!Y19="","",'Rep 2'!Y19)</f>
        <v>2186</v>
      </c>
      <c r="Z19" s="51">
        <f>IF('Rep 2'!Z19="","",'Rep 2'!Z19)</f>
        <v>1762</v>
      </c>
      <c r="AB19" s="51">
        <f>IF('Rep 2'!AB19="","",'Rep 2'!AB19)</f>
        <v>1449</v>
      </c>
      <c r="AC19" s="51">
        <f>IF('Rep 2'!AC19="","",'Rep 2'!AC19)</f>
        <v>1356</v>
      </c>
      <c r="AD19" s="51">
        <f>IF('Rep 2'!AD19="","",'Rep 2'!AD19)</f>
        <v>1252</v>
      </c>
      <c r="AE19" s="51">
        <f>IF('Rep 2'!AE19="","",'Rep 2'!AE19)</f>
        <v>1472</v>
      </c>
      <c r="AF19" s="51">
        <f>IF('Rep 2'!AF19="","",'Rep 2'!AF19)</f>
        <v>1595</v>
      </c>
      <c r="AG19" s="51">
        <f>IF('Rep 2'!AG19="","",'Rep 2'!AG19)</f>
        <v>1565</v>
      </c>
      <c r="AH19" s="51">
        <f>IF('Rep 2'!AH19="","",'Rep 2'!AH19)</f>
        <v>1462</v>
      </c>
      <c r="AI19" s="51">
        <f>IF('Rep 2'!AI19="","",'Rep 2'!AI19)</f>
        <v>1715</v>
      </c>
      <c r="AJ19" s="51">
        <f>IF('Rep 2'!AJ19="","",'Rep 2'!AJ19)</f>
        <v>1679</v>
      </c>
      <c r="AK19" s="51">
        <f>IF('Rep 2'!AK19="","",'Rep 2'!AK19)</f>
        <v>2343</v>
      </c>
      <c r="AL19" s="51">
        <f>IF('Rep 2'!AL19="","",'Rep 2'!AL19)</f>
        <v>1708</v>
      </c>
      <c r="AM19" s="51">
        <f>IF('Rep 2'!AM19="","",'Rep 2'!AM19)</f>
        <v>1719</v>
      </c>
      <c r="AN19" s="20" t="s">
        <v>35</v>
      </c>
      <c r="AO19">
        <f>B15</f>
        <v>2971</v>
      </c>
      <c r="AP19">
        <f t="shared" ref="AP19:AZ19" si="7">C15</f>
        <v>3344</v>
      </c>
      <c r="AQ19">
        <f t="shared" si="7"/>
        <v>3569</v>
      </c>
      <c r="AR19">
        <f t="shared" si="7"/>
        <v>4108</v>
      </c>
      <c r="AS19">
        <f t="shared" si="7"/>
        <v>4876</v>
      </c>
      <c r="AT19">
        <f t="shared" si="7"/>
        <v>5846</v>
      </c>
      <c r="AU19">
        <f t="shared" si="7"/>
        <v>7904</v>
      </c>
      <c r="AV19">
        <f t="shared" si="7"/>
        <v>10224</v>
      </c>
      <c r="AW19">
        <f t="shared" si="7"/>
        <v>14899</v>
      </c>
      <c r="AX19">
        <f t="shared" si="7"/>
        <v>34456</v>
      </c>
      <c r="AY19">
        <f t="shared" si="7"/>
        <v>66</v>
      </c>
      <c r="AZ19" s="21">
        <f t="shared" si="7"/>
        <v>17</v>
      </c>
    </row>
    <row r="20" spans="1:53" x14ac:dyDescent="0.25">
      <c r="A20" s="53"/>
      <c r="B20" s="51">
        <f>IF('Rep 2'!B20="","",'Rep 2'!B20)</f>
        <v>3227</v>
      </c>
      <c r="C20" s="51" t="str">
        <f>IF('Rep 2'!C20="","",'Rep 2'!C20)</f>
        <v/>
      </c>
      <c r="D20" s="51">
        <f>IF('Rep 2'!D20="","",'Rep 2'!D20)</f>
        <v>3267</v>
      </c>
      <c r="E20" s="51">
        <f>IF('Rep 2'!E20="","",'Rep 2'!E20)</f>
        <v>3360</v>
      </c>
      <c r="F20" s="51">
        <f>IF('Rep 2'!F20="","",'Rep 2'!F20)</f>
        <v>3390</v>
      </c>
      <c r="G20" s="51">
        <f>IF('Rep 2'!G20="","",'Rep 2'!G20)</f>
        <v>3579</v>
      </c>
      <c r="H20" s="51">
        <f>IF('Rep 2'!H20="","",'Rep 2'!H20)</f>
        <v>4502</v>
      </c>
      <c r="I20" s="51">
        <f>IF('Rep 2'!I20="","",'Rep 2'!I20)</f>
        <v>5049</v>
      </c>
      <c r="J20" s="51">
        <f>IF('Rep 2'!J20="","",'Rep 2'!J20)</f>
        <v>5301</v>
      </c>
      <c r="K20" s="51">
        <f>IF('Rep 2'!K20="","",'Rep 2'!K20)</f>
        <v>7385</v>
      </c>
      <c r="L20" s="51">
        <f>IF('Rep 2'!L20="","",'Rep 2'!L20)</f>
        <v>13527</v>
      </c>
      <c r="M20" s="51">
        <f>IF('Rep 2'!M20="","",'Rep 2'!M20)</f>
        <v>17</v>
      </c>
      <c r="O20" s="51">
        <f>IF('Rep 2'!O20="","",'Rep 2'!O20)</f>
        <v>2995</v>
      </c>
      <c r="P20" s="51" t="str">
        <f>IF('Rep 2'!P20="","",'Rep 2'!P20)</f>
        <v/>
      </c>
      <c r="Q20" s="51">
        <f>IF('Rep 2'!Q20="","",'Rep 2'!Q20)</f>
        <v>2669</v>
      </c>
      <c r="R20" s="51">
        <f>IF('Rep 2'!R20="","",'Rep 2'!R20)</f>
        <v>3052</v>
      </c>
      <c r="S20" s="51">
        <f>IF('Rep 2'!S20="","",'Rep 2'!S20)</f>
        <v>2762</v>
      </c>
      <c r="T20" s="51">
        <f>IF('Rep 2'!T20="","",'Rep 2'!T20)</f>
        <v>2935</v>
      </c>
      <c r="U20" s="51">
        <f>IF('Rep 2'!U20="","",'Rep 2'!U20)</f>
        <v>3380</v>
      </c>
      <c r="V20" s="51">
        <f>IF('Rep 2'!V20="","",'Rep 2'!V20)</f>
        <v>3958</v>
      </c>
      <c r="W20" s="51">
        <f>IF('Rep 2'!W20="","",'Rep 2'!W20)</f>
        <v>4431</v>
      </c>
      <c r="X20" s="51">
        <f>IF('Rep 2'!X20="","",'Rep 2'!X20)</f>
        <v>5956</v>
      </c>
      <c r="Y20" s="51">
        <f>IF('Rep 2'!Y20="","",'Rep 2'!Y20)</f>
        <v>12211</v>
      </c>
      <c r="Z20" s="51">
        <f>IF('Rep 2'!Z20="","",'Rep 2'!Z20)</f>
        <v>10</v>
      </c>
      <c r="AB20" s="51">
        <f>IF('Rep 2'!AB20="","",'Rep 2'!AB20)</f>
        <v>3241</v>
      </c>
      <c r="AC20" s="51" t="str">
        <f>IF('Rep 2'!AC20="","",'Rep 2'!AC20)</f>
        <v/>
      </c>
      <c r="AD20" s="51">
        <f>IF('Rep 2'!AD20="","",'Rep 2'!AD20)</f>
        <v>2850</v>
      </c>
      <c r="AE20" s="51">
        <f>IF('Rep 2'!AE20="","",'Rep 2'!AE20)</f>
        <v>3084</v>
      </c>
      <c r="AF20" s="51">
        <f>IF('Rep 2'!AF20="","",'Rep 2'!AF20)</f>
        <v>2895</v>
      </c>
      <c r="AG20" s="51">
        <f>IF('Rep 2'!AG20="","",'Rep 2'!AG20)</f>
        <v>3171</v>
      </c>
      <c r="AH20" s="51">
        <f>IF('Rep 2'!AH20="","",'Rep 2'!AH20)</f>
        <v>3237</v>
      </c>
      <c r="AI20" s="51">
        <f>IF('Rep 2'!AI20="","",'Rep 2'!AI20)</f>
        <v>4015</v>
      </c>
      <c r="AJ20" s="51">
        <f>IF('Rep 2'!AJ20="","",'Rep 2'!AJ20)</f>
        <v>4823</v>
      </c>
      <c r="AK20" s="51">
        <f>IF('Rep 2'!AK20="","",'Rep 2'!AK20)</f>
        <v>6547</v>
      </c>
      <c r="AL20" s="51">
        <f>IF('Rep 2'!AL20="","",'Rep 2'!AL20)</f>
        <v>15243</v>
      </c>
      <c r="AM20" s="51">
        <f>IF('Rep 2'!AM20="","",'Rep 2'!AM20)</f>
        <v>13</v>
      </c>
      <c r="AN20" s="20"/>
      <c r="AO20">
        <f>O15</f>
        <v>2971</v>
      </c>
      <c r="AP20">
        <f t="shared" ref="AP20:AZ20" si="8">P15</f>
        <v>2988</v>
      </c>
      <c r="AQ20">
        <f t="shared" si="8"/>
        <v>3124</v>
      </c>
      <c r="AR20">
        <f t="shared" si="8"/>
        <v>3176</v>
      </c>
      <c r="AS20">
        <f t="shared" si="8"/>
        <v>4405</v>
      </c>
      <c r="AT20">
        <f t="shared" si="8"/>
        <v>4836</v>
      </c>
      <c r="AU20">
        <f t="shared" si="8"/>
        <v>6560</v>
      </c>
      <c r="AV20">
        <f t="shared" si="8"/>
        <v>9172</v>
      </c>
      <c r="AW20">
        <f t="shared" si="8"/>
        <v>12334</v>
      </c>
      <c r="AX20">
        <f t="shared" si="8"/>
        <v>29346</v>
      </c>
      <c r="AY20">
        <f t="shared" si="8"/>
        <v>54</v>
      </c>
      <c r="AZ20" s="21">
        <f t="shared" si="8"/>
        <v>10</v>
      </c>
    </row>
    <row r="21" spans="1:53" x14ac:dyDescent="0.25">
      <c r="A21" s="53"/>
      <c r="D21" t="s">
        <v>22</v>
      </c>
      <c r="E21">
        <f>AVERAGE(B20:G20)</f>
        <v>3364.6</v>
      </c>
      <c r="F21" t="s">
        <v>23</v>
      </c>
      <c r="G21">
        <f>STDEV(B20:G20)</f>
        <v>137.01569253191403</v>
      </c>
      <c r="H21" t="s">
        <v>94</v>
      </c>
      <c r="I21">
        <f>M20</f>
        <v>17</v>
      </c>
      <c r="Q21" t="s">
        <v>22</v>
      </c>
      <c r="R21">
        <f>AVERAGE(O20:T20)</f>
        <v>2882.6</v>
      </c>
      <c r="S21" t="s">
        <v>23</v>
      </c>
      <c r="T21">
        <f>STDEV(O20:T20)</f>
        <v>161.43512628916918</v>
      </c>
      <c r="U21" t="s">
        <v>94</v>
      </c>
      <c r="V21">
        <f>Z20</f>
        <v>10</v>
      </c>
      <c r="AD21" t="s">
        <v>22</v>
      </c>
      <c r="AE21">
        <f>AVERAGE(AB20:AG20)</f>
        <v>3048.2</v>
      </c>
      <c r="AF21" t="s">
        <v>23</v>
      </c>
      <c r="AG21">
        <f>STDEV(AB20:AG20)</f>
        <v>170.50425214639077</v>
      </c>
      <c r="AH21" t="s">
        <v>94</v>
      </c>
      <c r="AI21">
        <f>AM20</f>
        <v>13</v>
      </c>
      <c r="AN21" s="20"/>
      <c r="AO21">
        <f>AB15</f>
        <v>2659</v>
      </c>
      <c r="AP21">
        <f t="shared" ref="AP21:AZ21" si="9">AC15</f>
        <v>2852</v>
      </c>
      <c r="AQ21">
        <f t="shared" si="9"/>
        <v>3052</v>
      </c>
      <c r="AR21">
        <f t="shared" si="9"/>
        <v>3260</v>
      </c>
      <c r="AS21">
        <f t="shared" si="9"/>
        <v>4271</v>
      </c>
      <c r="AT21">
        <f t="shared" si="9"/>
        <v>5761</v>
      </c>
      <c r="AU21">
        <f t="shared" si="9"/>
        <v>7010</v>
      </c>
      <c r="AV21">
        <f t="shared" si="9"/>
        <v>9359</v>
      </c>
      <c r="AW21">
        <f t="shared" si="9"/>
        <v>12378</v>
      </c>
      <c r="AX21">
        <f t="shared" si="9"/>
        <v>41663</v>
      </c>
      <c r="AY21">
        <f t="shared" si="9"/>
        <v>123</v>
      </c>
      <c r="AZ21" s="21">
        <f t="shared" si="9"/>
        <v>10</v>
      </c>
    </row>
    <row r="22" spans="1:53" s="1" customFormat="1" x14ac:dyDescent="0.25">
      <c r="A22" s="53"/>
      <c r="B22" s="1" t="s">
        <v>148</v>
      </c>
      <c r="O22" s="1" t="s">
        <v>149</v>
      </c>
      <c r="AB22" s="1" t="s">
        <v>145</v>
      </c>
      <c r="AN22" s="20" t="s">
        <v>36</v>
      </c>
      <c r="AO22">
        <f>B16</f>
        <v>3247</v>
      </c>
      <c r="AP22">
        <f t="shared" ref="AP22:AZ22" si="10">C16</f>
        <v>3277</v>
      </c>
      <c r="AQ22">
        <f t="shared" si="10"/>
        <v>3005</v>
      </c>
      <c r="AR22">
        <f t="shared" si="10"/>
        <v>3267</v>
      </c>
      <c r="AS22">
        <f t="shared" si="10"/>
        <v>3663</v>
      </c>
      <c r="AT22">
        <f t="shared" si="10"/>
        <v>3217</v>
      </c>
      <c r="AU22">
        <f t="shared" si="10"/>
        <v>3078</v>
      </c>
      <c r="AV22">
        <f t="shared" si="10"/>
        <v>3370</v>
      </c>
      <c r="AW22">
        <f t="shared" si="10"/>
        <v>3488</v>
      </c>
      <c r="AX22">
        <f t="shared" si="10"/>
        <v>6207</v>
      </c>
      <c r="AY22">
        <f t="shared" si="10"/>
        <v>11427</v>
      </c>
      <c r="AZ22" s="21">
        <f t="shared" si="10"/>
        <v>30</v>
      </c>
      <c r="BA22"/>
    </row>
    <row r="23" spans="1:53" x14ac:dyDescent="0.25">
      <c r="A23" s="53" t="str">
        <f>J2</f>
        <v>BPB</v>
      </c>
      <c r="B23" s="2">
        <f>(B13-$I$21)/($E$21-$I$21)</f>
        <v>0.87435774883498629</v>
      </c>
      <c r="C23" s="2">
        <f t="shared" ref="C23:M23" si="11">(C13-$I$21)/($E$21-$I$21)</f>
        <v>1.0398494443780619</v>
      </c>
      <c r="D23" s="2">
        <f t="shared" si="11"/>
        <v>0.9786115425976819</v>
      </c>
      <c r="E23" s="2">
        <f t="shared" si="11"/>
        <v>0.89257975863305061</v>
      </c>
      <c r="F23" s="2">
        <f t="shared" si="11"/>
        <v>1.1300633289520852</v>
      </c>
      <c r="G23" s="2">
        <f t="shared" si="11"/>
        <v>1.0532919106225356</v>
      </c>
      <c r="H23" s="2">
        <f t="shared" si="11"/>
        <v>1.1482853387501495</v>
      </c>
      <c r="I23" s="2">
        <f t="shared" si="11"/>
        <v>1.2399928306846697</v>
      </c>
      <c r="J23" s="2">
        <f t="shared" si="11"/>
        <v>1.524973115067511</v>
      </c>
      <c r="K23" s="2">
        <f t="shared" si="11"/>
        <v>18.660532919106227</v>
      </c>
      <c r="L23" s="2">
        <f t="shared" si="11"/>
        <v>2.0910503046959014E-3</v>
      </c>
      <c r="M23" s="2">
        <f t="shared" si="11"/>
        <v>-2.0910503046959014E-3</v>
      </c>
      <c r="O23" s="2">
        <f>(O13-$V$21)/($R$21-$V$21)</f>
        <v>1.1178026874608369</v>
      </c>
      <c r="P23" s="2">
        <f t="shared" ref="P23:Z23" si="12">(P13-$V$21)/($R$21-$V$21)</f>
        <v>1.1453039058692474</v>
      </c>
      <c r="Q23" s="2">
        <f t="shared" si="12"/>
        <v>1.0955232193831372</v>
      </c>
      <c r="R23" s="2">
        <f t="shared" si="12"/>
        <v>1.0377358490566038</v>
      </c>
      <c r="S23" s="2">
        <f t="shared" si="12"/>
        <v>1.2379029450671866</v>
      </c>
      <c r="T23" s="2">
        <f t="shared" si="12"/>
        <v>1.1571398732855254</v>
      </c>
      <c r="U23" s="2">
        <f t="shared" si="12"/>
        <v>1.0899533523637124</v>
      </c>
      <c r="V23" s="2">
        <f t="shared" si="12"/>
        <v>1.1811599248067952</v>
      </c>
      <c r="W23" s="2">
        <f t="shared" si="12"/>
        <v>1.5734874329875375</v>
      </c>
      <c r="X23" s="2">
        <f t="shared" si="12"/>
        <v>9.4499756318317907</v>
      </c>
      <c r="Y23" s="2">
        <f t="shared" si="12"/>
        <v>5.2565619995822599E-2</v>
      </c>
      <c r="Z23" s="2">
        <f t="shared" si="12"/>
        <v>0</v>
      </c>
      <c r="AB23" s="2">
        <f>(AB13-$AI$21)/($AE$21-$AI$21)</f>
        <v>0.85299156562994205</v>
      </c>
      <c r="AC23" s="2">
        <f t="shared" ref="AC23:AM23" si="13">(AC13-$AI$21)/($AE$21-$AI$21)</f>
        <v>0.87934897206114926</v>
      </c>
      <c r="AD23" s="2">
        <f t="shared" si="13"/>
        <v>0.91559040590405905</v>
      </c>
      <c r="AE23" s="2">
        <f t="shared" si="13"/>
        <v>0.93964153927253569</v>
      </c>
      <c r="AF23" s="2">
        <f t="shared" si="13"/>
        <v>0.92217975751186088</v>
      </c>
      <c r="AG23" s="2">
        <f t="shared" si="13"/>
        <v>0.95380864522930953</v>
      </c>
      <c r="AH23" s="2">
        <f t="shared" si="13"/>
        <v>1.0635213494992093</v>
      </c>
      <c r="AI23" s="2">
        <f t="shared" si="13"/>
        <v>0.99565102793885085</v>
      </c>
      <c r="AJ23" s="2">
        <f t="shared" si="13"/>
        <v>1.3086452293094359</v>
      </c>
      <c r="AK23" s="2">
        <f t="shared" si="13"/>
        <v>17.618278861360043</v>
      </c>
      <c r="AL23" s="2">
        <f t="shared" si="13"/>
        <v>3.8218239325250397E-2</v>
      </c>
      <c r="AM23" s="18">
        <f t="shared" si="13"/>
        <v>0</v>
      </c>
      <c r="AN23" s="20"/>
      <c r="AO23">
        <f>O16</f>
        <v>2844</v>
      </c>
      <c r="AP23">
        <f t="shared" ref="AP23:AZ23" si="14">P16</f>
        <v>2955</v>
      </c>
      <c r="AQ23">
        <f t="shared" si="14"/>
        <v>2676</v>
      </c>
      <c r="AR23">
        <f t="shared" si="14"/>
        <v>2584</v>
      </c>
      <c r="AS23">
        <f t="shared" si="14"/>
        <v>2931</v>
      </c>
      <c r="AT23">
        <f t="shared" si="14"/>
        <v>2928</v>
      </c>
      <c r="AU23">
        <f t="shared" si="14"/>
        <v>3254</v>
      </c>
      <c r="AV23">
        <f t="shared" si="14"/>
        <v>3513</v>
      </c>
      <c r="AW23">
        <f t="shared" si="14"/>
        <v>2915</v>
      </c>
      <c r="AX23">
        <f t="shared" si="14"/>
        <v>5251</v>
      </c>
      <c r="AY23">
        <f t="shared" si="14"/>
        <v>7345</v>
      </c>
      <c r="AZ23" s="21">
        <f t="shared" si="14"/>
        <v>88</v>
      </c>
    </row>
    <row r="24" spans="1:53" x14ac:dyDescent="0.25">
      <c r="A24" s="53">
        <f t="shared" ref="A24:A29" si="15">J3</f>
        <v>0</v>
      </c>
      <c r="B24" s="2">
        <f t="shared" ref="B24:M30" si="16">(B14-$I$21)/($E$21-$I$21)</f>
        <v>0.894372087465647</v>
      </c>
      <c r="C24" s="2">
        <f t="shared" si="16"/>
        <v>0.828055920659577</v>
      </c>
      <c r="D24" s="2">
        <f t="shared" si="16"/>
        <v>1.0204325486915999</v>
      </c>
      <c r="E24" s="2">
        <f t="shared" si="16"/>
        <v>0.92125701995459441</v>
      </c>
      <c r="F24" s="2">
        <f t="shared" si="16"/>
        <v>0.9747281634603896</v>
      </c>
      <c r="G24" s="2">
        <f t="shared" si="16"/>
        <v>0.91319154020791016</v>
      </c>
      <c r="H24" s="2">
        <f t="shared" si="16"/>
        <v>1.0207312701636995</v>
      </c>
      <c r="I24" s="2">
        <f t="shared" si="16"/>
        <v>1.3063089974907396</v>
      </c>
      <c r="J24" s="2">
        <f t="shared" si="16"/>
        <v>1.6447604253793764</v>
      </c>
      <c r="K24" s="2">
        <f t="shared" si="16"/>
        <v>13.268610347711794</v>
      </c>
      <c r="L24" s="2">
        <f t="shared" si="16"/>
        <v>1.7923288325964871E-3</v>
      </c>
      <c r="M24" s="2">
        <f t="shared" si="16"/>
        <v>8.9616441629824357E-4</v>
      </c>
      <c r="O24" s="2">
        <f t="shared" ref="O24:Z30" si="17">(O14-$V$21)/($R$21-$V$21)</f>
        <v>1.070110701107011</v>
      </c>
      <c r="P24" s="2">
        <f t="shared" si="17"/>
        <v>1.2528719626818909</v>
      </c>
      <c r="Q24" s="2">
        <f t="shared" si="17"/>
        <v>1.0272923483951821</v>
      </c>
      <c r="R24" s="2">
        <f t="shared" si="17"/>
        <v>1.0217224813757573</v>
      </c>
      <c r="S24" s="2">
        <f t="shared" si="17"/>
        <v>0.94513680985866466</v>
      </c>
      <c r="T24" s="2">
        <f t="shared" si="17"/>
        <v>0.95140291025551771</v>
      </c>
      <c r="U24" s="2">
        <f t="shared" si="17"/>
        <v>1.1073591867994153</v>
      </c>
      <c r="V24" s="2">
        <f t="shared" si="17"/>
        <v>1.186381675137506</v>
      </c>
      <c r="W24" s="2">
        <f t="shared" si="17"/>
        <v>1.6532061547030565</v>
      </c>
      <c r="X24" s="2">
        <f t="shared" si="17"/>
        <v>10.350205388846341</v>
      </c>
      <c r="Y24" s="2">
        <f t="shared" si="17"/>
        <v>8.0066838404233096E-3</v>
      </c>
      <c r="Z24" s="2">
        <f t="shared" si="17"/>
        <v>1.0443500661421708E-3</v>
      </c>
      <c r="AB24" s="2">
        <f t="shared" ref="AB24:AM30" si="18">(AB14-$AI$21)/($AE$21-$AI$21)</f>
        <v>0.95809172377438068</v>
      </c>
      <c r="AC24" s="2">
        <f t="shared" si="18"/>
        <v>0.92086188719030049</v>
      </c>
      <c r="AD24" s="2">
        <f t="shared" si="18"/>
        <v>0.83882445967316821</v>
      </c>
      <c r="AE24" s="2">
        <f t="shared" si="18"/>
        <v>0.96237480231945183</v>
      </c>
      <c r="AF24" s="2">
        <f t="shared" si="18"/>
        <v>1.0085002635740643</v>
      </c>
      <c r="AG24" s="2">
        <f t="shared" si="18"/>
        <v>0.98774380600948875</v>
      </c>
      <c r="AH24" s="2">
        <f t="shared" si="18"/>
        <v>1.1547838692672641</v>
      </c>
      <c r="AI24" s="2">
        <f t="shared" si="18"/>
        <v>1.1159066947812335</v>
      </c>
      <c r="AJ24" s="2">
        <f t="shared" si="18"/>
        <v>1.7969161834475489</v>
      </c>
      <c r="AK24" s="2">
        <f t="shared" si="18"/>
        <v>10.284330521876647</v>
      </c>
      <c r="AL24" s="2">
        <f t="shared" si="18"/>
        <v>-1.9768054823405376E-3</v>
      </c>
      <c r="AM24" s="18">
        <f t="shared" si="18"/>
        <v>-1.9768054823405376E-3</v>
      </c>
      <c r="AN24" s="20"/>
      <c r="AO24">
        <f>AB16</f>
        <v>2775</v>
      </c>
      <c r="AP24">
        <f t="shared" ref="AP24:AZ24" si="19">AC16</f>
        <v>2682</v>
      </c>
      <c r="AQ24">
        <f t="shared" si="19"/>
        <v>2763</v>
      </c>
      <c r="AR24">
        <f t="shared" si="19"/>
        <v>2739</v>
      </c>
      <c r="AS24">
        <f t="shared" si="19"/>
        <v>2712</v>
      </c>
      <c r="AT24">
        <f t="shared" si="19"/>
        <v>2901</v>
      </c>
      <c r="AU24">
        <f t="shared" si="19"/>
        <v>2862</v>
      </c>
      <c r="AV24">
        <f t="shared" si="19"/>
        <v>2818</v>
      </c>
      <c r="AW24">
        <f t="shared" si="19"/>
        <v>2850</v>
      </c>
      <c r="AX24">
        <f t="shared" si="19"/>
        <v>4716</v>
      </c>
      <c r="AY24">
        <f t="shared" si="19"/>
        <v>7734</v>
      </c>
      <c r="AZ24" s="21">
        <f t="shared" si="19"/>
        <v>40</v>
      </c>
    </row>
    <row r="25" spans="1:53" x14ac:dyDescent="0.25">
      <c r="A25" s="53">
        <f t="shared" si="15"/>
        <v>0</v>
      </c>
      <c r="B25" s="2">
        <f t="shared" si="16"/>
        <v>0.88242322858167044</v>
      </c>
      <c r="C25" s="2">
        <f t="shared" si="16"/>
        <v>0.99384633767475206</v>
      </c>
      <c r="D25" s="2">
        <f t="shared" si="16"/>
        <v>1.0610586688971204</v>
      </c>
      <c r="E25" s="2">
        <f t="shared" si="16"/>
        <v>1.2220695423587047</v>
      </c>
      <c r="F25" s="2">
        <f t="shared" si="16"/>
        <v>1.4514876329310551</v>
      </c>
      <c r="G25" s="2">
        <f t="shared" si="16"/>
        <v>1.7412474608674873</v>
      </c>
      <c r="H25" s="2">
        <f t="shared" si="16"/>
        <v>2.3560162504480822</v>
      </c>
      <c r="I25" s="2">
        <f t="shared" si="16"/>
        <v>3.0490500657187241</v>
      </c>
      <c r="J25" s="2">
        <f t="shared" si="16"/>
        <v>4.4455729477834867</v>
      </c>
      <c r="K25" s="2">
        <f t="shared" si="16"/>
        <v>10.287668777631737</v>
      </c>
      <c r="L25" s="2">
        <f t="shared" si="16"/>
        <v>1.463735213287131E-2</v>
      </c>
      <c r="M25" s="2">
        <f t="shared" si="16"/>
        <v>0</v>
      </c>
      <c r="O25" s="2">
        <f t="shared" si="17"/>
        <v>1.0307735152823227</v>
      </c>
      <c r="P25" s="2">
        <f t="shared" si="17"/>
        <v>1.0366914989904616</v>
      </c>
      <c r="Q25" s="2">
        <f t="shared" si="17"/>
        <v>1.0840353686555735</v>
      </c>
      <c r="R25" s="2">
        <f t="shared" si="17"/>
        <v>1.1021374364687044</v>
      </c>
      <c r="S25" s="2">
        <f t="shared" si="17"/>
        <v>1.5299728468982803</v>
      </c>
      <c r="T25" s="2">
        <f t="shared" si="17"/>
        <v>1.6800111397340389</v>
      </c>
      <c r="U25" s="2">
        <f t="shared" si="17"/>
        <v>2.2801643110770731</v>
      </c>
      <c r="V25" s="2">
        <f t="shared" si="17"/>
        <v>3.18944510199819</v>
      </c>
      <c r="W25" s="2">
        <f t="shared" si="17"/>
        <v>4.290190071712038</v>
      </c>
      <c r="X25" s="2">
        <f t="shared" si="17"/>
        <v>10.212351180115576</v>
      </c>
      <c r="Y25" s="2">
        <f t="shared" si="17"/>
        <v>1.5317134303418507E-2</v>
      </c>
      <c r="Z25" s="2">
        <f t="shared" si="17"/>
        <v>0</v>
      </c>
      <c r="AB25" s="2">
        <f t="shared" si="18"/>
        <v>0.87177121771217714</v>
      </c>
      <c r="AC25" s="2">
        <f t="shared" si="18"/>
        <v>0.93535846072746442</v>
      </c>
      <c r="AD25" s="2">
        <f t="shared" si="18"/>
        <v>1.0012519768054824</v>
      </c>
      <c r="AE25" s="2">
        <f t="shared" si="18"/>
        <v>1.069781233526621</v>
      </c>
      <c r="AF25" s="2">
        <f t="shared" si="18"/>
        <v>1.4028729573010017</v>
      </c>
      <c r="AG25" s="2">
        <f t="shared" si="18"/>
        <v>1.8937796520822352</v>
      </c>
      <c r="AH25" s="2">
        <f t="shared" si="18"/>
        <v>2.3052846599894572</v>
      </c>
      <c r="AI25" s="2">
        <f t="shared" si="18"/>
        <v>3.0792040063257775</v>
      </c>
      <c r="AJ25" s="2">
        <f t="shared" si="18"/>
        <v>4.0738666315234582</v>
      </c>
      <c r="AK25" s="2">
        <f t="shared" si="18"/>
        <v>13.722324723247233</v>
      </c>
      <c r="AL25" s="2">
        <f t="shared" si="18"/>
        <v>3.6241433842909856E-2</v>
      </c>
      <c r="AM25" s="18">
        <f t="shared" si="18"/>
        <v>-9.8840274117026881E-4</v>
      </c>
      <c r="AN25" s="20" t="s">
        <v>37</v>
      </c>
      <c r="AO25">
        <f>B17</f>
        <v>1474</v>
      </c>
      <c r="AP25">
        <f t="shared" ref="AP25:AZ25" si="20">C17</f>
        <v>1389</v>
      </c>
      <c r="AQ25">
        <f t="shared" si="20"/>
        <v>1649</v>
      </c>
      <c r="AR25">
        <f t="shared" si="20"/>
        <v>1763</v>
      </c>
      <c r="AS25">
        <f t="shared" si="20"/>
        <v>1685</v>
      </c>
      <c r="AT25">
        <f t="shared" si="20"/>
        <v>1559</v>
      </c>
      <c r="AU25">
        <f t="shared" si="20"/>
        <v>1645</v>
      </c>
      <c r="AV25">
        <f t="shared" si="20"/>
        <v>1685</v>
      </c>
      <c r="AW25">
        <f t="shared" si="20"/>
        <v>1871</v>
      </c>
      <c r="AX25">
        <f t="shared" si="20"/>
        <v>1867</v>
      </c>
      <c r="AY25">
        <f t="shared" si="20"/>
        <v>1801</v>
      </c>
      <c r="AZ25" s="21">
        <f t="shared" si="20"/>
        <v>1702</v>
      </c>
    </row>
    <row r="26" spans="1:53" x14ac:dyDescent="0.25">
      <c r="A26" s="53">
        <f t="shared" si="15"/>
        <v>0</v>
      </c>
      <c r="B26" s="2">
        <f t="shared" si="16"/>
        <v>0.96487035488110884</v>
      </c>
      <c r="C26" s="2">
        <f t="shared" si="16"/>
        <v>0.97383199904409135</v>
      </c>
      <c r="D26" s="2">
        <f t="shared" si="16"/>
        <v>0.89257975863305061</v>
      </c>
      <c r="E26" s="2">
        <f t="shared" si="16"/>
        <v>0.97084478432309718</v>
      </c>
      <c r="F26" s="2">
        <f t="shared" si="16"/>
        <v>1.0891384872744654</v>
      </c>
      <c r="G26" s="2">
        <f t="shared" si="16"/>
        <v>0.95590871071812644</v>
      </c>
      <c r="H26" s="2">
        <f t="shared" si="16"/>
        <v>0.91438642609630782</v>
      </c>
      <c r="I26" s="2">
        <f t="shared" si="16"/>
        <v>1.0016130959493368</v>
      </c>
      <c r="J26" s="2">
        <f t="shared" si="16"/>
        <v>1.0368622296570678</v>
      </c>
      <c r="K26" s="2">
        <f t="shared" si="16"/>
        <v>1.8490859122953758</v>
      </c>
      <c r="L26" s="2">
        <f t="shared" si="16"/>
        <v>3.4084119966543196</v>
      </c>
      <c r="M26" s="2">
        <f t="shared" si="16"/>
        <v>3.8833791372923886E-3</v>
      </c>
      <c r="O26" s="2">
        <f t="shared" si="17"/>
        <v>0.98656269581563738</v>
      </c>
      <c r="P26" s="2">
        <f t="shared" si="17"/>
        <v>1.0252036482628977</v>
      </c>
      <c r="Q26" s="2">
        <f t="shared" si="17"/>
        <v>0.92807909211167583</v>
      </c>
      <c r="R26" s="2">
        <f t="shared" si="17"/>
        <v>0.89605235674998263</v>
      </c>
      <c r="S26" s="2">
        <f t="shared" si="17"/>
        <v>1.0168488477337605</v>
      </c>
      <c r="T26" s="2">
        <f t="shared" si="17"/>
        <v>1.0158044976676182</v>
      </c>
      <c r="U26" s="2">
        <f t="shared" si="17"/>
        <v>1.1292905381884009</v>
      </c>
      <c r="V26" s="2">
        <f t="shared" si="17"/>
        <v>1.2194527605653416</v>
      </c>
      <c r="W26" s="2">
        <f t="shared" si="17"/>
        <v>1.0112789807143354</v>
      </c>
      <c r="X26" s="2">
        <f t="shared" si="17"/>
        <v>1.8244795655503725</v>
      </c>
      <c r="Y26" s="2">
        <f t="shared" si="17"/>
        <v>2.553435911717608</v>
      </c>
      <c r="Z26" s="2">
        <f t="shared" si="17"/>
        <v>2.7153101719696444E-2</v>
      </c>
      <c r="AB26" s="2">
        <f t="shared" si="18"/>
        <v>0.90998945703742762</v>
      </c>
      <c r="AC26" s="2">
        <f t="shared" si="18"/>
        <v>0.87934897206114926</v>
      </c>
      <c r="AD26" s="2">
        <f t="shared" si="18"/>
        <v>0.90603584607274645</v>
      </c>
      <c r="AE26" s="2">
        <f t="shared" si="18"/>
        <v>0.89812862414338435</v>
      </c>
      <c r="AF26" s="2">
        <f t="shared" si="18"/>
        <v>0.88923299947285195</v>
      </c>
      <c r="AG26" s="2">
        <f t="shared" si="18"/>
        <v>0.95150237216657885</v>
      </c>
      <c r="AH26" s="2">
        <f t="shared" si="18"/>
        <v>0.9386531365313654</v>
      </c>
      <c r="AI26" s="2">
        <f t="shared" si="18"/>
        <v>0.92415656299420146</v>
      </c>
      <c r="AJ26" s="2">
        <f t="shared" si="18"/>
        <v>0.93469952556668434</v>
      </c>
      <c r="AK26" s="2">
        <f t="shared" si="18"/>
        <v>1.5494860305745914</v>
      </c>
      <c r="AL26" s="2">
        <f t="shared" si="18"/>
        <v>2.5438191881918821</v>
      </c>
      <c r="AM26" s="18">
        <f t="shared" si="18"/>
        <v>8.8956246705324208E-3</v>
      </c>
      <c r="AN26" s="20"/>
      <c r="AO26">
        <f>O17</f>
        <v>1496</v>
      </c>
      <c r="AP26">
        <f t="shared" ref="AP26:AZ26" si="21">P17</f>
        <v>1296</v>
      </c>
      <c r="AQ26">
        <f t="shared" si="21"/>
        <v>1413</v>
      </c>
      <c r="AR26">
        <f t="shared" si="21"/>
        <v>1276</v>
      </c>
      <c r="AS26">
        <f t="shared" si="21"/>
        <v>1436</v>
      </c>
      <c r="AT26">
        <f t="shared" si="21"/>
        <v>1413</v>
      </c>
      <c r="AU26">
        <f t="shared" si="21"/>
        <v>1437</v>
      </c>
      <c r="AV26">
        <f t="shared" si="21"/>
        <v>1502</v>
      </c>
      <c r="AW26">
        <f t="shared" si="21"/>
        <v>1532</v>
      </c>
      <c r="AX26">
        <f t="shared" si="21"/>
        <v>1486</v>
      </c>
      <c r="AY26">
        <f t="shared" si="21"/>
        <v>1436</v>
      </c>
      <c r="AZ26" s="21">
        <f t="shared" si="21"/>
        <v>1410</v>
      </c>
    </row>
    <row r="27" spans="1:53" x14ac:dyDescent="0.25">
      <c r="A27" s="53">
        <f t="shared" si="15"/>
        <v>0</v>
      </c>
      <c r="B27" s="2">
        <f t="shared" si="16"/>
        <v>0.43523718484884694</v>
      </c>
      <c r="C27" s="2">
        <f t="shared" si="16"/>
        <v>0.40984585972039672</v>
      </c>
      <c r="D27" s="2">
        <f t="shared" si="16"/>
        <v>0.48751344246624451</v>
      </c>
      <c r="E27" s="2">
        <f t="shared" si="16"/>
        <v>0.5215676902855777</v>
      </c>
      <c r="F27" s="2">
        <f t="shared" si="16"/>
        <v>0.4982674154618234</v>
      </c>
      <c r="G27" s="2">
        <f t="shared" si="16"/>
        <v>0.46062850997729721</v>
      </c>
      <c r="H27" s="2">
        <f t="shared" si="16"/>
        <v>0.48631855657784684</v>
      </c>
      <c r="I27" s="2">
        <f t="shared" si="16"/>
        <v>0.4982674154618234</v>
      </c>
      <c r="J27" s="2">
        <f t="shared" si="16"/>
        <v>0.5538296092723145</v>
      </c>
      <c r="K27" s="2">
        <f t="shared" si="16"/>
        <v>0.55263472338391684</v>
      </c>
      <c r="L27" s="2">
        <f t="shared" si="16"/>
        <v>0.53291910622535554</v>
      </c>
      <c r="M27" s="2">
        <f t="shared" si="16"/>
        <v>0.50334568048751349</v>
      </c>
      <c r="O27" s="2">
        <f t="shared" si="17"/>
        <v>0.51730139942908859</v>
      </c>
      <c r="P27" s="2">
        <f t="shared" si="17"/>
        <v>0.44767806168627727</v>
      </c>
      <c r="Q27" s="2">
        <f t="shared" si="17"/>
        <v>0.48840771426582191</v>
      </c>
      <c r="R27" s="2">
        <f t="shared" si="17"/>
        <v>0.44071572791199609</v>
      </c>
      <c r="S27" s="2">
        <f t="shared" si="17"/>
        <v>0.49641439810624521</v>
      </c>
      <c r="T27" s="2">
        <f t="shared" si="17"/>
        <v>0.48840771426582191</v>
      </c>
      <c r="U27" s="2">
        <f t="shared" si="17"/>
        <v>0.49676251479495931</v>
      </c>
      <c r="V27" s="2">
        <f t="shared" si="17"/>
        <v>0.51939009956137294</v>
      </c>
      <c r="W27" s="2">
        <f t="shared" si="17"/>
        <v>0.52983360022279469</v>
      </c>
      <c r="X27" s="2">
        <f t="shared" si="17"/>
        <v>0.51382023254194809</v>
      </c>
      <c r="Y27" s="2">
        <f t="shared" si="17"/>
        <v>0.49641439810624521</v>
      </c>
      <c r="Z27" s="2">
        <f t="shared" si="17"/>
        <v>0.48736336419967974</v>
      </c>
      <c r="AB27" s="2">
        <f t="shared" si="18"/>
        <v>0.44906431207169217</v>
      </c>
      <c r="AC27" s="2">
        <f t="shared" si="18"/>
        <v>0.47146810753821827</v>
      </c>
      <c r="AD27" s="2">
        <f t="shared" si="18"/>
        <v>0.47080917237743808</v>
      </c>
      <c r="AE27" s="2">
        <f t="shared" si="18"/>
        <v>0.38679493937796522</v>
      </c>
      <c r="AF27" s="2">
        <f t="shared" si="18"/>
        <v>0.46257248286768587</v>
      </c>
      <c r="AG27" s="2">
        <f t="shared" si="18"/>
        <v>0.44478123352662102</v>
      </c>
      <c r="AH27" s="2">
        <f t="shared" si="18"/>
        <v>0.5179230363732209</v>
      </c>
      <c r="AI27" s="2">
        <f t="shared" si="18"/>
        <v>0.52451238798102273</v>
      </c>
      <c r="AJ27" s="2">
        <f t="shared" si="18"/>
        <v>0.54889298892988936</v>
      </c>
      <c r="AK27" s="2">
        <f t="shared" si="18"/>
        <v>0.51660516605166051</v>
      </c>
      <c r="AL27" s="2">
        <f t="shared" si="18"/>
        <v>0.56536636794939377</v>
      </c>
      <c r="AM27" s="18">
        <f t="shared" si="18"/>
        <v>0.47904586188719034</v>
      </c>
      <c r="AN27" s="20"/>
      <c r="AO27">
        <f>AB17</f>
        <v>1376</v>
      </c>
      <c r="AP27">
        <f t="shared" ref="AP27:AZ27" si="22">AC17</f>
        <v>1444</v>
      </c>
      <c r="AQ27">
        <f t="shared" si="22"/>
        <v>1442</v>
      </c>
      <c r="AR27">
        <f t="shared" si="22"/>
        <v>1187</v>
      </c>
      <c r="AS27">
        <f t="shared" si="22"/>
        <v>1417</v>
      </c>
      <c r="AT27">
        <f t="shared" si="22"/>
        <v>1363</v>
      </c>
      <c r="AU27">
        <f t="shared" si="22"/>
        <v>1585</v>
      </c>
      <c r="AV27">
        <f t="shared" si="22"/>
        <v>1605</v>
      </c>
      <c r="AW27">
        <f t="shared" si="22"/>
        <v>1679</v>
      </c>
      <c r="AX27">
        <f t="shared" si="22"/>
        <v>1581</v>
      </c>
      <c r="AY27">
        <f t="shared" si="22"/>
        <v>1729</v>
      </c>
      <c r="AZ27" s="21">
        <f t="shared" si="22"/>
        <v>1467</v>
      </c>
    </row>
    <row r="28" spans="1:53" x14ac:dyDescent="0.25">
      <c r="A28" s="53">
        <f t="shared" si="15"/>
        <v>0</v>
      </c>
      <c r="B28" s="2">
        <f t="shared" si="16"/>
        <v>0.43673079220934402</v>
      </c>
      <c r="C28" s="2">
        <f t="shared" si="16"/>
        <v>0.47018759708447844</v>
      </c>
      <c r="D28" s="2">
        <f t="shared" si="16"/>
        <v>0.40924841677619789</v>
      </c>
      <c r="E28" s="2">
        <f t="shared" si="16"/>
        <v>0.48542239216154859</v>
      </c>
      <c r="F28" s="2">
        <f t="shared" si="16"/>
        <v>0.50932010992950172</v>
      </c>
      <c r="G28" s="2">
        <f t="shared" si="16"/>
        <v>0.51738558967618598</v>
      </c>
      <c r="H28" s="2">
        <f t="shared" si="16"/>
        <v>0.54636157246982919</v>
      </c>
      <c r="I28" s="2">
        <f t="shared" si="16"/>
        <v>0.58280559206595772</v>
      </c>
      <c r="J28" s="2">
        <f t="shared" si="16"/>
        <v>0.52216513322977653</v>
      </c>
      <c r="K28" s="2">
        <f t="shared" si="16"/>
        <v>0.49617636515712749</v>
      </c>
      <c r="L28" s="2">
        <f t="shared" si="16"/>
        <v>0.5807145417612618</v>
      </c>
      <c r="M28" s="2">
        <f t="shared" si="16"/>
        <v>0.54785517983032617</v>
      </c>
      <c r="O28" s="2">
        <f t="shared" si="17"/>
        <v>0.47552739678340183</v>
      </c>
      <c r="P28" s="2">
        <f t="shared" si="17"/>
        <v>0.51939009956137294</v>
      </c>
      <c r="Q28" s="2">
        <f t="shared" si="17"/>
        <v>0.47204622989626122</v>
      </c>
      <c r="R28" s="2">
        <f t="shared" si="17"/>
        <v>0.46856506300912065</v>
      </c>
      <c r="S28" s="2">
        <f t="shared" si="17"/>
        <v>0.54619508459235533</v>
      </c>
      <c r="T28" s="2">
        <f t="shared" si="17"/>
        <v>0.495021931351389</v>
      </c>
      <c r="U28" s="2">
        <f t="shared" si="17"/>
        <v>0.48945206433196409</v>
      </c>
      <c r="V28" s="2">
        <f t="shared" si="17"/>
        <v>0.52635243333565418</v>
      </c>
      <c r="W28" s="2">
        <f t="shared" si="17"/>
        <v>0.58901343730418443</v>
      </c>
      <c r="X28" s="2">
        <f t="shared" si="17"/>
        <v>0.60293810485274668</v>
      </c>
      <c r="Y28" s="2">
        <f t="shared" si="17"/>
        <v>0.49293323121910465</v>
      </c>
      <c r="Z28" s="2">
        <f t="shared" si="17"/>
        <v>0.52426373320336983</v>
      </c>
      <c r="AB28" s="2">
        <f t="shared" si="18"/>
        <v>0.49189509752240385</v>
      </c>
      <c r="AC28" s="2">
        <f t="shared" si="18"/>
        <v>0.4642198207696363</v>
      </c>
      <c r="AD28" s="2">
        <f t="shared" si="18"/>
        <v>0.4602662098049552</v>
      </c>
      <c r="AE28" s="2">
        <f t="shared" si="18"/>
        <v>0.4731154454401687</v>
      </c>
      <c r="AF28" s="2">
        <f t="shared" si="18"/>
        <v>0.46553769109119664</v>
      </c>
      <c r="AG28" s="2">
        <f t="shared" si="18"/>
        <v>0.47410384818133899</v>
      </c>
      <c r="AH28" s="2">
        <f t="shared" si="18"/>
        <v>0.53867949393779657</v>
      </c>
      <c r="AI28" s="2">
        <f t="shared" si="18"/>
        <v>0.6164338429098577</v>
      </c>
      <c r="AJ28" s="2">
        <f t="shared" si="18"/>
        <v>0.51363995782814975</v>
      </c>
      <c r="AK28" s="2">
        <f t="shared" si="18"/>
        <v>0.54428044280442811</v>
      </c>
      <c r="AL28" s="2">
        <f t="shared" si="18"/>
        <v>0.62928307854507115</v>
      </c>
      <c r="AM28" s="18">
        <f t="shared" si="18"/>
        <v>0.57920400632577762</v>
      </c>
      <c r="AN28" s="20" t="s">
        <v>38</v>
      </c>
      <c r="AO28">
        <f>B18</f>
        <v>1479</v>
      </c>
      <c r="AP28">
        <f t="shared" ref="AP28:AZ28" si="23">C18</f>
        <v>1591</v>
      </c>
      <c r="AQ28">
        <f t="shared" si="23"/>
        <v>1387</v>
      </c>
      <c r="AR28">
        <f t="shared" si="23"/>
        <v>1642</v>
      </c>
      <c r="AS28">
        <f t="shared" si="23"/>
        <v>1722</v>
      </c>
      <c r="AT28">
        <f t="shared" si="23"/>
        <v>1749</v>
      </c>
      <c r="AU28">
        <f t="shared" si="23"/>
        <v>1846</v>
      </c>
      <c r="AV28">
        <f t="shared" si="23"/>
        <v>1968</v>
      </c>
      <c r="AW28">
        <f t="shared" si="23"/>
        <v>1765</v>
      </c>
      <c r="AX28">
        <f t="shared" si="23"/>
        <v>1678</v>
      </c>
      <c r="AY28">
        <f t="shared" si="23"/>
        <v>1961</v>
      </c>
      <c r="AZ28" s="21">
        <f t="shared" si="23"/>
        <v>1851</v>
      </c>
    </row>
    <row r="29" spans="1:53" x14ac:dyDescent="0.25">
      <c r="A29" s="53">
        <f t="shared" si="15"/>
        <v>0</v>
      </c>
      <c r="B29" s="2">
        <f t="shared" si="16"/>
        <v>0.48452622774525034</v>
      </c>
      <c r="C29" s="2">
        <f t="shared" si="16"/>
        <v>0.52126896881347828</v>
      </c>
      <c r="D29" s="2">
        <f t="shared" si="16"/>
        <v>0.46032978850519779</v>
      </c>
      <c r="E29" s="2">
        <f t="shared" si="16"/>
        <v>0.52395746206237304</v>
      </c>
      <c r="F29" s="2">
        <f t="shared" si="16"/>
        <v>0.49229298601983512</v>
      </c>
      <c r="G29" s="2">
        <f t="shared" si="16"/>
        <v>0.51230732465049589</v>
      </c>
      <c r="H29" s="2">
        <f t="shared" si="16"/>
        <v>0.51350221053889356</v>
      </c>
      <c r="I29" s="2">
        <f t="shared" si="16"/>
        <v>0.57772732704026764</v>
      </c>
      <c r="J29" s="2">
        <f t="shared" si="16"/>
        <v>0.53142549886485846</v>
      </c>
      <c r="K29" s="2">
        <f t="shared" si="16"/>
        <v>0.56667463257258932</v>
      </c>
      <c r="L29" s="2">
        <f t="shared" si="16"/>
        <v>0.55890787429800459</v>
      </c>
      <c r="M29" s="2">
        <f t="shared" si="16"/>
        <v>0.62432787668777634</v>
      </c>
      <c r="O29" s="2">
        <f t="shared" si="17"/>
        <v>0.51382023254194809</v>
      </c>
      <c r="P29" s="2">
        <f t="shared" si="17"/>
        <v>0.48144538049154079</v>
      </c>
      <c r="Q29" s="2">
        <f t="shared" si="17"/>
        <v>0.50546543201281069</v>
      </c>
      <c r="R29" s="2">
        <f t="shared" si="17"/>
        <v>0.4710018798301191</v>
      </c>
      <c r="S29" s="2">
        <f t="shared" si="17"/>
        <v>0.48144538049154079</v>
      </c>
      <c r="T29" s="2">
        <f t="shared" si="17"/>
        <v>0.5190419828726589</v>
      </c>
      <c r="U29" s="2">
        <f t="shared" si="17"/>
        <v>0.53609970061964773</v>
      </c>
      <c r="V29" s="2">
        <f t="shared" si="17"/>
        <v>0.54828378472463968</v>
      </c>
      <c r="W29" s="2">
        <f t="shared" si="17"/>
        <v>0.55663858525377707</v>
      </c>
      <c r="X29" s="2">
        <f t="shared" si="17"/>
        <v>0.53575158393093369</v>
      </c>
      <c r="Y29" s="2">
        <f t="shared" si="17"/>
        <v>0.75750191464178795</v>
      </c>
      <c r="Z29" s="2">
        <f t="shared" si="17"/>
        <v>0.60990043862702781</v>
      </c>
      <c r="AB29" s="2">
        <f t="shared" si="18"/>
        <v>0.4731154454401687</v>
      </c>
      <c r="AC29" s="2">
        <f t="shared" si="18"/>
        <v>0.4424749604638904</v>
      </c>
      <c r="AD29" s="2">
        <f t="shared" si="18"/>
        <v>0.40821033210332108</v>
      </c>
      <c r="AE29" s="2">
        <f t="shared" si="18"/>
        <v>0.48069319978914077</v>
      </c>
      <c r="AF29" s="2">
        <f t="shared" si="18"/>
        <v>0.52121771217712176</v>
      </c>
      <c r="AG29" s="2">
        <f t="shared" si="18"/>
        <v>0.51133368476541907</v>
      </c>
      <c r="AH29" s="2">
        <f t="shared" si="18"/>
        <v>0.47739852398523991</v>
      </c>
      <c r="AI29" s="2">
        <f t="shared" si="18"/>
        <v>0.56075382182393252</v>
      </c>
      <c r="AJ29" s="2">
        <f t="shared" si="18"/>
        <v>0.54889298892988936</v>
      </c>
      <c r="AK29" s="2">
        <f t="shared" si="18"/>
        <v>0.7676594623089088</v>
      </c>
      <c r="AL29" s="2">
        <f t="shared" si="18"/>
        <v>0.55844754876120195</v>
      </c>
      <c r="AM29" s="18">
        <f t="shared" si="18"/>
        <v>0.56207169214549291</v>
      </c>
      <c r="AN29" s="20"/>
      <c r="AO29">
        <f>O18</f>
        <v>1376</v>
      </c>
      <c r="AP29">
        <f t="shared" ref="AP29:AZ29" si="24">P18</f>
        <v>1502</v>
      </c>
      <c r="AQ29">
        <f t="shared" si="24"/>
        <v>1366</v>
      </c>
      <c r="AR29">
        <f t="shared" si="24"/>
        <v>1356</v>
      </c>
      <c r="AS29">
        <f t="shared" si="24"/>
        <v>1579</v>
      </c>
      <c r="AT29">
        <f t="shared" si="24"/>
        <v>1432</v>
      </c>
      <c r="AU29">
        <f t="shared" si="24"/>
        <v>1416</v>
      </c>
      <c r="AV29">
        <f t="shared" si="24"/>
        <v>1522</v>
      </c>
      <c r="AW29">
        <f t="shared" si="24"/>
        <v>1702</v>
      </c>
      <c r="AX29">
        <f t="shared" si="24"/>
        <v>1742</v>
      </c>
      <c r="AY29">
        <f t="shared" si="24"/>
        <v>1426</v>
      </c>
      <c r="AZ29" s="21">
        <f t="shared" si="24"/>
        <v>1516</v>
      </c>
    </row>
    <row r="30" spans="1:53" x14ac:dyDescent="0.25">
      <c r="A30" s="53"/>
      <c r="B30" s="2">
        <f t="shared" si="16"/>
        <v>0.95889592543912061</v>
      </c>
      <c r="C30" s="2" t="e">
        <f t="shared" si="16"/>
        <v>#VALUE!</v>
      </c>
      <c r="D30" s="2">
        <f t="shared" si="16"/>
        <v>0.97084478432309718</v>
      </c>
      <c r="E30" s="2">
        <f t="shared" si="16"/>
        <v>0.99862588122834273</v>
      </c>
      <c r="F30" s="2">
        <f t="shared" si="16"/>
        <v>1.0075875253913251</v>
      </c>
      <c r="G30" s="2">
        <f t="shared" si="16"/>
        <v>1.0640458836181146</v>
      </c>
      <c r="H30" s="2">
        <f t="shared" si="16"/>
        <v>1.3397658023658741</v>
      </c>
      <c r="I30" s="2">
        <f t="shared" si="16"/>
        <v>1.5031664476042539</v>
      </c>
      <c r="J30" s="2">
        <f t="shared" si="16"/>
        <v>1.5784442585733063</v>
      </c>
      <c r="K30" s="2">
        <f t="shared" si="16"/>
        <v>2.200979806428486</v>
      </c>
      <c r="L30" s="2">
        <f t="shared" si="16"/>
        <v>4.0357270880630898</v>
      </c>
      <c r="M30" s="2">
        <f t="shared" si="16"/>
        <v>0</v>
      </c>
      <c r="O30" s="2">
        <f t="shared" si="17"/>
        <v>1.0391283158114599</v>
      </c>
      <c r="P30" s="2" t="e">
        <f t="shared" si="17"/>
        <v>#VALUE!</v>
      </c>
      <c r="Q30" s="2">
        <f t="shared" si="17"/>
        <v>0.92564227529067744</v>
      </c>
      <c r="R30" s="2">
        <f t="shared" si="17"/>
        <v>1.0589709670681613</v>
      </c>
      <c r="S30" s="2">
        <f t="shared" si="17"/>
        <v>0.9580171273410848</v>
      </c>
      <c r="T30" s="2">
        <f t="shared" si="17"/>
        <v>1.0182413144886167</v>
      </c>
      <c r="U30" s="2">
        <f t="shared" si="17"/>
        <v>1.1731532409663719</v>
      </c>
      <c r="V30" s="2">
        <f t="shared" si="17"/>
        <v>1.374364687043097</v>
      </c>
      <c r="W30" s="2">
        <f t="shared" si="17"/>
        <v>1.5390238808048458</v>
      </c>
      <c r="X30" s="2">
        <f t="shared" si="17"/>
        <v>2.0699018310937829</v>
      </c>
      <c r="Y30" s="2">
        <f t="shared" si="17"/>
        <v>4.2473717190002089</v>
      </c>
      <c r="Z30" s="2">
        <f t="shared" si="17"/>
        <v>0</v>
      </c>
      <c r="AB30" s="2">
        <f t="shared" si="18"/>
        <v>1.0635213494992093</v>
      </c>
      <c r="AC30" s="2" t="e">
        <f t="shared" si="18"/>
        <v>#VALUE!</v>
      </c>
      <c r="AD30" s="2">
        <f t="shared" si="18"/>
        <v>0.93469952556668434</v>
      </c>
      <c r="AE30" s="2">
        <f t="shared" si="18"/>
        <v>1.0117949393779653</v>
      </c>
      <c r="AF30" s="2">
        <f t="shared" si="18"/>
        <v>0.94952556668423838</v>
      </c>
      <c r="AG30" s="2">
        <f t="shared" si="18"/>
        <v>1.0404586188719032</v>
      </c>
      <c r="AH30" s="2">
        <f t="shared" si="18"/>
        <v>1.0622034791776489</v>
      </c>
      <c r="AI30" s="2">
        <f t="shared" si="18"/>
        <v>1.3185292567211386</v>
      </c>
      <c r="AJ30" s="2">
        <f t="shared" si="18"/>
        <v>1.5847390616763311</v>
      </c>
      <c r="AK30" s="2">
        <f t="shared" si="18"/>
        <v>2.1527411702688455</v>
      </c>
      <c r="AL30" s="2">
        <f t="shared" si="18"/>
        <v>5.017791249341065</v>
      </c>
      <c r="AM30" s="18">
        <f t="shared" si="18"/>
        <v>0</v>
      </c>
      <c r="AN30" s="20"/>
      <c r="AO30">
        <f>AB18</f>
        <v>1506</v>
      </c>
      <c r="AP30">
        <f t="shared" ref="AP30:AZ30" si="25">AC18</f>
        <v>1422</v>
      </c>
      <c r="AQ30">
        <f t="shared" si="25"/>
        <v>1410</v>
      </c>
      <c r="AR30">
        <f t="shared" si="25"/>
        <v>1449</v>
      </c>
      <c r="AS30">
        <f t="shared" si="25"/>
        <v>1426</v>
      </c>
      <c r="AT30">
        <f t="shared" si="25"/>
        <v>1452</v>
      </c>
      <c r="AU30">
        <f t="shared" si="25"/>
        <v>1648</v>
      </c>
      <c r="AV30">
        <f t="shared" si="25"/>
        <v>1884</v>
      </c>
      <c r="AW30">
        <f t="shared" si="25"/>
        <v>1572</v>
      </c>
      <c r="AX30">
        <f t="shared" si="25"/>
        <v>1665</v>
      </c>
      <c r="AY30">
        <f t="shared" si="25"/>
        <v>1923</v>
      </c>
      <c r="AZ30" s="21">
        <f t="shared" si="25"/>
        <v>1771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1639</v>
      </c>
      <c r="AP31">
        <f t="shared" si="26"/>
        <v>1762</v>
      </c>
      <c r="AQ31">
        <f t="shared" si="26"/>
        <v>1558</v>
      </c>
      <c r="AR31">
        <f t="shared" si="26"/>
        <v>1771</v>
      </c>
      <c r="AS31">
        <f t="shared" si="26"/>
        <v>1665</v>
      </c>
      <c r="AT31">
        <f t="shared" si="26"/>
        <v>1732</v>
      </c>
      <c r="AU31">
        <f t="shared" si="26"/>
        <v>1736</v>
      </c>
      <c r="AV31">
        <f t="shared" si="26"/>
        <v>1951</v>
      </c>
      <c r="AW31">
        <f t="shared" si="26"/>
        <v>1796</v>
      </c>
      <c r="AX31">
        <f t="shared" si="26"/>
        <v>1914</v>
      </c>
      <c r="AY31">
        <f t="shared" si="26"/>
        <v>1888</v>
      </c>
      <c r="AZ31" s="21">
        <f t="shared" si="26"/>
        <v>2107</v>
      </c>
    </row>
    <row r="32" spans="1:53" x14ac:dyDescent="0.25">
      <c r="A32" s="54"/>
      <c r="B32" s="28">
        <f t="shared" ref="B32:L32" si="27">C32/2</f>
        <v>1.00537109375E-2</v>
      </c>
      <c r="C32" s="28">
        <f t="shared" si="27"/>
        <v>2.0107421875E-2</v>
      </c>
      <c r="D32" s="28">
        <f t="shared" si="27"/>
        <v>4.021484375E-2</v>
      </c>
      <c r="E32" s="28">
        <f t="shared" si="27"/>
        <v>8.0429687499999999E-2</v>
      </c>
      <c r="F32" s="28">
        <f t="shared" si="27"/>
        <v>0.160859375</v>
      </c>
      <c r="G32" s="28">
        <f t="shared" si="27"/>
        <v>0.32171875</v>
      </c>
      <c r="H32" s="28">
        <f t="shared" si="27"/>
        <v>0.6434375</v>
      </c>
      <c r="I32" s="28">
        <f t="shared" si="27"/>
        <v>1.286875</v>
      </c>
      <c r="J32" s="28">
        <f t="shared" si="27"/>
        <v>2.57375</v>
      </c>
      <c r="K32" s="28">
        <f t="shared" si="27"/>
        <v>5.1475</v>
      </c>
      <c r="L32" s="28">
        <f t="shared" si="27"/>
        <v>10.295</v>
      </c>
      <c r="M32" s="1">
        <f>E9</f>
        <v>20.59</v>
      </c>
      <c r="O32" s="1" t="s">
        <v>41</v>
      </c>
      <c r="AN32" s="20"/>
      <c r="AO32">
        <f t="shared" ref="AO32:AZ32" si="28">O19</f>
        <v>1486</v>
      </c>
      <c r="AP32">
        <f t="shared" si="28"/>
        <v>1393</v>
      </c>
      <c r="AQ32">
        <f t="shared" si="28"/>
        <v>1462</v>
      </c>
      <c r="AR32">
        <f t="shared" si="28"/>
        <v>1363</v>
      </c>
      <c r="AS32">
        <f t="shared" si="28"/>
        <v>1393</v>
      </c>
      <c r="AT32">
        <f t="shared" si="28"/>
        <v>1501</v>
      </c>
      <c r="AU32">
        <f t="shared" si="28"/>
        <v>1550</v>
      </c>
      <c r="AV32">
        <f t="shared" si="28"/>
        <v>1585</v>
      </c>
      <c r="AW32">
        <f t="shared" si="28"/>
        <v>1609</v>
      </c>
      <c r="AX32">
        <f t="shared" si="28"/>
        <v>1549</v>
      </c>
      <c r="AY32">
        <f t="shared" si="28"/>
        <v>2186</v>
      </c>
      <c r="AZ32" s="21">
        <f t="shared" si="28"/>
        <v>1762</v>
      </c>
    </row>
    <row r="33" spans="1:52" x14ac:dyDescent="0.25">
      <c r="A33" s="53" t="str">
        <f t="shared" ref="A33:A39" si="29">J2</f>
        <v>BPB</v>
      </c>
      <c r="B33" s="2">
        <f>AVERAGE(B23,O23,AB23)</f>
        <v>0.94838400064192163</v>
      </c>
      <c r="C33" s="2">
        <f t="shared" ref="C33:M40" si="30">AVERAGE(C23,P23,AC23)</f>
        <v>1.0215007741028195</v>
      </c>
      <c r="D33" s="2">
        <f t="shared" si="30"/>
        <v>0.9965750559616261</v>
      </c>
      <c r="E33" s="2">
        <f t="shared" si="30"/>
        <v>0.95665238232073013</v>
      </c>
      <c r="F33" s="2">
        <f t="shared" si="30"/>
        <v>1.0967153438437107</v>
      </c>
      <c r="G33" s="2">
        <f t="shared" si="30"/>
        <v>1.0547468097124568</v>
      </c>
      <c r="H33" s="2">
        <f t="shared" si="30"/>
        <v>1.1005866802043571</v>
      </c>
      <c r="I33" s="2">
        <f t="shared" si="30"/>
        <v>1.1389345944767719</v>
      </c>
      <c r="J33" s="2">
        <f t="shared" si="30"/>
        <v>1.4690352591214948</v>
      </c>
      <c r="K33" s="2">
        <f t="shared" si="30"/>
        <v>15.242929137432688</v>
      </c>
      <c r="L33" s="2">
        <f t="shared" si="30"/>
        <v>3.0958303208589635E-2</v>
      </c>
      <c r="M33" s="2">
        <f t="shared" si="30"/>
        <v>-6.9701676823196715E-4</v>
      </c>
      <c r="O33" s="2">
        <f>TTEST(AO13:AO15,$AO$34:$AQ$34,2,2)</f>
        <v>0.4831376087552659</v>
      </c>
      <c r="P33" s="2">
        <f t="shared" ref="P33:Z33" si="31">TTEST(AP13:AP15,$AO$34:$AQ$34,2,2)</f>
        <v>0.8387992200878237</v>
      </c>
      <c r="Q33" s="2">
        <f t="shared" si="31"/>
        <v>0.93524110490194023</v>
      </c>
      <c r="R33" s="2">
        <f t="shared" si="31"/>
        <v>0.38396694800302456</v>
      </c>
      <c r="S33" s="2">
        <f t="shared" si="31"/>
        <v>0.42293407450241705</v>
      </c>
      <c r="T33" s="2">
        <f t="shared" si="31"/>
        <v>0.52446519628220456</v>
      </c>
      <c r="U33" s="2">
        <f t="shared" si="31"/>
        <v>0.30058237595144516</v>
      </c>
      <c r="V33" s="2">
        <f t="shared" si="31"/>
        <v>0.29446747169839532</v>
      </c>
      <c r="W33" s="2">
        <f t="shared" si="31"/>
        <v>1.5495367024918378E-2</v>
      </c>
      <c r="X33" s="2">
        <f t="shared" si="31"/>
        <v>1.3605262109269697E-2</v>
      </c>
      <c r="Y33" s="2">
        <f t="shared" si="31"/>
        <v>3.4623104839209922E-5</v>
      </c>
      <c r="Z33" s="2">
        <f t="shared" si="31"/>
        <v>2.6028589376346147E-5</v>
      </c>
      <c r="AN33" s="20"/>
      <c r="AO33">
        <f t="shared" ref="AO33:AZ33" si="32">AB19</f>
        <v>1449</v>
      </c>
      <c r="AP33">
        <f t="shared" si="32"/>
        <v>1356</v>
      </c>
      <c r="AQ33">
        <f t="shared" si="32"/>
        <v>1252</v>
      </c>
      <c r="AR33">
        <f t="shared" si="32"/>
        <v>1472</v>
      </c>
      <c r="AS33">
        <f t="shared" si="32"/>
        <v>1595</v>
      </c>
      <c r="AT33">
        <f t="shared" si="32"/>
        <v>1565</v>
      </c>
      <c r="AU33">
        <f t="shared" si="32"/>
        <v>1462</v>
      </c>
      <c r="AV33">
        <f t="shared" si="32"/>
        <v>1715</v>
      </c>
      <c r="AW33">
        <f t="shared" si="32"/>
        <v>1679</v>
      </c>
      <c r="AX33">
        <f t="shared" si="32"/>
        <v>2343</v>
      </c>
      <c r="AY33">
        <f t="shared" si="32"/>
        <v>1708</v>
      </c>
      <c r="AZ33" s="21">
        <f t="shared" si="32"/>
        <v>1719</v>
      </c>
    </row>
    <row r="34" spans="1:52" x14ac:dyDescent="0.25">
      <c r="A34" s="53">
        <f t="shared" si="29"/>
        <v>0</v>
      </c>
      <c r="B34" s="2">
        <f t="shared" ref="B34:B40" si="33">AVERAGE(B24,O24,AB24)</f>
        <v>0.97419150411567956</v>
      </c>
      <c r="C34" s="2">
        <f t="shared" si="30"/>
        <v>1.0005965901772562</v>
      </c>
      <c r="D34" s="2">
        <f t="shared" si="30"/>
        <v>0.96218311891998354</v>
      </c>
      <c r="E34" s="2">
        <f t="shared" si="30"/>
        <v>0.96845143454993454</v>
      </c>
      <c r="F34" s="2">
        <f t="shared" si="30"/>
        <v>0.97612174563103959</v>
      </c>
      <c r="G34" s="2">
        <f t="shared" si="30"/>
        <v>0.95077941882430539</v>
      </c>
      <c r="H34" s="2">
        <f t="shared" si="30"/>
        <v>1.0942914420767929</v>
      </c>
      <c r="I34" s="2">
        <f t="shared" si="30"/>
        <v>1.2028657891364931</v>
      </c>
      <c r="J34" s="2">
        <f t="shared" si="30"/>
        <v>1.6982942545099939</v>
      </c>
      <c r="K34" s="2">
        <f t="shared" si="30"/>
        <v>11.301048752811594</v>
      </c>
      <c r="L34" s="2">
        <f t="shared" si="30"/>
        <v>2.6074023968930865E-3</v>
      </c>
      <c r="M34" s="2">
        <f t="shared" si="30"/>
        <v>-1.2096999966707741E-5</v>
      </c>
      <c r="O34" s="2">
        <f>TTEST(AO16:AO18,$AO$34:$AQ$34,2,2)</f>
        <v>0.56593250530827277</v>
      </c>
      <c r="P34" s="2">
        <f t="shared" ref="P34:Z34" si="34">TTEST(AP16:AP18,$AO$34:$AQ$34,2,2)</f>
        <v>0.92686164414243455</v>
      </c>
      <c r="Q34" s="2">
        <f t="shared" si="34"/>
        <v>0.71347581247197545</v>
      </c>
      <c r="R34" s="2">
        <f t="shared" si="34"/>
        <v>0.52546213334891889</v>
      </c>
      <c r="S34" s="2">
        <f t="shared" si="34"/>
        <v>0.75411330181929781</v>
      </c>
      <c r="T34" s="2">
        <f t="shared" si="34"/>
        <v>0.42127938717352537</v>
      </c>
      <c r="U34" s="2">
        <f t="shared" si="34"/>
        <v>0.17592361091919267</v>
      </c>
      <c r="V34" s="2">
        <f t="shared" si="34"/>
        <v>0.14806647249225643</v>
      </c>
      <c r="W34" s="2">
        <f t="shared" si="34"/>
        <v>1.620568732674386E-3</v>
      </c>
      <c r="X34" s="2">
        <f t="shared" si="34"/>
        <v>2.3677924414916411E-3</v>
      </c>
      <c r="Y34" s="2">
        <f t="shared" si="34"/>
        <v>2.6513920819196455E-5</v>
      </c>
      <c r="Z34" s="2">
        <f t="shared" si="34"/>
        <v>2.6140888104873429E-5</v>
      </c>
      <c r="AN34" s="20"/>
      <c r="AO34" s="12">
        <f>E21</f>
        <v>3364.6</v>
      </c>
      <c r="AP34" s="13">
        <f>R21</f>
        <v>2882.6</v>
      </c>
      <c r="AQ34" s="13">
        <f>AE21</f>
        <v>3048.2</v>
      </c>
      <c r="AR34" s="16">
        <f>H20</f>
        <v>4502</v>
      </c>
      <c r="AS34" s="16">
        <f>I20</f>
        <v>5049</v>
      </c>
      <c r="AT34" s="16">
        <f>J20</f>
        <v>5301</v>
      </c>
      <c r="AU34" s="16">
        <f>K20</f>
        <v>7385</v>
      </c>
      <c r="AV34" s="16">
        <f>L20</f>
        <v>13527</v>
      </c>
      <c r="AZ34" s="21"/>
    </row>
    <row r="35" spans="1:52" x14ac:dyDescent="0.25">
      <c r="A35" s="53">
        <f t="shared" si="29"/>
        <v>0</v>
      </c>
      <c r="B35" s="2">
        <f t="shared" si="33"/>
        <v>0.92832265385872337</v>
      </c>
      <c r="C35" s="2">
        <f t="shared" si="30"/>
        <v>0.98863209913089278</v>
      </c>
      <c r="D35" s="2">
        <f t="shared" si="30"/>
        <v>1.0487820047860588</v>
      </c>
      <c r="E35" s="2">
        <f t="shared" si="30"/>
        <v>1.13132940411801</v>
      </c>
      <c r="F35" s="2">
        <f t="shared" si="30"/>
        <v>1.4614444790434458</v>
      </c>
      <c r="G35" s="2">
        <f t="shared" si="30"/>
        <v>1.7716794175612538</v>
      </c>
      <c r="H35" s="2">
        <f t="shared" si="30"/>
        <v>2.3138217405048707</v>
      </c>
      <c r="I35" s="2">
        <f t="shared" si="30"/>
        <v>3.1058997246808975</v>
      </c>
      <c r="J35" s="2">
        <f t="shared" si="30"/>
        <v>4.269876550339661</v>
      </c>
      <c r="K35" s="2">
        <f t="shared" si="30"/>
        <v>11.407448226998183</v>
      </c>
      <c r="L35" s="2">
        <f t="shared" si="30"/>
        <v>2.2065306759733228E-2</v>
      </c>
      <c r="M35" s="2">
        <f t="shared" si="30"/>
        <v>-3.2946758039008962E-4</v>
      </c>
      <c r="O35" s="2">
        <f>TTEST(AO19:AO21,$AO$34:$AQ$34,2,2)</f>
        <v>0.25769229457037318</v>
      </c>
      <c r="P35" s="2">
        <f t="shared" ref="P35:Z35" si="35">TTEST(AP19:AP21,$AO$34:$AQ$34,2,2)</f>
        <v>0.86424152043638847</v>
      </c>
      <c r="Q35" s="2">
        <f t="shared" si="35"/>
        <v>0.52375656508874413</v>
      </c>
      <c r="R35" s="2">
        <f t="shared" si="35"/>
        <v>0.27519387398294554</v>
      </c>
      <c r="S35" s="2">
        <f t="shared" si="35"/>
        <v>3.597783108347507E-3</v>
      </c>
      <c r="T35" s="2">
        <f t="shared" si="35"/>
        <v>2.5119480044414931E-3</v>
      </c>
      <c r="U35" s="2">
        <f t="shared" si="35"/>
        <v>6.3818700040160238E-4</v>
      </c>
      <c r="V35" s="2">
        <f t="shared" si="35"/>
        <v>5.1912718467760052E-5</v>
      </c>
      <c r="W35" s="2">
        <f t="shared" si="35"/>
        <v>2.9939132437855666E-4</v>
      </c>
      <c r="X35" s="2">
        <f t="shared" si="35"/>
        <v>8.5637804792325042E-4</v>
      </c>
      <c r="Y35" s="2">
        <f t="shared" si="35"/>
        <v>2.9804572452426246E-5</v>
      </c>
      <c r="Z35" s="2">
        <f t="shared" si="35"/>
        <v>2.6084800501731386E-5</v>
      </c>
      <c r="AN35" s="20"/>
      <c r="AO35" s="14" t="s">
        <v>40</v>
      </c>
      <c r="AP35" s="15"/>
      <c r="AQ35" s="15"/>
      <c r="AR35" s="17">
        <f>U20</f>
        <v>3380</v>
      </c>
      <c r="AS35" s="17">
        <f>V20</f>
        <v>3958</v>
      </c>
      <c r="AT35" s="17">
        <f>W20</f>
        <v>4431</v>
      </c>
      <c r="AU35" s="17">
        <f>X20</f>
        <v>5956</v>
      </c>
      <c r="AV35" s="17">
        <f>Y20</f>
        <v>12211</v>
      </c>
      <c r="AZ35" s="21"/>
    </row>
    <row r="36" spans="1:52" x14ac:dyDescent="0.25">
      <c r="A36" s="53">
        <f t="shared" si="29"/>
        <v>0</v>
      </c>
      <c r="B36" s="2">
        <f t="shared" si="33"/>
        <v>0.95380750257805802</v>
      </c>
      <c r="C36" s="2">
        <f t="shared" si="30"/>
        <v>0.95946153978937943</v>
      </c>
      <c r="D36" s="2">
        <f t="shared" si="30"/>
        <v>0.90889823227249111</v>
      </c>
      <c r="E36" s="2">
        <f t="shared" si="30"/>
        <v>0.92167525507215464</v>
      </c>
      <c r="F36" s="2">
        <f t="shared" si="30"/>
        <v>0.99840677816035928</v>
      </c>
      <c r="G36" s="2">
        <f t="shared" si="30"/>
        <v>0.97440519351744115</v>
      </c>
      <c r="H36" s="2">
        <f t="shared" si="30"/>
        <v>0.99411003360535799</v>
      </c>
      <c r="I36" s="2">
        <f t="shared" si="30"/>
        <v>1.0484074731696265</v>
      </c>
      <c r="J36" s="2">
        <f t="shared" si="30"/>
        <v>0.99428024531269588</v>
      </c>
      <c r="K36" s="2">
        <f t="shared" si="30"/>
        <v>1.7410171694734464</v>
      </c>
      <c r="L36" s="2">
        <f t="shared" si="30"/>
        <v>2.83522236552127</v>
      </c>
      <c r="M36" s="2">
        <f t="shared" si="30"/>
        <v>1.3310701842507084E-2</v>
      </c>
      <c r="O36" s="2">
        <f>TTEST(AO22:AO24,$AO$34:$AQ$34,2,2)</f>
        <v>0.52177244551387059</v>
      </c>
      <c r="P36" s="2">
        <f t="shared" ref="P36:Z36" si="36">TTEST(AP22:AP24,$AO$34:$AQ$34,2,2)</f>
        <v>0.59850541935567547</v>
      </c>
      <c r="Q36" s="2">
        <f t="shared" si="36"/>
        <v>0.17483263398428567</v>
      </c>
      <c r="R36" s="2">
        <f t="shared" si="36"/>
        <v>0.40098507601979533</v>
      </c>
      <c r="S36" s="2">
        <f t="shared" si="36"/>
        <v>0.99172981606828814</v>
      </c>
      <c r="T36" s="2">
        <f t="shared" si="36"/>
        <v>0.65745733249440774</v>
      </c>
      <c r="U36" s="2">
        <f t="shared" si="36"/>
        <v>0.86112171156479012</v>
      </c>
      <c r="V36" s="2">
        <f t="shared" si="36"/>
        <v>0.62369596660119231</v>
      </c>
      <c r="W36" s="2">
        <f t="shared" si="36"/>
        <v>0.95713944526340633</v>
      </c>
      <c r="X36" s="2">
        <f t="shared" si="36"/>
        <v>7.4830407568182425E-3</v>
      </c>
      <c r="Y36" s="2">
        <f t="shared" si="36"/>
        <v>1.1830478620347326E-2</v>
      </c>
      <c r="Z36" s="2">
        <f t="shared" si="36"/>
        <v>2.8350312272960489E-5</v>
      </c>
      <c r="AN36" s="20"/>
      <c r="AR36" s="17">
        <f>AH20</f>
        <v>3237</v>
      </c>
      <c r="AS36" s="17">
        <f>AI20</f>
        <v>4015</v>
      </c>
      <c r="AT36" s="17">
        <f>AJ20</f>
        <v>4823</v>
      </c>
      <c r="AU36" s="17">
        <f>AK20</f>
        <v>6547</v>
      </c>
      <c r="AV36" s="17">
        <f>AL20</f>
        <v>15243</v>
      </c>
      <c r="AZ36" s="21"/>
    </row>
    <row r="37" spans="1:52" x14ac:dyDescent="0.25">
      <c r="A37" s="53">
        <f t="shared" si="29"/>
        <v>0</v>
      </c>
      <c r="B37" s="2">
        <f t="shared" si="33"/>
        <v>0.46720096544987588</v>
      </c>
      <c r="C37" s="2">
        <f t="shared" si="30"/>
        <v>0.44299734298163074</v>
      </c>
      <c r="D37" s="2">
        <f t="shared" si="30"/>
        <v>0.48224344303650152</v>
      </c>
      <c r="E37" s="2">
        <f t="shared" si="30"/>
        <v>0.44969278585851297</v>
      </c>
      <c r="F37" s="2">
        <f t="shared" si="30"/>
        <v>0.48575143214525146</v>
      </c>
      <c r="G37" s="2">
        <f t="shared" si="30"/>
        <v>0.46460581925658007</v>
      </c>
      <c r="H37" s="2">
        <f t="shared" si="30"/>
        <v>0.50033470258200907</v>
      </c>
      <c r="I37" s="2">
        <f t="shared" si="30"/>
        <v>0.51405663433473969</v>
      </c>
      <c r="J37" s="2">
        <f t="shared" si="30"/>
        <v>0.54418539947499955</v>
      </c>
      <c r="K37" s="2">
        <f t="shared" si="30"/>
        <v>0.52768670732584189</v>
      </c>
      <c r="L37" s="2">
        <f t="shared" si="30"/>
        <v>0.53156662409366484</v>
      </c>
      <c r="M37" s="2">
        <f t="shared" si="30"/>
        <v>0.48991830219146121</v>
      </c>
      <c r="O37" s="2">
        <f>TTEST(AO25:AO27,$AO$34:$AQ$34,2,2)</f>
        <v>3.5070619528023659E-4</v>
      </c>
      <c r="P37" s="2">
        <f t="shared" ref="P37:Z37" si="37">TTEST(AP25:AP27,$AO$34:$AQ$34,2,2)</f>
        <v>3.1048533456420028E-4</v>
      </c>
      <c r="Q37" s="2">
        <f t="shared" si="37"/>
        <v>5.6222172628441684E-4</v>
      </c>
      <c r="R37" s="2">
        <f t="shared" si="37"/>
        <v>1.7720654666796723E-3</v>
      </c>
      <c r="S37" s="2">
        <f t="shared" si="37"/>
        <v>6.6555444763020455E-4</v>
      </c>
      <c r="T37" s="2">
        <f t="shared" si="37"/>
        <v>4.1725084468278512E-4</v>
      </c>
      <c r="U37" s="2">
        <f t="shared" si="37"/>
        <v>5.6246735133541278E-4</v>
      </c>
      <c r="V37" s="2">
        <f t="shared" si="37"/>
        <v>5.747898769464416E-4</v>
      </c>
      <c r="W37" s="2">
        <f t="shared" si="37"/>
        <v>1.2278447296916787E-3</v>
      </c>
      <c r="X37" s="2">
        <f t="shared" si="37"/>
        <v>1.3298611436851531E-3</v>
      </c>
      <c r="Y37" s="2">
        <f t="shared" si="37"/>
        <v>1.3169143095361343E-3</v>
      </c>
      <c r="Z37" s="2">
        <f t="shared" si="37"/>
        <v>7.1404826750543914E-4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>
        <f t="shared" si="33"/>
        <v>0.46805109550504992</v>
      </c>
      <c r="C38" s="2">
        <f t="shared" si="30"/>
        <v>0.48459917247182921</v>
      </c>
      <c r="D38" s="2">
        <f t="shared" si="30"/>
        <v>0.44718695215913812</v>
      </c>
      <c r="E38" s="2">
        <f t="shared" si="30"/>
        <v>0.47570096687027935</v>
      </c>
      <c r="F38" s="2">
        <f t="shared" si="30"/>
        <v>0.50701762853768451</v>
      </c>
      <c r="G38" s="2">
        <f t="shared" si="30"/>
        <v>0.4955037897363046</v>
      </c>
      <c r="H38" s="2">
        <f t="shared" si="30"/>
        <v>0.52483104357986321</v>
      </c>
      <c r="I38" s="2">
        <f t="shared" si="30"/>
        <v>0.57519728943715653</v>
      </c>
      <c r="J38" s="2">
        <f t="shared" si="30"/>
        <v>0.54160617612070361</v>
      </c>
      <c r="K38" s="2">
        <f t="shared" si="30"/>
        <v>0.54779830427143417</v>
      </c>
      <c r="L38" s="2">
        <f t="shared" si="30"/>
        <v>0.56764361717514589</v>
      </c>
      <c r="M38" s="2">
        <f t="shared" si="30"/>
        <v>0.55044097311982443</v>
      </c>
      <c r="O38" s="2">
        <f>TTEST(AO28:AO30,$AO$34:$AQ$34,2,2)</f>
        <v>3.6165897311643276E-4</v>
      </c>
      <c r="P38" s="2">
        <f t="shared" ref="P38:Z38" si="38">TTEST(AP28:AP30,$AO$34:$AQ$34,2,2)</f>
        <v>4.3973259782328152E-4</v>
      </c>
      <c r="Q38" s="2">
        <f t="shared" si="38"/>
        <v>2.7187908370026063E-4</v>
      </c>
      <c r="R38" s="2">
        <f t="shared" si="38"/>
        <v>6.0296525138771979E-4</v>
      </c>
      <c r="S38" s="2">
        <f t="shared" si="38"/>
        <v>7.6992288028657283E-4</v>
      </c>
      <c r="T38" s="2">
        <f t="shared" si="38"/>
        <v>8.8109817403558637E-4</v>
      </c>
      <c r="U38" s="2">
        <f t="shared" si="38"/>
        <v>1.4820273692098336E-3</v>
      </c>
      <c r="V38" s="2">
        <f t="shared" si="38"/>
        <v>2.6651363374606942E-3</v>
      </c>
      <c r="W38" s="2">
        <f t="shared" si="38"/>
        <v>7.4052382551838703E-4</v>
      </c>
      <c r="X38" s="2">
        <f t="shared" si="38"/>
        <v>6.1050483545514592E-4</v>
      </c>
      <c r="Y38" s="2">
        <f t="shared" si="38"/>
        <v>3.9807861528092982E-3</v>
      </c>
      <c r="Z38" s="2">
        <f t="shared" si="38"/>
        <v>1.3397039414832547E-3</v>
      </c>
    </row>
    <row r="39" spans="1:52" x14ac:dyDescent="0.25">
      <c r="A39" s="53">
        <f t="shared" si="29"/>
        <v>0</v>
      </c>
      <c r="B39" s="2">
        <f t="shared" si="33"/>
        <v>0.49048730190912232</v>
      </c>
      <c r="C39" s="2">
        <f t="shared" si="30"/>
        <v>0.48172976992296984</v>
      </c>
      <c r="D39" s="2">
        <f t="shared" si="30"/>
        <v>0.45800185087377648</v>
      </c>
      <c r="E39" s="2">
        <f t="shared" si="30"/>
        <v>0.49188418056054428</v>
      </c>
      <c r="F39" s="2">
        <f t="shared" si="30"/>
        <v>0.49831869289616587</v>
      </c>
      <c r="G39" s="2">
        <f t="shared" si="30"/>
        <v>0.51422766409619125</v>
      </c>
      <c r="H39" s="2">
        <f t="shared" si="30"/>
        <v>0.50900014504792701</v>
      </c>
      <c r="I39" s="2">
        <f t="shared" si="30"/>
        <v>0.56225497786294654</v>
      </c>
      <c r="J39" s="2">
        <f t="shared" si="30"/>
        <v>0.54565235768284159</v>
      </c>
      <c r="K39" s="2">
        <f t="shared" si="30"/>
        <v>0.62336189293747724</v>
      </c>
      <c r="L39" s="2">
        <f t="shared" si="30"/>
        <v>0.6249524459003315</v>
      </c>
      <c r="M39" s="2">
        <f t="shared" si="30"/>
        <v>0.59876666915343235</v>
      </c>
      <c r="O39" s="2">
        <f>TTEST(AO31:AO33,$AO$34:$AQ$34,2,2)</f>
        <v>5.0232319361815639E-4</v>
      </c>
      <c r="P39" s="2">
        <f t="shared" ref="P39:Z39" si="39">TTEST(AP31:AP33,$AO$34:$AQ$34,2,2)</f>
        <v>1.1429505378473435E-3</v>
      </c>
      <c r="Q39" s="2">
        <f t="shared" si="39"/>
        <v>5.6657651844071435E-4</v>
      </c>
      <c r="R39" s="2">
        <f t="shared" si="39"/>
        <v>1.1136923682454002E-3</v>
      </c>
      <c r="S39" s="2">
        <f>TTEST(AS31:AS33,$AO$34:$AQ$34,2,2)</f>
        <v>6.9061315918674416E-4</v>
      </c>
      <c r="T39" s="2">
        <f t="shared" si="39"/>
        <v>6.7631593984548576E-4</v>
      </c>
      <c r="U39" s="2">
        <f t="shared" si="39"/>
        <v>7.4109952301403155E-4</v>
      </c>
      <c r="V39" s="2">
        <f t="shared" si="39"/>
        <v>1.6084125019179836E-3</v>
      </c>
      <c r="W39" s="2">
        <f t="shared" si="39"/>
        <v>7.5534256139108932E-4</v>
      </c>
      <c r="X39" s="2">
        <f t="shared" si="39"/>
        <v>1.2491275000759671E-2</v>
      </c>
      <c r="Y39" s="2">
        <f t="shared" si="39"/>
        <v>4.1323180464032929E-3</v>
      </c>
      <c r="Z39" s="2">
        <f t="shared" si="39"/>
        <v>2.7322701824302239E-3</v>
      </c>
    </row>
    <row r="40" spans="1:52" x14ac:dyDescent="0.25">
      <c r="A40" s="53"/>
      <c r="B40" s="2">
        <f t="shared" si="33"/>
        <v>1.0205151969165966</v>
      </c>
      <c r="C40" s="2" t="e">
        <f t="shared" si="30"/>
        <v>#VALUE!</v>
      </c>
      <c r="D40" s="2">
        <f t="shared" si="30"/>
        <v>0.94372886172681969</v>
      </c>
      <c r="E40" s="2">
        <f t="shared" si="30"/>
        <v>1.0231305958914898</v>
      </c>
      <c r="F40" s="2">
        <f t="shared" si="30"/>
        <v>0.97171007313888269</v>
      </c>
      <c r="G40" s="2">
        <f t="shared" si="30"/>
        <v>1.0409152723262114</v>
      </c>
      <c r="H40" s="2">
        <f t="shared" si="30"/>
        <v>1.1917075075032983</v>
      </c>
      <c r="I40" s="2">
        <f t="shared" si="30"/>
        <v>1.3986867971228298</v>
      </c>
      <c r="J40" s="2">
        <f t="shared" si="30"/>
        <v>1.5674024003514944</v>
      </c>
      <c r="K40" s="2">
        <f t="shared" si="30"/>
        <v>2.1412076025970381</v>
      </c>
      <c r="L40" s="2">
        <f t="shared" si="30"/>
        <v>4.4336300188014546</v>
      </c>
      <c r="M40" s="2">
        <f t="shared" si="30"/>
        <v>0</v>
      </c>
      <c r="O40" s="2"/>
      <c r="P40" s="2"/>
      <c r="Q40" s="2"/>
      <c r="U40" s="2">
        <f>TTEST(AR34:AR36,$AO$34:$AQ$34,2,2)</f>
        <v>0.22517350508808293</v>
      </c>
      <c r="V40" s="2">
        <f>TTEST(AS34:AS36,$AO$34:$AQ$34,2,2)</f>
        <v>3.1246539376535969E-2</v>
      </c>
      <c r="W40" s="2">
        <f>TTEST(AT34:AT36,$AO$34:$AQ$34,2,2)</f>
        <v>3.7084719460636585E-3</v>
      </c>
      <c r="X40" s="2">
        <f>TTEST(AU34:AU36,$AO$34:$AQ$34,2,2)</f>
        <v>1.2861387318848757E-3</v>
      </c>
      <c r="Y40" s="2">
        <f>TTEST(AV34:AV36,$AO$34:$AQ$34,2,2)</f>
        <v>2.8758901361686337E-4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 t="str">
        <f>J2</f>
        <v>BPB</v>
      </c>
      <c r="B44" s="75">
        <f>D44/2</f>
        <v>1.286875</v>
      </c>
      <c r="C44" s="76">
        <f>MIN(AB64:AM64)</f>
        <v>1.1389345944767719</v>
      </c>
      <c r="D44" s="77">
        <f>MIN(O54:Z54)</f>
        <v>2.57375</v>
      </c>
      <c r="E44" s="76">
        <f>MIN(AB44:AM44)</f>
        <v>1.4690352591214948</v>
      </c>
      <c r="F44" s="55">
        <f t="shared" ref="F44:F51" si="40">IF(B44&gt;0,(B44-D44)*(($E$8-E44)/(C44-E44))+D44,0)</f>
        <v>2.1096991346470322</v>
      </c>
      <c r="G44" s="56"/>
      <c r="H44" s="78">
        <f>MAX(B33:L33)</f>
        <v>15.242929137432688</v>
      </c>
      <c r="I44" s="79">
        <f>MAX(AB54:AM54)</f>
        <v>5.1475</v>
      </c>
      <c r="J44" s="124" t="str">
        <f>IF(AND(D44&gt;Cytotoxicity!B66,E44&gt;0),"Cytotox","ok")</f>
        <v>ok</v>
      </c>
      <c r="O44" s="2" t="str">
        <f>IF((B33&gt;$E$8)*AND(O33&lt;0.05),B33,"")</f>
        <v/>
      </c>
      <c r="P44" s="2" t="str">
        <f t="shared" ref="P44:Z51" si="41">IF((C33&gt;$E$8)*AND(P33&lt;0.05),C33,"")</f>
        <v/>
      </c>
      <c r="Q44" s="2" t="str">
        <f t="shared" si="41"/>
        <v/>
      </c>
      <c r="R44" s="2" t="str">
        <f t="shared" si="41"/>
        <v/>
      </c>
      <c r="S44" s="2" t="str">
        <f t="shared" si="41"/>
        <v/>
      </c>
      <c r="T44" s="2" t="str">
        <f t="shared" si="41"/>
        <v/>
      </c>
      <c r="U44" s="2" t="str">
        <f t="shared" si="41"/>
        <v/>
      </c>
      <c r="V44" s="2" t="str">
        <f t="shared" si="41"/>
        <v/>
      </c>
      <c r="W44" s="2">
        <f t="shared" si="41"/>
        <v>1.4690352591214948</v>
      </c>
      <c r="X44" s="2">
        <f t="shared" si="41"/>
        <v>15.242929137432688</v>
      </c>
      <c r="Y44" s="2" t="str">
        <f t="shared" si="41"/>
        <v/>
      </c>
      <c r="Z44" s="2" t="str">
        <f t="shared" si="41"/>
        <v/>
      </c>
      <c r="AB44" s="36" t="str">
        <f>IF((O74-N74)&lt;0.0000001,"",O74)</f>
        <v/>
      </c>
      <c r="AC44" s="36" t="str">
        <f t="shared" ref="AC44:AM51" si="42">IF((P74-O74)&lt;0.0000001,"",P74)</f>
        <v/>
      </c>
      <c r="AD44" s="36" t="str">
        <f t="shared" si="42"/>
        <v/>
      </c>
      <c r="AE44" s="36" t="str">
        <f t="shared" si="42"/>
        <v/>
      </c>
      <c r="AF44" s="36" t="str">
        <f t="shared" si="42"/>
        <v/>
      </c>
      <c r="AG44" s="36" t="str">
        <f t="shared" si="42"/>
        <v/>
      </c>
      <c r="AH44" s="36" t="str">
        <f t="shared" si="42"/>
        <v/>
      </c>
      <c r="AI44" s="36" t="str">
        <f t="shared" si="42"/>
        <v/>
      </c>
      <c r="AJ44" s="36">
        <f t="shared" si="42"/>
        <v>1.4690352591214948</v>
      </c>
      <c r="AK44" s="36">
        <f t="shared" si="42"/>
        <v>15.242929137432688</v>
      </c>
      <c r="AL44" s="36" t="str">
        <f t="shared" si="42"/>
        <v/>
      </c>
      <c r="AM44" s="36" t="str">
        <f t="shared" si="42"/>
        <v/>
      </c>
    </row>
    <row r="45" spans="1:52" x14ac:dyDescent="0.25">
      <c r="A45" s="58">
        <f t="shared" ref="A45:A50" si="43">J3</f>
        <v>0</v>
      </c>
      <c r="B45" s="75">
        <f t="shared" ref="B45:B50" si="44">D45/2</f>
        <v>1.286875</v>
      </c>
      <c r="C45" s="76">
        <f t="shared" ref="C45:C50" si="45">MIN(AB65:AM65)</f>
        <v>1.2028657891364931</v>
      </c>
      <c r="D45" s="77">
        <f t="shared" ref="D45:D50" si="46">MIN(O55:Z55)</f>
        <v>2.57375</v>
      </c>
      <c r="E45" s="76">
        <f t="shared" ref="E45:E50" si="47">MIN(AB45:AM45)</f>
        <v>1.6982942545099939</v>
      </c>
      <c r="F45" s="55">
        <f t="shared" si="40"/>
        <v>1.6690559823992059</v>
      </c>
      <c r="G45" s="56"/>
      <c r="H45" s="78">
        <f t="shared" ref="H45:H51" si="48">MAX(B34:L34)</f>
        <v>11.301048752811594</v>
      </c>
      <c r="I45" s="79">
        <f t="shared" ref="I45:I50" si="49">MAX(AB55:AM55)</f>
        <v>5.1475</v>
      </c>
      <c r="J45" s="124" t="str">
        <f>IF(AND(D45&gt;Cytotoxicity!B67,E45&gt;0),"Cytotox","ok")</f>
        <v>ok</v>
      </c>
      <c r="O45" s="2" t="str">
        <f t="shared" ref="O45:O51" si="50">IF((B34&gt;$E$8)*AND(O34&lt;0.05),B34,"")</f>
        <v/>
      </c>
      <c r="P45" s="2" t="str">
        <f t="shared" si="41"/>
        <v/>
      </c>
      <c r="Q45" s="2" t="str">
        <f>IF((D34&gt;$E$8)*AND(Q34&lt;0.05),D34,"")</f>
        <v/>
      </c>
      <c r="R45" s="2" t="str">
        <f t="shared" si="41"/>
        <v/>
      </c>
      <c r="S45" s="2" t="str">
        <f t="shared" si="41"/>
        <v/>
      </c>
      <c r="T45" s="2" t="str">
        <f t="shared" si="41"/>
        <v/>
      </c>
      <c r="U45" s="2" t="str">
        <f t="shared" si="41"/>
        <v/>
      </c>
      <c r="V45" s="2" t="str">
        <f t="shared" si="41"/>
        <v/>
      </c>
      <c r="W45" s="2">
        <f t="shared" si="41"/>
        <v>1.6982942545099939</v>
      </c>
      <c r="X45" s="2">
        <f t="shared" si="41"/>
        <v>11.301048752811594</v>
      </c>
      <c r="Y45" s="2" t="str">
        <f t="shared" si="41"/>
        <v/>
      </c>
      <c r="Z45" s="2" t="str">
        <f t="shared" si="41"/>
        <v/>
      </c>
      <c r="AB45" s="36" t="str">
        <f t="shared" ref="AB45:AB51" si="51">IF((O75-N75)&lt;0.0000001,"",O75)</f>
        <v/>
      </c>
      <c r="AC45" s="36" t="str">
        <f t="shared" si="42"/>
        <v/>
      </c>
      <c r="AD45" s="36" t="str">
        <f t="shared" si="42"/>
        <v/>
      </c>
      <c r="AE45" s="36" t="str">
        <f t="shared" si="42"/>
        <v/>
      </c>
      <c r="AF45" s="36" t="str">
        <f t="shared" si="42"/>
        <v/>
      </c>
      <c r="AG45" s="36" t="str">
        <f t="shared" si="42"/>
        <v/>
      </c>
      <c r="AH45" s="36" t="str">
        <f t="shared" si="42"/>
        <v/>
      </c>
      <c r="AI45" s="36" t="str">
        <f t="shared" si="42"/>
        <v/>
      </c>
      <c r="AJ45" s="36">
        <f t="shared" si="42"/>
        <v>1.6982942545099939</v>
      </c>
      <c r="AK45" s="36">
        <f t="shared" si="42"/>
        <v>11.301048752811594</v>
      </c>
      <c r="AL45" s="36" t="str">
        <f t="shared" si="42"/>
        <v/>
      </c>
      <c r="AM45" s="36" t="str">
        <f t="shared" si="42"/>
        <v/>
      </c>
    </row>
    <row r="46" spans="1:52" x14ac:dyDescent="0.25">
      <c r="A46" s="58">
        <f t="shared" si="43"/>
        <v>0</v>
      </c>
      <c r="B46" s="75">
        <f t="shared" si="44"/>
        <v>8.0429687499999999E-2</v>
      </c>
      <c r="C46" s="76">
        <f t="shared" si="45"/>
        <v>1.13132940411801</v>
      </c>
      <c r="D46" s="77">
        <f t="shared" si="46"/>
        <v>0.160859375</v>
      </c>
      <c r="E46" s="76">
        <f t="shared" si="47"/>
        <v>1.4614444790434458</v>
      </c>
      <c r="F46" s="55">
        <f t="shared" si="40"/>
        <v>0.13370688999128225</v>
      </c>
      <c r="G46" s="56"/>
      <c r="H46" s="78">
        <f t="shared" si="48"/>
        <v>11.407448226998183</v>
      </c>
      <c r="I46" s="79">
        <f t="shared" si="49"/>
        <v>5.1475</v>
      </c>
      <c r="J46" s="124" t="str">
        <f>IF(AND(D46&gt;Cytotoxicity!B68,E46&gt;0),"Cytotox","ok")</f>
        <v>ok</v>
      </c>
      <c r="O46" s="2" t="str">
        <f t="shared" si="50"/>
        <v/>
      </c>
      <c r="P46" s="2" t="str">
        <f t="shared" si="41"/>
        <v/>
      </c>
      <c r="Q46" s="2" t="str">
        <f t="shared" si="41"/>
        <v/>
      </c>
      <c r="R46" s="2" t="str">
        <f t="shared" si="41"/>
        <v/>
      </c>
      <c r="S46" s="2">
        <f t="shared" si="41"/>
        <v>1.4614444790434458</v>
      </c>
      <c r="T46" s="2">
        <f t="shared" si="41"/>
        <v>1.7716794175612538</v>
      </c>
      <c r="U46" s="2">
        <f t="shared" si="41"/>
        <v>2.3138217405048707</v>
      </c>
      <c r="V46" s="2">
        <f t="shared" si="41"/>
        <v>3.1058997246808975</v>
      </c>
      <c r="W46" s="2">
        <f t="shared" si="41"/>
        <v>4.269876550339661</v>
      </c>
      <c r="X46" s="2">
        <f t="shared" si="41"/>
        <v>11.407448226998183</v>
      </c>
      <c r="Y46" s="2" t="str">
        <f t="shared" si="41"/>
        <v/>
      </c>
      <c r="Z46" s="2" t="str">
        <f t="shared" si="41"/>
        <v/>
      </c>
      <c r="AB46" s="36" t="str">
        <f t="shared" si="51"/>
        <v/>
      </c>
      <c r="AC46" s="36" t="str">
        <f t="shared" si="42"/>
        <v/>
      </c>
      <c r="AD46" s="36" t="str">
        <f t="shared" si="42"/>
        <v/>
      </c>
      <c r="AE46" s="36" t="str">
        <f t="shared" si="42"/>
        <v/>
      </c>
      <c r="AF46" s="36">
        <f t="shared" si="42"/>
        <v>1.4614444790434458</v>
      </c>
      <c r="AG46" s="36">
        <f t="shared" si="42"/>
        <v>1.7716794175612538</v>
      </c>
      <c r="AH46" s="36">
        <f t="shared" si="42"/>
        <v>2.3138217405048707</v>
      </c>
      <c r="AI46" s="36">
        <f t="shared" si="42"/>
        <v>3.1058997246808975</v>
      </c>
      <c r="AJ46" s="36">
        <f t="shared" si="42"/>
        <v>4.269876550339661</v>
      </c>
      <c r="AK46" s="36">
        <f t="shared" si="42"/>
        <v>11.407448226998183</v>
      </c>
      <c r="AL46" s="36" t="str">
        <f t="shared" si="42"/>
        <v/>
      </c>
      <c r="AM46" s="36" t="str">
        <f t="shared" si="42"/>
        <v/>
      </c>
    </row>
    <row r="47" spans="1:52" x14ac:dyDescent="0.25">
      <c r="A47" s="58">
        <f t="shared" si="43"/>
        <v>0</v>
      </c>
      <c r="B47" s="75">
        <f t="shared" si="44"/>
        <v>2.57375</v>
      </c>
      <c r="C47" s="76">
        <f t="shared" si="45"/>
        <v>0.99428024531269588</v>
      </c>
      <c r="D47" s="77">
        <f t="shared" si="46"/>
        <v>5.1475</v>
      </c>
      <c r="E47" s="76">
        <f t="shared" si="47"/>
        <v>1.7410171694734464</v>
      </c>
      <c r="F47" s="55">
        <f t="shared" si="40"/>
        <v>3.7997958656914648</v>
      </c>
      <c r="G47" s="56"/>
      <c r="H47" s="78">
        <f t="shared" si="48"/>
        <v>2.83522236552127</v>
      </c>
      <c r="I47" s="79">
        <f t="shared" si="49"/>
        <v>10.295</v>
      </c>
      <c r="J47" s="124" t="str">
        <f>IF(AND(D47&gt;Cytotoxicity!B69,E47&gt;0),"Cytotox","ok")</f>
        <v>ok</v>
      </c>
      <c r="O47" s="2" t="str">
        <f t="shared" si="50"/>
        <v/>
      </c>
      <c r="P47" s="2" t="str">
        <f t="shared" si="41"/>
        <v/>
      </c>
      <c r="Q47" s="2" t="str">
        <f t="shared" si="41"/>
        <v/>
      </c>
      <c r="R47" s="2" t="str">
        <f t="shared" si="41"/>
        <v/>
      </c>
      <c r="S47" s="2" t="str">
        <f t="shared" si="41"/>
        <v/>
      </c>
      <c r="T47" s="2" t="str">
        <f t="shared" si="41"/>
        <v/>
      </c>
      <c r="U47" s="2" t="str">
        <f t="shared" si="41"/>
        <v/>
      </c>
      <c r="V47" s="2" t="str">
        <f t="shared" si="41"/>
        <v/>
      </c>
      <c r="W47" s="2" t="str">
        <f t="shared" si="41"/>
        <v/>
      </c>
      <c r="X47" s="2">
        <f t="shared" si="41"/>
        <v>1.7410171694734464</v>
      </c>
      <c r="Y47" s="2">
        <f t="shared" si="41"/>
        <v>2.83522236552127</v>
      </c>
      <c r="Z47" s="2" t="str">
        <f t="shared" si="41"/>
        <v/>
      </c>
      <c r="AB47" s="36" t="str">
        <f t="shared" si="51"/>
        <v/>
      </c>
      <c r="AC47" s="36" t="str">
        <f t="shared" si="42"/>
        <v/>
      </c>
      <c r="AD47" s="36" t="str">
        <f t="shared" si="42"/>
        <v/>
      </c>
      <c r="AE47" s="36" t="str">
        <f t="shared" si="42"/>
        <v/>
      </c>
      <c r="AF47" s="36" t="str">
        <f t="shared" si="42"/>
        <v/>
      </c>
      <c r="AG47" s="36" t="str">
        <f t="shared" si="42"/>
        <v/>
      </c>
      <c r="AH47" s="36" t="str">
        <f t="shared" si="42"/>
        <v/>
      </c>
      <c r="AI47" s="36" t="str">
        <f t="shared" si="42"/>
        <v/>
      </c>
      <c r="AJ47" s="36" t="str">
        <f t="shared" si="42"/>
        <v/>
      </c>
      <c r="AK47" s="36">
        <f t="shared" si="42"/>
        <v>1.7410171694734464</v>
      </c>
      <c r="AL47" s="36">
        <f t="shared" si="42"/>
        <v>2.83522236552127</v>
      </c>
      <c r="AM47" s="36" t="str">
        <f t="shared" si="42"/>
        <v/>
      </c>
    </row>
    <row r="48" spans="1:52" x14ac:dyDescent="0.25">
      <c r="A48" s="58">
        <f t="shared" si="43"/>
        <v>0</v>
      </c>
      <c r="B48" s="75">
        <f t="shared" si="44"/>
        <v>0</v>
      </c>
      <c r="C48" s="76">
        <f t="shared" si="45"/>
        <v>0</v>
      </c>
      <c r="D48" s="77">
        <f t="shared" si="46"/>
        <v>0</v>
      </c>
      <c r="E48" s="76">
        <f t="shared" si="47"/>
        <v>0</v>
      </c>
      <c r="F48" s="55">
        <f t="shared" si="40"/>
        <v>0</v>
      </c>
      <c r="G48" s="56"/>
      <c r="H48" s="78">
        <f t="shared" si="48"/>
        <v>0.54418539947499955</v>
      </c>
      <c r="I48" s="79">
        <f t="shared" si="49"/>
        <v>0</v>
      </c>
      <c r="J48" s="124" t="str">
        <f>IF(AND(D48&gt;Cytotoxicity!B70,E48&gt;0),"Cytotox","ok")</f>
        <v>ok</v>
      </c>
      <c r="O48" s="2" t="str">
        <f t="shared" si="50"/>
        <v/>
      </c>
      <c r="P48" s="2" t="str">
        <f t="shared" si="41"/>
        <v/>
      </c>
      <c r="Q48" s="2" t="str">
        <f t="shared" si="41"/>
        <v/>
      </c>
      <c r="R48" s="2" t="str">
        <f t="shared" si="41"/>
        <v/>
      </c>
      <c r="S48" s="2" t="str">
        <f t="shared" si="41"/>
        <v/>
      </c>
      <c r="T48" s="2" t="str">
        <f t="shared" si="41"/>
        <v/>
      </c>
      <c r="U48" s="2" t="str">
        <f t="shared" si="41"/>
        <v/>
      </c>
      <c r="V48" s="2" t="str">
        <f t="shared" si="41"/>
        <v/>
      </c>
      <c r="W48" s="2" t="str">
        <f t="shared" si="41"/>
        <v/>
      </c>
      <c r="X48" s="2" t="str">
        <f t="shared" si="41"/>
        <v/>
      </c>
      <c r="Y48" s="2" t="str">
        <f t="shared" si="41"/>
        <v/>
      </c>
      <c r="Z48" s="2" t="str">
        <f t="shared" si="41"/>
        <v/>
      </c>
      <c r="AB48" s="36" t="str">
        <f t="shared" si="51"/>
        <v/>
      </c>
      <c r="AC48" s="36" t="str">
        <f t="shared" si="42"/>
        <v/>
      </c>
      <c r="AD48" s="36" t="str">
        <f t="shared" si="42"/>
        <v/>
      </c>
      <c r="AE48" s="36" t="str">
        <f t="shared" si="42"/>
        <v/>
      </c>
      <c r="AF48" s="36" t="str">
        <f t="shared" si="42"/>
        <v/>
      </c>
      <c r="AG48" s="36" t="str">
        <f t="shared" si="42"/>
        <v/>
      </c>
      <c r="AH48" s="36" t="str">
        <f t="shared" si="42"/>
        <v/>
      </c>
      <c r="AI48" s="36" t="str">
        <f t="shared" si="42"/>
        <v/>
      </c>
      <c r="AJ48" s="36" t="str">
        <f t="shared" si="42"/>
        <v/>
      </c>
      <c r="AK48" s="36" t="str">
        <f t="shared" si="42"/>
        <v/>
      </c>
      <c r="AL48" s="36" t="str">
        <f t="shared" si="42"/>
        <v/>
      </c>
      <c r="AM48" s="36" t="str">
        <f t="shared" si="42"/>
        <v/>
      </c>
    </row>
    <row r="49" spans="1:39" x14ac:dyDescent="0.25">
      <c r="A49" s="58">
        <f t="shared" si="43"/>
        <v>0</v>
      </c>
      <c r="B49" s="75">
        <f t="shared" si="44"/>
        <v>0</v>
      </c>
      <c r="C49" s="76">
        <f t="shared" si="45"/>
        <v>0</v>
      </c>
      <c r="D49" s="77">
        <f t="shared" si="46"/>
        <v>0</v>
      </c>
      <c r="E49" s="76">
        <f t="shared" si="47"/>
        <v>0</v>
      </c>
      <c r="F49" s="55">
        <f t="shared" si="40"/>
        <v>0</v>
      </c>
      <c r="G49" s="56"/>
      <c r="H49" s="78">
        <f t="shared" si="48"/>
        <v>0.57519728943715653</v>
      </c>
      <c r="I49" s="79">
        <f t="shared" si="49"/>
        <v>0</v>
      </c>
      <c r="J49" s="124" t="str">
        <f>IF(AND(D49&gt;Cytotoxicity!B71,E49&gt;0),"Cytotox","ok")</f>
        <v>ok</v>
      </c>
      <c r="O49" s="2" t="str">
        <f t="shared" si="50"/>
        <v/>
      </c>
      <c r="P49" s="2" t="str">
        <f t="shared" si="41"/>
        <v/>
      </c>
      <c r="Q49" s="2" t="str">
        <f t="shared" si="41"/>
        <v/>
      </c>
      <c r="R49" s="2" t="str">
        <f t="shared" si="41"/>
        <v/>
      </c>
      <c r="S49" s="2" t="str">
        <f t="shared" si="41"/>
        <v/>
      </c>
      <c r="T49" s="2" t="str">
        <f t="shared" si="41"/>
        <v/>
      </c>
      <c r="U49" s="2" t="str">
        <f t="shared" si="41"/>
        <v/>
      </c>
      <c r="V49" s="2" t="str">
        <f t="shared" si="41"/>
        <v/>
      </c>
      <c r="W49" s="2" t="str">
        <f t="shared" si="41"/>
        <v/>
      </c>
      <c r="X49" s="2" t="str">
        <f t="shared" si="41"/>
        <v/>
      </c>
      <c r="Y49" s="2" t="str">
        <f t="shared" si="41"/>
        <v/>
      </c>
      <c r="Z49" s="2" t="str">
        <f t="shared" si="41"/>
        <v/>
      </c>
      <c r="AB49" s="36" t="str">
        <f t="shared" si="51"/>
        <v/>
      </c>
      <c r="AC49" s="36" t="str">
        <f t="shared" si="42"/>
        <v/>
      </c>
      <c r="AD49" s="36" t="str">
        <f t="shared" si="42"/>
        <v/>
      </c>
      <c r="AE49" s="36" t="str">
        <f t="shared" si="42"/>
        <v/>
      </c>
      <c r="AF49" s="36" t="str">
        <f t="shared" si="42"/>
        <v/>
      </c>
      <c r="AG49" s="36" t="str">
        <f t="shared" si="42"/>
        <v/>
      </c>
      <c r="AH49" s="36" t="str">
        <f t="shared" si="42"/>
        <v/>
      </c>
      <c r="AI49" s="36" t="str">
        <f t="shared" si="42"/>
        <v/>
      </c>
      <c r="AJ49" s="36" t="str">
        <f t="shared" si="42"/>
        <v/>
      </c>
      <c r="AK49" s="36" t="str">
        <f t="shared" si="42"/>
        <v/>
      </c>
      <c r="AL49" s="36" t="str">
        <f t="shared" si="42"/>
        <v/>
      </c>
      <c r="AM49" s="36" t="str">
        <f t="shared" si="42"/>
        <v/>
      </c>
    </row>
    <row r="50" spans="1:39" x14ac:dyDescent="0.25">
      <c r="A50" s="58">
        <f t="shared" si="43"/>
        <v>0</v>
      </c>
      <c r="B50" s="75">
        <f t="shared" si="44"/>
        <v>0</v>
      </c>
      <c r="C50" s="76">
        <f t="shared" si="45"/>
        <v>0</v>
      </c>
      <c r="D50" s="77">
        <f t="shared" si="46"/>
        <v>0</v>
      </c>
      <c r="E50" s="76">
        <f t="shared" si="47"/>
        <v>0</v>
      </c>
      <c r="F50" s="55">
        <f t="shared" si="40"/>
        <v>0</v>
      </c>
      <c r="G50" s="56"/>
      <c r="H50" s="78">
        <f t="shared" si="48"/>
        <v>0.6249524459003315</v>
      </c>
      <c r="I50" s="79">
        <f t="shared" si="49"/>
        <v>0</v>
      </c>
      <c r="J50" s="124" t="str">
        <f>IF(AND(D50&gt;Cytotoxicity!B72,E50&gt;0),"Cytotox","ok")</f>
        <v>ok</v>
      </c>
      <c r="O50" s="2" t="str">
        <f t="shared" si="50"/>
        <v/>
      </c>
      <c r="P50" s="2" t="str">
        <f t="shared" si="41"/>
        <v/>
      </c>
      <c r="Q50" s="2" t="str">
        <f t="shared" si="41"/>
        <v/>
      </c>
      <c r="R50" s="2" t="str">
        <f t="shared" si="41"/>
        <v/>
      </c>
      <c r="S50" s="2" t="str">
        <f t="shared" si="41"/>
        <v/>
      </c>
      <c r="T50" s="2" t="str">
        <f t="shared" si="41"/>
        <v/>
      </c>
      <c r="U50" s="2" t="str">
        <f t="shared" si="41"/>
        <v/>
      </c>
      <c r="V50" s="2" t="str">
        <f t="shared" si="41"/>
        <v/>
      </c>
      <c r="W50" s="2" t="str">
        <f t="shared" si="41"/>
        <v/>
      </c>
      <c r="X50" s="2" t="str">
        <f t="shared" si="41"/>
        <v/>
      </c>
      <c r="Y50" s="2" t="str">
        <f t="shared" si="41"/>
        <v/>
      </c>
      <c r="Z50" s="2" t="str">
        <f t="shared" si="41"/>
        <v/>
      </c>
      <c r="AB50" s="36" t="str">
        <f t="shared" si="51"/>
        <v/>
      </c>
      <c r="AC50" s="36" t="str">
        <f t="shared" si="42"/>
        <v/>
      </c>
      <c r="AD50" s="36" t="str">
        <f t="shared" si="42"/>
        <v/>
      </c>
      <c r="AE50" s="36" t="str">
        <f t="shared" si="42"/>
        <v/>
      </c>
      <c r="AF50" s="36" t="str">
        <f t="shared" si="42"/>
        <v/>
      </c>
      <c r="AG50" s="36" t="str">
        <f t="shared" si="42"/>
        <v/>
      </c>
      <c r="AH50" s="36" t="str">
        <f t="shared" si="42"/>
        <v/>
      </c>
      <c r="AI50" s="36" t="str">
        <f t="shared" si="42"/>
        <v/>
      </c>
      <c r="AJ50" s="36" t="str">
        <f t="shared" si="42"/>
        <v/>
      </c>
      <c r="AK50" s="36" t="str">
        <f t="shared" si="42"/>
        <v/>
      </c>
      <c r="AL50" s="36" t="str">
        <f t="shared" si="42"/>
        <v/>
      </c>
      <c r="AM50" s="36" t="str">
        <f t="shared" si="42"/>
        <v/>
      </c>
    </row>
    <row r="51" spans="1:39" x14ac:dyDescent="0.25">
      <c r="A51" s="58" t="s">
        <v>58</v>
      </c>
      <c r="B51" s="80">
        <f>D51/2</f>
        <v>4</v>
      </c>
      <c r="C51" s="81">
        <f>MIN(AH71:AL71)</f>
        <v>1.1917075075032983</v>
      </c>
      <c r="D51" s="82">
        <f>MIN(U61:Y61)</f>
        <v>8</v>
      </c>
      <c r="E51" s="83">
        <f>MIN(AH51:AL51)</f>
        <v>1.3986867971228298</v>
      </c>
      <c r="F51" s="55">
        <f t="shared" si="40"/>
        <v>7.059098188764187</v>
      </c>
      <c r="G51" s="57"/>
      <c r="H51" s="78" t="e">
        <f t="shared" si="48"/>
        <v>#VALUE!</v>
      </c>
      <c r="I51" s="84">
        <f>MAX(AH61:AL61)</f>
        <v>64</v>
      </c>
      <c r="O51" s="2" t="str">
        <f t="shared" si="50"/>
        <v/>
      </c>
      <c r="P51" s="2" t="e">
        <f t="shared" si="41"/>
        <v>#VALUE!</v>
      </c>
      <c r="Q51" s="2" t="str">
        <f t="shared" si="41"/>
        <v/>
      </c>
      <c r="R51" s="2" t="str">
        <f t="shared" si="41"/>
        <v/>
      </c>
      <c r="S51" s="2" t="str">
        <f t="shared" si="41"/>
        <v/>
      </c>
      <c r="T51" s="2" t="str">
        <f t="shared" si="41"/>
        <v/>
      </c>
      <c r="U51" s="2" t="str">
        <f t="shared" si="41"/>
        <v/>
      </c>
      <c r="V51" s="2">
        <f t="shared" si="41"/>
        <v>1.3986867971228298</v>
      </c>
      <c r="W51" s="2">
        <f t="shared" si="41"/>
        <v>1.5674024003514944</v>
      </c>
      <c r="X51" s="2">
        <f t="shared" si="41"/>
        <v>2.1412076025970381</v>
      </c>
      <c r="Y51" s="2">
        <f t="shared" si="41"/>
        <v>4.4336300188014546</v>
      </c>
      <c r="Z51" s="2" t="str">
        <f t="shared" si="41"/>
        <v/>
      </c>
      <c r="AB51" s="36" t="str">
        <f t="shared" si="51"/>
        <v/>
      </c>
      <c r="AC51" s="36" t="e">
        <f t="shared" si="42"/>
        <v>#VALUE!</v>
      </c>
      <c r="AD51" s="36" t="e">
        <f t="shared" si="42"/>
        <v>#VALUE!</v>
      </c>
      <c r="AE51" s="36" t="str">
        <f t="shared" si="42"/>
        <v/>
      </c>
      <c r="AF51" s="36" t="str">
        <f t="shared" si="42"/>
        <v/>
      </c>
      <c r="AG51" s="36" t="str">
        <f t="shared" si="42"/>
        <v/>
      </c>
      <c r="AH51" s="36" t="str">
        <f t="shared" si="42"/>
        <v/>
      </c>
      <c r="AI51" s="36">
        <f t="shared" si="42"/>
        <v>1.3986867971228298</v>
      </c>
      <c r="AJ51" s="36">
        <f t="shared" si="42"/>
        <v>1.5674024003514944</v>
      </c>
      <c r="AK51" s="36">
        <f t="shared" si="42"/>
        <v>2.1412076025970381</v>
      </c>
      <c r="AL51" s="36">
        <f t="shared" si="42"/>
        <v>4.4336300188014546</v>
      </c>
      <c r="AM51" s="36" t="str">
        <f t="shared" si="42"/>
        <v/>
      </c>
    </row>
    <row r="52" spans="1:39" x14ac:dyDescent="0.25">
      <c r="G52" s="4"/>
      <c r="N52" s="27" t="s">
        <v>47</v>
      </c>
      <c r="O52" s="28">
        <f t="shared" ref="O52:Y52" si="52">P52/2</f>
        <v>1.00537109375E-2</v>
      </c>
      <c r="P52" s="28">
        <f t="shared" si="52"/>
        <v>2.0107421875E-2</v>
      </c>
      <c r="Q52" s="28">
        <f t="shared" si="52"/>
        <v>4.021484375E-2</v>
      </c>
      <c r="R52" s="28">
        <f t="shared" si="52"/>
        <v>8.0429687499999999E-2</v>
      </c>
      <c r="S52" s="28">
        <f t="shared" si="52"/>
        <v>0.160859375</v>
      </c>
      <c r="T52" s="28">
        <f t="shared" si="52"/>
        <v>0.32171875</v>
      </c>
      <c r="U52" s="28">
        <f t="shared" si="52"/>
        <v>0.6434375</v>
      </c>
      <c r="V52" s="28">
        <f t="shared" si="52"/>
        <v>1.286875</v>
      </c>
      <c r="W52" s="28">
        <f t="shared" si="52"/>
        <v>2.57375</v>
      </c>
      <c r="X52" s="28">
        <f t="shared" si="52"/>
        <v>5.1475</v>
      </c>
      <c r="Y52" s="28">
        <f t="shared" si="52"/>
        <v>10.295</v>
      </c>
      <c r="Z52" s="28">
        <f>E9</f>
        <v>20.59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str">
        <f>IF((B33&gt;$E$8)*AND(O33&lt;0.05),O$52,"")</f>
        <v/>
      </c>
      <c r="P54" s="33" t="str">
        <f t="shared" ref="P54:Z61" si="53">IF((C33&gt;$E$8)*AND(P33&lt;0.05),P$52,"")</f>
        <v/>
      </c>
      <c r="Q54" s="33" t="str">
        <f t="shared" si="53"/>
        <v/>
      </c>
      <c r="R54" s="33" t="str">
        <f t="shared" si="53"/>
        <v/>
      </c>
      <c r="S54" s="33" t="str">
        <f t="shared" si="53"/>
        <v/>
      </c>
      <c r="T54" s="33" t="str">
        <f t="shared" si="53"/>
        <v/>
      </c>
      <c r="U54" s="33" t="str">
        <f t="shared" si="53"/>
        <v/>
      </c>
      <c r="V54" s="33" t="str">
        <f t="shared" si="53"/>
        <v/>
      </c>
      <c r="W54" s="33">
        <f t="shared" si="53"/>
        <v>2.57375</v>
      </c>
      <c r="X54" s="33">
        <f t="shared" si="53"/>
        <v>5.1475</v>
      </c>
      <c r="Y54" s="33" t="str">
        <f t="shared" si="53"/>
        <v/>
      </c>
      <c r="Z54" s="33" t="str">
        <f t="shared" si="53"/>
        <v/>
      </c>
      <c r="AB54" s="36" t="str">
        <f>IF((O74-N74)&lt;0.0000001,"",O54)</f>
        <v/>
      </c>
      <c r="AC54" s="36" t="str">
        <f t="shared" ref="AC54:AM61" si="54">IF((P74-O74)&lt;0.0000001,"",P54)</f>
        <v/>
      </c>
      <c r="AD54" s="36" t="str">
        <f t="shared" si="54"/>
        <v/>
      </c>
      <c r="AE54" s="36" t="str">
        <f t="shared" si="54"/>
        <v/>
      </c>
      <c r="AF54" s="36" t="str">
        <f t="shared" si="54"/>
        <v/>
      </c>
      <c r="AG54" s="36" t="str">
        <f t="shared" si="54"/>
        <v/>
      </c>
      <c r="AH54" s="36" t="str">
        <f t="shared" si="54"/>
        <v/>
      </c>
      <c r="AI54" s="36" t="str">
        <f t="shared" si="54"/>
        <v/>
      </c>
      <c r="AJ54" s="36">
        <f t="shared" si="54"/>
        <v>2.57375</v>
      </c>
      <c r="AK54" s="36">
        <f t="shared" si="54"/>
        <v>5.1475</v>
      </c>
      <c r="AL54" s="36" t="str">
        <f t="shared" si="54"/>
        <v/>
      </c>
      <c r="AM54" s="36" t="str">
        <f t="shared" si="54"/>
        <v/>
      </c>
    </row>
    <row r="55" spans="1:39" x14ac:dyDescent="0.25">
      <c r="O55" s="33" t="str">
        <f t="shared" ref="O55:O61" si="55">IF((B34&gt;$E$8)*AND(O34&lt;0.05),O$52,"")</f>
        <v/>
      </c>
      <c r="P55" s="33" t="str">
        <f t="shared" si="53"/>
        <v/>
      </c>
      <c r="Q55" s="33" t="str">
        <f t="shared" si="53"/>
        <v/>
      </c>
      <c r="R55" s="33" t="str">
        <f t="shared" si="53"/>
        <v/>
      </c>
      <c r="S55" s="33" t="str">
        <f t="shared" si="53"/>
        <v/>
      </c>
      <c r="T55" s="33" t="str">
        <f t="shared" si="53"/>
        <v/>
      </c>
      <c r="U55" s="33" t="str">
        <f t="shared" si="53"/>
        <v/>
      </c>
      <c r="V55" s="33" t="str">
        <f t="shared" si="53"/>
        <v/>
      </c>
      <c r="W55" s="33">
        <f t="shared" si="53"/>
        <v>2.57375</v>
      </c>
      <c r="X55" s="33">
        <f t="shared" si="53"/>
        <v>5.1475</v>
      </c>
      <c r="Y55" s="33" t="str">
        <f t="shared" si="53"/>
        <v/>
      </c>
      <c r="Z55" s="33" t="str">
        <f t="shared" si="53"/>
        <v/>
      </c>
      <c r="AB55" s="36" t="str">
        <f t="shared" ref="AB55:AB61" si="56">IF((O75-N75)&lt;0.0000001,"",O55)</f>
        <v/>
      </c>
      <c r="AC55" s="36" t="str">
        <f t="shared" si="54"/>
        <v/>
      </c>
      <c r="AD55" s="36" t="str">
        <f t="shared" si="54"/>
        <v/>
      </c>
      <c r="AE55" s="36" t="str">
        <f t="shared" si="54"/>
        <v/>
      </c>
      <c r="AF55" s="36" t="str">
        <f t="shared" si="54"/>
        <v/>
      </c>
      <c r="AG55" s="36" t="str">
        <f t="shared" si="54"/>
        <v/>
      </c>
      <c r="AH55" s="36" t="str">
        <f t="shared" si="54"/>
        <v/>
      </c>
      <c r="AI55" s="36" t="str">
        <f t="shared" si="54"/>
        <v/>
      </c>
      <c r="AJ55" s="36">
        <f t="shared" si="54"/>
        <v>2.57375</v>
      </c>
      <c r="AK55" s="36">
        <f t="shared" si="54"/>
        <v>5.1475</v>
      </c>
      <c r="AL55" s="36" t="str">
        <f t="shared" si="54"/>
        <v/>
      </c>
      <c r="AM55" s="36" t="str">
        <f t="shared" si="54"/>
        <v/>
      </c>
    </row>
    <row r="56" spans="1:39" x14ac:dyDescent="0.25">
      <c r="O56" s="33" t="str">
        <f t="shared" si="55"/>
        <v/>
      </c>
      <c r="P56" s="33" t="str">
        <f t="shared" si="53"/>
        <v/>
      </c>
      <c r="Q56" s="33" t="str">
        <f t="shared" si="53"/>
        <v/>
      </c>
      <c r="R56" s="33" t="str">
        <f t="shared" si="53"/>
        <v/>
      </c>
      <c r="S56" s="33">
        <f t="shared" si="53"/>
        <v>0.160859375</v>
      </c>
      <c r="T56" s="33">
        <f t="shared" si="53"/>
        <v>0.32171875</v>
      </c>
      <c r="U56" s="33">
        <f t="shared" si="53"/>
        <v>0.6434375</v>
      </c>
      <c r="V56" s="33">
        <f t="shared" si="53"/>
        <v>1.286875</v>
      </c>
      <c r="W56" s="33">
        <f t="shared" si="53"/>
        <v>2.57375</v>
      </c>
      <c r="X56" s="33">
        <f t="shared" si="53"/>
        <v>5.1475</v>
      </c>
      <c r="Y56" s="33" t="str">
        <f t="shared" si="53"/>
        <v/>
      </c>
      <c r="Z56" s="33" t="str">
        <f t="shared" si="53"/>
        <v/>
      </c>
      <c r="AB56" s="36" t="str">
        <f t="shared" si="56"/>
        <v/>
      </c>
      <c r="AC56" s="36" t="str">
        <f t="shared" si="54"/>
        <v/>
      </c>
      <c r="AD56" s="36" t="str">
        <f t="shared" si="54"/>
        <v/>
      </c>
      <c r="AE56" s="36" t="str">
        <f t="shared" si="54"/>
        <v/>
      </c>
      <c r="AF56" s="36">
        <f t="shared" si="54"/>
        <v>0.160859375</v>
      </c>
      <c r="AG56" s="36">
        <f t="shared" si="54"/>
        <v>0.32171875</v>
      </c>
      <c r="AH56" s="36">
        <f t="shared" si="54"/>
        <v>0.6434375</v>
      </c>
      <c r="AI56" s="36">
        <f t="shared" si="54"/>
        <v>1.286875</v>
      </c>
      <c r="AJ56" s="36">
        <f t="shared" si="54"/>
        <v>2.57375</v>
      </c>
      <c r="AK56" s="36">
        <f t="shared" si="54"/>
        <v>5.1475</v>
      </c>
      <c r="AL56" s="36" t="str">
        <f t="shared" si="54"/>
        <v/>
      </c>
      <c r="AM56" s="36" t="str">
        <f t="shared" si="54"/>
        <v/>
      </c>
    </row>
    <row r="57" spans="1:39" x14ac:dyDescent="0.25">
      <c r="O57" s="33" t="str">
        <f t="shared" si="55"/>
        <v/>
      </c>
      <c r="P57" s="33" t="str">
        <f t="shared" si="53"/>
        <v/>
      </c>
      <c r="Q57" s="33" t="str">
        <f t="shared" si="53"/>
        <v/>
      </c>
      <c r="R57" s="33" t="str">
        <f t="shared" si="53"/>
        <v/>
      </c>
      <c r="S57" s="33" t="str">
        <f t="shared" si="53"/>
        <v/>
      </c>
      <c r="T57" s="33" t="str">
        <f t="shared" si="53"/>
        <v/>
      </c>
      <c r="U57" s="33" t="str">
        <f t="shared" si="53"/>
        <v/>
      </c>
      <c r="V57" s="33" t="str">
        <f t="shared" si="53"/>
        <v/>
      </c>
      <c r="W57" s="33" t="str">
        <f t="shared" si="53"/>
        <v/>
      </c>
      <c r="X57" s="33">
        <f t="shared" si="53"/>
        <v>5.1475</v>
      </c>
      <c r="Y57" s="33">
        <f t="shared" si="53"/>
        <v>10.295</v>
      </c>
      <c r="Z57" s="33" t="str">
        <f t="shared" si="53"/>
        <v/>
      </c>
      <c r="AB57" s="36" t="str">
        <f t="shared" si="56"/>
        <v/>
      </c>
      <c r="AC57" s="36" t="str">
        <f t="shared" si="54"/>
        <v/>
      </c>
      <c r="AD57" s="36" t="str">
        <f t="shared" si="54"/>
        <v/>
      </c>
      <c r="AE57" s="36" t="str">
        <f t="shared" si="54"/>
        <v/>
      </c>
      <c r="AF57" s="36" t="str">
        <f t="shared" si="54"/>
        <v/>
      </c>
      <c r="AG57" s="36" t="str">
        <f t="shared" si="54"/>
        <v/>
      </c>
      <c r="AH57" s="36" t="str">
        <f t="shared" si="54"/>
        <v/>
      </c>
      <c r="AI57" s="36" t="str">
        <f t="shared" si="54"/>
        <v/>
      </c>
      <c r="AJ57" s="36" t="str">
        <f t="shared" si="54"/>
        <v/>
      </c>
      <c r="AK57" s="36">
        <f t="shared" si="54"/>
        <v>5.1475</v>
      </c>
      <c r="AL57" s="36">
        <f t="shared" si="54"/>
        <v>10.295</v>
      </c>
      <c r="AM57" s="36" t="str">
        <f t="shared" si="54"/>
        <v/>
      </c>
    </row>
    <row r="58" spans="1:39" x14ac:dyDescent="0.25">
      <c r="O58" s="33" t="str">
        <f t="shared" si="55"/>
        <v/>
      </c>
      <c r="P58" s="33" t="str">
        <f t="shared" si="53"/>
        <v/>
      </c>
      <c r="Q58" s="33" t="str">
        <f t="shared" si="53"/>
        <v/>
      </c>
      <c r="R58" s="33" t="str">
        <f t="shared" si="53"/>
        <v/>
      </c>
      <c r="S58" s="33" t="str">
        <f t="shared" si="53"/>
        <v/>
      </c>
      <c r="T58" s="33" t="str">
        <f t="shared" si="53"/>
        <v/>
      </c>
      <c r="U58" s="33" t="str">
        <f t="shared" si="53"/>
        <v/>
      </c>
      <c r="V58" s="33" t="str">
        <f t="shared" si="53"/>
        <v/>
      </c>
      <c r="W58" s="33" t="str">
        <f t="shared" si="53"/>
        <v/>
      </c>
      <c r="X58" s="33" t="str">
        <f t="shared" si="53"/>
        <v/>
      </c>
      <c r="Y58" s="33" t="str">
        <f t="shared" si="53"/>
        <v/>
      </c>
      <c r="Z58" s="33" t="str">
        <f t="shared" si="53"/>
        <v/>
      </c>
      <c r="AB58" s="36" t="str">
        <f t="shared" si="56"/>
        <v/>
      </c>
      <c r="AC58" s="36" t="str">
        <f t="shared" si="54"/>
        <v/>
      </c>
      <c r="AD58" s="36" t="str">
        <f t="shared" si="54"/>
        <v/>
      </c>
      <c r="AE58" s="36" t="str">
        <f t="shared" si="54"/>
        <v/>
      </c>
      <c r="AF58" s="36" t="str">
        <f t="shared" si="54"/>
        <v/>
      </c>
      <c r="AG58" s="36" t="str">
        <f t="shared" si="54"/>
        <v/>
      </c>
      <c r="AH58" s="36" t="str">
        <f t="shared" si="54"/>
        <v/>
      </c>
      <c r="AI58" s="36" t="str">
        <f t="shared" si="54"/>
        <v/>
      </c>
      <c r="AJ58" s="36" t="str">
        <f t="shared" si="54"/>
        <v/>
      </c>
      <c r="AK58" s="36" t="str">
        <f t="shared" si="54"/>
        <v/>
      </c>
      <c r="AL58" s="36" t="str">
        <f t="shared" si="54"/>
        <v/>
      </c>
      <c r="AM58" s="36" t="str">
        <f t="shared" si="54"/>
        <v/>
      </c>
    </row>
    <row r="59" spans="1:39" x14ac:dyDescent="0.25">
      <c r="O59" s="33" t="str">
        <f t="shared" si="55"/>
        <v/>
      </c>
      <c r="P59" s="33" t="str">
        <f t="shared" si="53"/>
        <v/>
      </c>
      <c r="Q59" s="33" t="str">
        <f t="shared" si="53"/>
        <v/>
      </c>
      <c r="R59" s="33" t="str">
        <f t="shared" si="53"/>
        <v/>
      </c>
      <c r="S59" s="33" t="str">
        <f t="shared" si="53"/>
        <v/>
      </c>
      <c r="T59" s="33" t="str">
        <f t="shared" si="53"/>
        <v/>
      </c>
      <c r="U59" s="33" t="str">
        <f t="shared" si="53"/>
        <v/>
      </c>
      <c r="V59" s="33" t="str">
        <f t="shared" si="53"/>
        <v/>
      </c>
      <c r="W59" s="33" t="str">
        <f t="shared" si="53"/>
        <v/>
      </c>
      <c r="X59" s="33" t="str">
        <f t="shared" si="53"/>
        <v/>
      </c>
      <c r="Y59" s="33" t="str">
        <f t="shared" si="53"/>
        <v/>
      </c>
      <c r="Z59" s="33" t="str">
        <f t="shared" si="53"/>
        <v/>
      </c>
      <c r="AB59" s="36" t="str">
        <f t="shared" si="56"/>
        <v/>
      </c>
      <c r="AC59" s="36" t="str">
        <f t="shared" si="54"/>
        <v/>
      </c>
      <c r="AD59" s="36" t="str">
        <f t="shared" si="54"/>
        <v/>
      </c>
      <c r="AE59" s="36" t="str">
        <f t="shared" si="54"/>
        <v/>
      </c>
      <c r="AF59" s="36" t="str">
        <f t="shared" si="54"/>
        <v/>
      </c>
      <c r="AG59" s="36" t="str">
        <f t="shared" si="54"/>
        <v/>
      </c>
      <c r="AH59" s="36" t="str">
        <f t="shared" si="54"/>
        <v/>
      </c>
      <c r="AI59" s="36" t="str">
        <f t="shared" si="54"/>
        <v/>
      </c>
      <c r="AJ59" s="36" t="str">
        <f t="shared" si="54"/>
        <v/>
      </c>
      <c r="AK59" s="36" t="str">
        <f t="shared" si="54"/>
        <v/>
      </c>
      <c r="AL59" s="36" t="str">
        <f t="shared" si="54"/>
        <v/>
      </c>
      <c r="AM59" s="36" t="str">
        <f t="shared" si="54"/>
        <v/>
      </c>
    </row>
    <row r="60" spans="1:39" x14ac:dyDescent="0.25">
      <c r="O60" s="33" t="str">
        <f t="shared" si="55"/>
        <v/>
      </c>
      <c r="P60" s="33" t="str">
        <f t="shared" si="53"/>
        <v/>
      </c>
      <c r="Q60" s="33" t="str">
        <f t="shared" si="53"/>
        <v/>
      </c>
      <c r="R60" s="33" t="str">
        <f t="shared" si="53"/>
        <v/>
      </c>
      <c r="S60" s="33" t="str">
        <f t="shared" si="53"/>
        <v/>
      </c>
      <c r="T60" s="33" t="str">
        <f t="shared" si="53"/>
        <v/>
      </c>
      <c r="U60" s="33" t="str">
        <f t="shared" si="53"/>
        <v/>
      </c>
      <c r="V60" s="33" t="str">
        <f t="shared" si="53"/>
        <v/>
      </c>
      <c r="W60" s="33" t="str">
        <f t="shared" si="53"/>
        <v/>
      </c>
      <c r="X60" s="33" t="str">
        <f t="shared" si="53"/>
        <v/>
      </c>
      <c r="Y60" s="33" t="str">
        <f t="shared" si="53"/>
        <v/>
      </c>
      <c r="Z60" s="33" t="str">
        <f t="shared" si="53"/>
        <v/>
      </c>
      <c r="AB60" s="36" t="str">
        <f t="shared" si="56"/>
        <v/>
      </c>
      <c r="AC60" s="36" t="str">
        <f t="shared" si="54"/>
        <v/>
      </c>
      <c r="AD60" s="36" t="str">
        <f t="shared" si="54"/>
        <v/>
      </c>
      <c r="AE60" s="36" t="str">
        <f t="shared" si="54"/>
        <v/>
      </c>
      <c r="AF60" s="36" t="str">
        <f t="shared" si="54"/>
        <v/>
      </c>
      <c r="AG60" s="36" t="str">
        <f t="shared" si="54"/>
        <v/>
      </c>
      <c r="AH60" s="36" t="str">
        <f t="shared" si="54"/>
        <v/>
      </c>
      <c r="AI60" s="36" t="str">
        <f t="shared" si="54"/>
        <v/>
      </c>
      <c r="AJ60" s="36" t="str">
        <f t="shared" si="54"/>
        <v/>
      </c>
      <c r="AK60" s="36" t="str">
        <f t="shared" si="54"/>
        <v/>
      </c>
      <c r="AL60" s="36" t="str">
        <f t="shared" si="54"/>
        <v/>
      </c>
      <c r="AM60" s="36" t="str">
        <f t="shared" si="54"/>
        <v/>
      </c>
    </row>
    <row r="61" spans="1:39" x14ac:dyDescent="0.25">
      <c r="O61" s="33" t="str">
        <f t="shared" si="55"/>
        <v/>
      </c>
      <c r="P61" s="33" t="e">
        <f t="shared" si="53"/>
        <v>#VALUE!</v>
      </c>
      <c r="Q61" s="33" t="str">
        <f t="shared" si="53"/>
        <v/>
      </c>
      <c r="R61" s="33" t="str">
        <f t="shared" si="53"/>
        <v/>
      </c>
      <c r="S61" s="33" t="str">
        <f t="shared" si="53"/>
        <v/>
      </c>
      <c r="T61" s="33" t="str">
        <f t="shared" si="53"/>
        <v/>
      </c>
      <c r="U61" s="33" t="str">
        <f>IF((H40&gt;$E$8)*AND(U40&lt;0.05),U$53,"")</f>
        <v/>
      </c>
      <c r="V61" s="33">
        <f>IF((I40&gt;$E$8)*AND(V40&lt;0.05),V$53,"")</f>
        <v>8</v>
      </c>
      <c r="W61" s="33">
        <f>IF((J40&gt;$E$8)*AND(W40&lt;0.05),W$53,"")</f>
        <v>16</v>
      </c>
      <c r="X61" s="33">
        <f>IF((K40&gt;$E$8)*AND(X40&lt;0.05),X$53,"")</f>
        <v>32</v>
      </c>
      <c r="Y61" s="33">
        <f>IF((L40&gt;$E$8)*AND(Y40&lt;0.05),Y$53,"")</f>
        <v>64</v>
      </c>
      <c r="Z61" s="33" t="str">
        <f t="shared" si="53"/>
        <v/>
      </c>
      <c r="AB61" s="36" t="str">
        <f t="shared" si="56"/>
        <v/>
      </c>
      <c r="AC61" s="36" t="e">
        <f t="shared" si="54"/>
        <v>#VALUE!</v>
      </c>
      <c r="AD61" s="36" t="e">
        <f t="shared" si="54"/>
        <v>#VALUE!</v>
      </c>
      <c r="AE61" s="36" t="str">
        <f t="shared" si="54"/>
        <v/>
      </c>
      <c r="AF61" s="36" t="str">
        <f t="shared" si="54"/>
        <v/>
      </c>
      <c r="AG61" s="36" t="str">
        <f t="shared" si="54"/>
        <v/>
      </c>
      <c r="AH61" s="36" t="str">
        <f t="shared" si="54"/>
        <v/>
      </c>
      <c r="AI61" s="36">
        <f t="shared" si="54"/>
        <v>8</v>
      </c>
      <c r="AJ61" s="36">
        <f t="shared" si="54"/>
        <v>16</v>
      </c>
      <c r="AK61" s="36">
        <f t="shared" si="54"/>
        <v>32</v>
      </c>
      <c r="AL61" s="36">
        <f t="shared" si="54"/>
        <v>64</v>
      </c>
      <c r="AM61" s="36" t="str">
        <f t="shared" si="54"/>
        <v/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str">
        <f>IF(P74&gt;0,B33,"")</f>
        <v/>
      </c>
      <c r="P64" s="2" t="str">
        <f t="shared" ref="P64:Z71" si="57">IF(Q74&gt;0,C33,"")</f>
        <v/>
      </c>
      <c r="Q64" s="2" t="str">
        <f t="shared" si="57"/>
        <v/>
      </c>
      <c r="R64" s="2" t="str">
        <f t="shared" si="57"/>
        <v/>
      </c>
      <c r="S64" s="2" t="str">
        <f t="shared" si="57"/>
        <v/>
      </c>
      <c r="T64" s="2" t="str">
        <f t="shared" si="57"/>
        <v/>
      </c>
      <c r="U64" s="2" t="str">
        <f t="shared" si="57"/>
        <v/>
      </c>
      <c r="V64" s="2">
        <f t="shared" si="57"/>
        <v>1.1389345944767719</v>
      </c>
      <c r="W64" s="2">
        <f t="shared" si="57"/>
        <v>1.4690352591214948</v>
      </c>
      <c r="X64" s="2" t="str">
        <f t="shared" si="57"/>
        <v/>
      </c>
      <c r="Y64" s="2" t="str">
        <f t="shared" si="57"/>
        <v/>
      </c>
      <c r="Z64" s="2" t="str">
        <f t="shared" si="57"/>
        <v/>
      </c>
      <c r="AB64" s="36" t="str">
        <f>IF((O84-N84)&lt;0.0000001,"",O84)</f>
        <v/>
      </c>
      <c r="AC64" s="36" t="str">
        <f t="shared" ref="AC64:AM71" si="58">IF((P84-O84)&lt;0.0000001,"",P84)</f>
        <v/>
      </c>
      <c r="AD64" s="36" t="str">
        <f t="shared" si="58"/>
        <v/>
      </c>
      <c r="AE64" s="36" t="str">
        <f t="shared" si="58"/>
        <v/>
      </c>
      <c r="AF64" s="36" t="str">
        <f t="shared" si="58"/>
        <v/>
      </c>
      <c r="AG64" s="36" t="str">
        <f t="shared" si="58"/>
        <v/>
      </c>
      <c r="AH64" s="36" t="str">
        <f t="shared" si="58"/>
        <v/>
      </c>
      <c r="AI64" s="36">
        <f t="shared" si="58"/>
        <v>1.1389345944767719</v>
      </c>
      <c r="AJ64" s="36">
        <f t="shared" si="58"/>
        <v>1.4690352591214948</v>
      </c>
      <c r="AK64" s="36" t="str">
        <f t="shared" si="58"/>
        <v/>
      </c>
      <c r="AL64" s="36" t="str">
        <f t="shared" si="58"/>
        <v/>
      </c>
      <c r="AM64" s="36" t="str">
        <f t="shared" si="58"/>
        <v/>
      </c>
    </row>
    <row r="65" spans="15:39" x14ac:dyDescent="0.25">
      <c r="O65" s="2" t="str">
        <f t="shared" ref="O65:O71" si="59">IF(P75&gt;0,B34,"")</f>
        <v/>
      </c>
      <c r="P65" s="2" t="str">
        <f t="shared" si="57"/>
        <v/>
      </c>
      <c r="Q65" s="2" t="str">
        <f t="shared" si="57"/>
        <v/>
      </c>
      <c r="R65" s="2" t="str">
        <f t="shared" si="57"/>
        <v/>
      </c>
      <c r="S65" s="2" t="str">
        <f t="shared" si="57"/>
        <v/>
      </c>
      <c r="T65" s="2" t="str">
        <f t="shared" si="57"/>
        <v/>
      </c>
      <c r="U65" s="2" t="str">
        <f t="shared" si="57"/>
        <v/>
      </c>
      <c r="V65" s="2">
        <f t="shared" si="57"/>
        <v>1.2028657891364931</v>
      </c>
      <c r="W65" s="2">
        <f t="shared" si="57"/>
        <v>1.6982942545099939</v>
      </c>
      <c r="X65" s="2" t="str">
        <f t="shared" si="57"/>
        <v/>
      </c>
      <c r="Y65" s="2" t="str">
        <f t="shared" si="57"/>
        <v/>
      </c>
      <c r="Z65" s="2" t="str">
        <f t="shared" si="57"/>
        <v/>
      </c>
      <c r="AB65" s="36" t="str">
        <f t="shared" ref="AB65:AB71" si="60">IF((O85-N85)&lt;0.0000001,"",O85)</f>
        <v/>
      </c>
      <c r="AC65" s="36" t="str">
        <f t="shared" si="58"/>
        <v/>
      </c>
      <c r="AD65" s="36" t="str">
        <f t="shared" si="58"/>
        <v/>
      </c>
      <c r="AE65" s="36" t="str">
        <f t="shared" si="58"/>
        <v/>
      </c>
      <c r="AF65" s="36" t="str">
        <f t="shared" si="58"/>
        <v/>
      </c>
      <c r="AG65" s="36" t="str">
        <f t="shared" si="58"/>
        <v/>
      </c>
      <c r="AH65" s="36" t="str">
        <f t="shared" si="58"/>
        <v/>
      </c>
      <c r="AI65" s="36">
        <f t="shared" si="58"/>
        <v>1.2028657891364931</v>
      </c>
      <c r="AJ65" s="36">
        <f t="shared" si="58"/>
        <v>1.6982942545099939</v>
      </c>
      <c r="AK65" s="36" t="str">
        <f t="shared" si="58"/>
        <v/>
      </c>
      <c r="AL65" s="36" t="str">
        <f t="shared" si="58"/>
        <v/>
      </c>
      <c r="AM65" s="36" t="str">
        <f t="shared" si="58"/>
        <v/>
      </c>
    </row>
    <row r="66" spans="15:39" x14ac:dyDescent="0.25">
      <c r="O66" s="2" t="str">
        <f t="shared" si="59"/>
        <v/>
      </c>
      <c r="P66" s="2" t="str">
        <f t="shared" si="57"/>
        <v/>
      </c>
      <c r="Q66" s="2" t="str">
        <f t="shared" si="57"/>
        <v/>
      </c>
      <c r="R66" s="2">
        <f t="shared" si="57"/>
        <v>1.13132940411801</v>
      </c>
      <c r="S66" s="2">
        <f t="shared" si="57"/>
        <v>1.4614444790434458</v>
      </c>
      <c r="T66" s="2">
        <f t="shared" si="57"/>
        <v>1.7716794175612538</v>
      </c>
      <c r="U66" s="2">
        <f t="shared" si="57"/>
        <v>2.3138217405048707</v>
      </c>
      <c r="V66" s="2">
        <f t="shared" si="57"/>
        <v>3.1058997246808975</v>
      </c>
      <c r="W66" s="2">
        <f t="shared" si="57"/>
        <v>4.269876550339661</v>
      </c>
      <c r="X66" s="2" t="str">
        <f t="shared" si="57"/>
        <v/>
      </c>
      <c r="Y66" s="2" t="str">
        <f t="shared" si="57"/>
        <v/>
      </c>
      <c r="Z66" s="2" t="str">
        <f t="shared" si="57"/>
        <v/>
      </c>
      <c r="AB66" s="36" t="str">
        <f t="shared" si="60"/>
        <v/>
      </c>
      <c r="AC66" s="36" t="str">
        <f t="shared" si="58"/>
        <v/>
      </c>
      <c r="AD66" s="36" t="str">
        <f t="shared" si="58"/>
        <v/>
      </c>
      <c r="AE66" s="36">
        <f t="shared" si="58"/>
        <v>1.13132940411801</v>
      </c>
      <c r="AF66" s="36">
        <f t="shared" si="58"/>
        <v>1.4614444790434458</v>
      </c>
      <c r="AG66" s="36">
        <f t="shared" si="58"/>
        <v>1.7716794175612538</v>
      </c>
      <c r="AH66" s="36">
        <f t="shared" si="58"/>
        <v>2.3138217405048707</v>
      </c>
      <c r="AI66" s="36">
        <f t="shared" si="58"/>
        <v>3.1058997246808975</v>
      </c>
      <c r="AJ66" s="36">
        <f t="shared" si="58"/>
        <v>4.269876550339661</v>
      </c>
      <c r="AK66" s="36" t="str">
        <f t="shared" si="58"/>
        <v/>
      </c>
      <c r="AL66" s="36" t="str">
        <f t="shared" si="58"/>
        <v/>
      </c>
      <c r="AM66" s="36" t="str">
        <f t="shared" si="58"/>
        <v/>
      </c>
    </row>
    <row r="67" spans="15:39" x14ac:dyDescent="0.25">
      <c r="O67" s="2" t="str">
        <f t="shared" si="59"/>
        <v/>
      </c>
      <c r="P67" s="2" t="str">
        <f t="shared" si="57"/>
        <v/>
      </c>
      <c r="Q67" s="2" t="str">
        <f t="shared" si="57"/>
        <v/>
      </c>
      <c r="R67" s="2" t="str">
        <f t="shared" si="57"/>
        <v/>
      </c>
      <c r="S67" s="2" t="str">
        <f t="shared" si="57"/>
        <v/>
      </c>
      <c r="T67" s="2" t="str">
        <f t="shared" si="57"/>
        <v/>
      </c>
      <c r="U67" s="2" t="str">
        <f t="shared" si="57"/>
        <v/>
      </c>
      <c r="V67" s="2" t="str">
        <f t="shared" si="57"/>
        <v/>
      </c>
      <c r="W67" s="2">
        <f t="shared" si="57"/>
        <v>0.99428024531269588</v>
      </c>
      <c r="X67" s="2">
        <f t="shared" si="57"/>
        <v>1.7410171694734464</v>
      </c>
      <c r="Y67" s="2" t="str">
        <f t="shared" si="57"/>
        <v/>
      </c>
      <c r="Z67" s="2" t="str">
        <f t="shared" si="57"/>
        <v/>
      </c>
      <c r="AB67" s="36" t="str">
        <f t="shared" si="60"/>
        <v/>
      </c>
      <c r="AC67" s="36" t="str">
        <f t="shared" si="58"/>
        <v/>
      </c>
      <c r="AD67" s="36" t="str">
        <f t="shared" si="58"/>
        <v/>
      </c>
      <c r="AE67" s="36" t="str">
        <f t="shared" si="58"/>
        <v/>
      </c>
      <c r="AF67" s="36" t="str">
        <f t="shared" si="58"/>
        <v/>
      </c>
      <c r="AG67" s="36" t="str">
        <f t="shared" si="58"/>
        <v/>
      </c>
      <c r="AH67" s="36" t="str">
        <f t="shared" si="58"/>
        <v/>
      </c>
      <c r="AI67" s="36" t="str">
        <f t="shared" si="58"/>
        <v/>
      </c>
      <c r="AJ67" s="36">
        <f t="shared" si="58"/>
        <v>0.99428024531269588</v>
      </c>
      <c r="AK67" s="36">
        <f t="shared" si="58"/>
        <v>1.7410171694734464</v>
      </c>
      <c r="AL67" s="36" t="str">
        <f t="shared" si="58"/>
        <v/>
      </c>
      <c r="AM67" s="36" t="str">
        <f t="shared" si="58"/>
        <v/>
      </c>
    </row>
    <row r="68" spans="15:39" x14ac:dyDescent="0.25">
      <c r="O68" s="2" t="str">
        <f t="shared" si="59"/>
        <v/>
      </c>
      <c r="P68" s="2" t="str">
        <f t="shared" si="57"/>
        <v/>
      </c>
      <c r="Q68" s="2" t="str">
        <f t="shared" si="57"/>
        <v/>
      </c>
      <c r="R68" s="2" t="str">
        <f t="shared" si="57"/>
        <v/>
      </c>
      <c r="S68" s="2" t="str">
        <f t="shared" si="57"/>
        <v/>
      </c>
      <c r="T68" s="2" t="str">
        <f t="shared" si="57"/>
        <v/>
      </c>
      <c r="U68" s="2" t="str">
        <f t="shared" si="57"/>
        <v/>
      </c>
      <c r="V68" s="2" t="str">
        <f t="shared" si="57"/>
        <v/>
      </c>
      <c r="W68" s="2" t="str">
        <f t="shared" si="57"/>
        <v/>
      </c>
      <c r="X68" s="2" t="str">
        <f t="shared" si="57"/>
        <v/>
      </c>
      <c r="Y68" s="2" t="str">
        <f t="shared" si="57"/>
        <v/>
      </c>
      <c r="Z68" s="2" t="str">
        <f t="shared" si="57"/>
        <v/>
      </c>
      <c r="AB68" s="36" t="str">
        <f t="shared" si="60"/>
        <v/>
      </c>
      <c r="AC68" s="36" t="str">
        <f t="shared" si="58"/>
        <v/>
      </c>
      <c r="AD68" s="36" t="str">
        <f t="shared" si="58"/>
        <v/>
      </c>
      <c r="AE68" s="36" t="str">
        <f t="shared" si="58"/>
        <v/>
      </c>
      <c r="AF68" s="36" t="str">
        <f t="shared" si="58"/>
        <v/>
      </c>
      <c r="AG68" s="36" t="str">
        <f t="shared" si="58"/>
        <v/>
      </c>
      <c r="AH68" s="36" t="str">
        <f t="shared" si="58"/>
        <v/>
      </c>
      <c r="AI68" s="36" t="str">
        <f t="shared" si="58"/>
        <v/>
      </c>
      <c r="AJ68" s="36" t="str">
        <f t="shared" si="58"/>
        <v/>
      </c>
      <c r="AK68" s="36" t="str">
        <f t="shared" si="58"/>
        <v/>
      </c>
      <c r="AL68" s="36" t="str">
        <f t="shared" si="58"/>
        <v/>
      </c>
      <c r="AM68" s="36" t="str">
        <f t="shared" si="58"/>
        <v/>
      </c>
    </row>
    <row r="69" spans="15:39" x14ac:dyDescent="0.25">
      <c r="O69" s="2" t="str">
        <f t="shared" si="59"/>
        <v/>
      </c>
      <c r="P69" s="2" t="str">
        <f t="shared" si="57"/>
        <v/>
      </c>
      <c r="Q69" s="2" t="str">
        <f t="shared" si="57"/>
        <v/>
      </c>
      <c r="R69" s="2" t="str">
        <f t="shared" si="57"/>
        <v/>
      </c>
      <c r="S69" s="2" t="str">
        <f t="shared" si="57"/>
        <v/>
      </c>
      <c r="T69" s="2" t="str">
        <f t="shared" si="57"/>
        <v/>
      </c>
      <c r="U69" s="2" t="str">
        <f t="shared" si="57"/>
        <v/>
      </c>
      <c r="V69" s="2" t="str">
        <f t="shared" si="57"/>
        <v/>
      </c>
      <c r="W69" s="2" t="str">
        <f t="shared" si="57"/>
        <v/>
      </c>
      <c r="X69" s="2" t="str">
        <f t="shared" si="57"/>
        <v/>
      </c>
      <c r="Y69" s="2" t="str">
        <f t="shared" si="57"/>
        <v/>
      </c>
      <c r="Z69" s="2" t="str">
        <f t="shared" si="57"/>
        <v/>
      </c>
      <c r="AB69" s="36" t="str">
        <f t="shared" si="60"/>
        <v/>
      </c>
      <c r="AC69" s="36" t="str">
        <f t="shared" si="58"/>
        <v/>
      </c>
      <c r="AD69" s="36" t="str">
        <f t="shared" si="58"/>
        <v/>
      </c>
      <c r="AE69" s="36" t="str">
        <f t="shared" si="58"/>
        <v/>
      </c>
      <c r="AF69" s="36" t="str">
        <f t="shared" si="58"/>
        <v/>
      </c>
      <c r="AG69" s="36" t="str">
        <f t="shared" si="58"/>
        <v/>
      </c>
      <c r="AH69" s="36" t="str">
        <f t="shared" si="58"/>
        <v/>
      </c>
      <c r="AI69" s="36" t="str">
        <f t="shared" si="58"/>
        <v/>
      </c>
      <c r="AJ69" s="36" t="str">
        <f t="shared" si="58"/>
        <v/>
      </c>
      <c r="AK69" s="36" t="str">
        <f t="shared" si="58"/>
        <v/>
      </c>
      <c r="AL69" s="36" t="str">
        <f t="shared" si="58"/>
        <v/>
      </c>
      <c r="AM69" s="36" t="str">
        <f t="shared" si="58"/>
        <v/>
      </c>
    </row>
    <row r="70" spans="15:39" x14ac:dyDescent="0.25">
      <c r="O70" s="2" t="str">
        <f t="shared" si="59"/>
        <v/>
      </c>
      <c r="P70" s="2" t="str">
        <f t="shared" si="57"/>
        <v/>
      </c>
      <c r="Q70" s="2" t="str">
        <f t="shared" si="57"/>
        <v/>
      </c>
      <c r="R70" s="2" t="str">
        <f t="shared" si="57"/>
        <v/>
      </c>
      <c r="S70" s="2" t="str">
        <f t="shared" si="57"/>
        <v/>
      </c>
      <c r="T70" s="2" t="str">
        <f t="shared" si="57"/>
        <v/>
      </c>
      <c r="U70" s="2" t="str">
        <f t="shared" si="57"/>
        <v/>
      </c>
      <c r="V70" s="2" t="str">
        <f t="shared" si="57"/>
        <v/>
      </c>
      <c r="W70" s="2" t="str">
        <f t="shared" si="57"/>
        <v/>
      </c>
      <c r="X70" s="2" t="str">
        <f t="shared" si="57"/>
        <v/>
      </c>
      <c r="Y70" s="2" t="str">
        <f t="shared" si="57"/>
        <v/>
      </c>
      <c r="Z70" s="2" t="str">
        <f t="shared" si="57"/>
        <v/>
      </c>
      <c r="AB70" s="36" t="str">
        <f t="shared" si="60"/>
        <v/>
      </c>
      <c r="AC70" s="36" t="str">
        <f t="shared" si="58"/>
        <v/>
      </c>
      <c r="AD70" s="36" t="str">
        <f t="shared" si="58"/>
        <v/>
      </c>
      <c r="AE70" s="36" t="str">
        <f t="shared" si="58"/>
        <v/>
      </c>
      <c r="AF70" s="36" t="str">
        <f t="shared" si="58"/>
        <v/>
      </c>
      <c r="AG70" s="36" t="str">
        <f t="shared" si="58"/>
        <v/>
      </c>
      <c r="AH70" s="36" t="str">
        <f t="shared" si="58"/>
        <v/>
      </c>
      <c r="AI70" s="36" t="str">
        <f t="shared" si="58"/>
        <v/>
      </c>
      <c r="AJ70" s="36" t="str">
        <f t="shared" si="58"/>
        <v/>
      </c>
      <c r="AK70" s="36" t="str">
        <f t="shared" si="58"/>
        <v/>
      </c>
      <c r="AL70" s="36" t="str">
        <f t="shared" si="58"/>
        <v/>
      </c>
      <c r="AM70" s="36" t="str">
        <f t="shared" si="58"/>
        <v/>
      </c>
    </row>
    <row r="71" spans="15:39" x14ac:dyDescent="0.25">
      <c r="O71" s="2" t="e">
        <f t="shared" si="59"/>
        <v>#VALUE!</v>
      </c>
      <c r="P71" s="2" t="str">
        <f t="shared" si="57"/>
        <v/>
      </c>
      <c r="Q71" s="2" t="str">
        <f t="shared" si="57"/>
        <v/>
      </c>
      <c r="R71" s="2" t="str">
        <f t="shared" si="57"/>
        <v/>
      </c>
      <c r="S71" s="2" t="str">
        <f t="shared" si="57"/>
        <v/>
      </c>
      <c r="T71" s="2" t="str">
        <f t="shared" si="57"/>
        <v/>
      </c>
      <c r="U71" s="2">
        <f t="shared" si="57"/>
        <v>1.1917075075032983</v>
      </c>
      <c r="V71" s="2">
        <f t="shared" si="57"/>
        <v>1.3986867971228298</v>
      </c>
      <c r="W71" s="2">
        <f t="shared" si="57"/>
        <v>1.5674024003514944</v>
      </c>
      <c r="X71" s="2">
        <f t="shared" si="57"/>
        <v>2.1412076025970381</v>
      </c>
      <c r="Y71" s="2" t="str">
        <f t="shared" si="57"/>
        <v/>
      </c>
      <c r="Z71" s="2" t="str">
        <f t="shared" si="57"/>
        <v/>
      </c>
      <c r="AB71" s="36" t="e">
        <f t="shared" si="60"/>
        <v>#VALUE!</v>
      </c>
      <c r="AC71" s="36" t="e">
        <f t="shared" si="58"/>
        <v>#VALUE!</v>
      </c>
      <c r="AD71" s="36" t="str">
        <f t="shared" si="58"/>
        <v/>
      </c>
      <c r="AE71" s="36" t="str">
        <f t="shared" si="58"/>
        <v/>
      </c>
      <c r="AF71" s="36" t="str">
        <f t="shared" si="58"/>
        <v/>
      </c>
      <c r="AG71" s="36" t="str">
        <f t="shared" si="58"/>
        <v/>
      </c>
      <c r="AH71" s="36">
        <f t="shared" si="58"/>
        <v>1.1917075075032983</v>
      </c>
      <c r="AI71" s="36">
        <f t="shared" si="58"/>
        <v>1.3986867971228298</v>
      </c>
      <c r="AJ71" s="36">
        <f t="shared" si="58"/>
        <v>1.5674024003514944</v>
      </c>
      <c r="AK71" s="36">
        <f t="shared" si="58"/>
        <v>2.1412076025970381</v>
      </c>
      <c r="AL71" s="36" t="str">
        <f t="shared" si="58"/>
        <v/>
      </c>
      <c r="AM71" s="36" t="str">
        <f t="shared" si="58"/>
        <v/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>
        <f>IF((B33&gt;$E$8)*AND(O33&lt;0.05),B33,0)</f>
        <v>0</v>
      </c>
      <c r="P74" s="26">
        <f t="shared" ref="P74:Z81" si="61">IF((C33&gt;$E$8)*AND(P33&lt;0.05),C33,0)</f>
        <v>0</v>
      </c>
      <c r="Q74" s="26">
        <f t="shared" si="61"/>
        <v>0</v>
      </c>
      <c r="R74" s="26">
        <f t="shared" si="61"/>
        <v>0</v>
      </c>
      <c r="S74" s="26">
        <f t="shared" si="61"/>
        <v>0</v>
      </c>
      <c r="T74" s="26">
        <f t="shared" si="61"/>
        <v>0</v>
      </c>
      <c r="U74" s="26">
        <f t="shared" si="61"/>
        <v>0</v>
      </c>
      <c r="V74" s="26">
        <f t="shared" si="61"/>
        <v>0</v>
      </c>
      <c r="W74" s="26">
        <f t="shared" si="61"/>
        <v>1.4690352591214948</v>
      </c>
      <c r="X74" s="26">
        <f t="shared" si="61"/>
        <v>15.242929137432688</v>
      </c>
      <c r="Y74" s="26">
        <f t="shared" si="61"/>
        <v>0</v>
      </c>
      <c r="Z74" s="26">
        <f t="shared" si="61"/>
        <v>0</v>
      </c>
    </row>
    <row r="75" spans="15:39" x14ac:dyDescent="0.25">
      <c r="O75" s="26">
        <f t="shared" ref="O75:O81" si="62">IF((B34&gt;$E$8)*AND(O34&lt;0.05),B34,0)</f>
        <v>0</v>
      </c>
      <c r="P75" s="26">
        <f t="shared" si="61"/>
        <v>0</v>
      </c>
      <c r="Q75" s="26">
        <f t="shared" si="61"/>
        <v>0</v>
      </c>
      <c r="R75" s="26">
        <f t="shared" si="61"/>
        <v>0</v>
      </c>
      <c r="S75" s="26">
        <f t="shared" si="61"/>
        <v>0</v>
      </c>
      <c r="T75" s="26">
        <f t="shared" si="61"/>
        <v>0</v>
      </c>
      <c r="U75" s="26">
        <f t="shared" si="61"/>
        <v>0</v>
      </c>
      <c r="V75" s="26">
        <f t="shared" si="61"/>
        <v>0</v>
      </c>
      <c r="W75" s="26">
        <f t="shared" si="61"/>
        <v>1.6982942545099939</v>
      </c>
      <c r="X75" s="26">
        <f t="shared" si="61"/>
        <v>11.301048752811594</v>
      </c>
      <c r="Y75" s="26">
        <f t="shared" si="61"/>
        <v>0</v>
      </c>
      <c r="Z75" s="26">
        <f t="shared" si="61"/>
        <v>0</v>
      </c>
    </row>
    <row r="76" spans="15:39" x14ac:dyDescent="0.25">
      <c r="O76" s="26">
        <f t="shared" si="62"/>
        <v>0</v>
      </c>
      <c r="P76" s="26">
        <f t="shared" si="61"/>
        <v>0</v>
      </c>
      <c r="Q76" s="26">
        <f t="shared" si="61"/>
        <v>0</v>
      </c>
      <c r="R76" s="26">
        <f t="shared" si="61"/>
        <v>0</v>
      </c>
      <c r="S76" s="26">
        <f t="shared" si="61"/>
        <v>1.4614444790434458</v>
      </c>
      <c r="T76" s="26">
        <f t="shared" si="61"/>
        <v>1.7716794175612538</v>
      </c>
      <c r="U76" s="26">
        <f t="shared" si="61"/>
        <v>2.3138217405048707</v>
      </c>
      <c r="V76" s="26">
        <f t="shared" si="61"/>
        <v>3.1058997246808975</v>
      </c>
      <c r="W76" s="26">
        <f t="shared" si="61"/>
        <v>4.269876550339661</v>
      </c>
      <c r="X76" s="26">
        <f t="shared" si="61"/>
        <v>11.407448226998183</v>
      </c>
      <c r="Y76" s="26">
        <f t="shared" si="61"/>
        <v>0</v>
      </c>
      <c r="Z76" s="26">
        <f t="shared" si="61"/>
        <v>0</v>
      </c>
    </row>
    <row r="77" spans="15:39" x14ac:dyDescent="0.25">
      <c r="O77" s="26">
        <f t="shared" si="62"/>
        <v>0</v>
      </c>
      <c r="P77" s="26">
        <f t="shared" si="61"/>
        <v>0</v>
      </c>
      <c r="Q77" s="26">
        <f t="shared" si="61"/>
        <v>0</v>
      </c>
      <c r="R77" s="26">
        <f t="shared" si="61"/>
        <v>0</v>
      </c>
      <c r="S77" s="26">
        <f t="shared" si="61"/>
        <v>0</v>
      </c>
      <c r="T77" s="26">
        <f t="shared" si="61"/>
        <v>0</v>
      </c>
      <c r="U77" s="26">
        <f t="shared" si="61"/>
        <v>0</v>
      </c>
      <c r="V77" s="26">
        <f t="shared" si="61"/>
        <v>0</v>
      </c>
      <c r="W77" s="26">
        <f t="shared" si="61"/>
        <v>0</v>
      </c>
      <c r="X77" s="26">
        <f t="shared" si="61"/>
        <v>1.7410171694734464</v>
      </c>
      <c r="Y77" s="26">
        <f t="shared" si="61"/>
        <v>2.83522236552127</v>
      </c>
      <c r="Z77" s="26">
        <f t="shared" si="61"/>
        <v>0</v>
      </c>
    </row>
    <row r="78" spans="15:39" x14ac:dyDescent="0.25">
      <c r="O78" s="26">
        <f t="shared" si="62"/>
        <v>0</v>
      </c>
      <c r="P78" s="26">
        <f t="shared" si="61"/>
        <v>0</v>
      </c>
      <c r="Q78" s="26">
        <f t="shared" si="61"/>
        <v>0</v>
      </c>
      <c r="R78" s="26">
        <f t="shared" si="61"/>
        <v>0</v>
      </c>
      <c r="S78" s="26">
        <f t="shared" si="61"/>
        <v>0</v>
      </c>
      <c r="T78" s="26">
        <f t="shared" si="61"/>
        <v>0</v>
      </c>
      <c r="U78" s="26">
        <f t="shared" si="61"/>
        <v>0</v>
      </c>
      <c r="V78" s="26">
        <f t="shared" si="61"/>
        <v>0</v>
      </c>
      <c r="W78" s="26">
        <f t="shared" si="61"/>
        <v>0</v>
      </c>
      <c r="X78" s="26">
        <f t="shared" si="61"/>
        <v>0</v>
      </c>
      <c r="Y78" s="26">
        <f t="shared" si="61"/>
        <v>0</v>
      </c>
      <c r="Z78" s="26">
        <f t="shared" si="61"/>
        <v>0</v>
      </c>
    </row>
    <row r="79" spans="15:39" x14ac:dyDescent="0.25">
      <c r="O79" s="26">
        <f t="shared" si="62"/>
        <v>0</v>
      </c>
      <c r="P79" s="26">
        <f t="shared" si="61"/>
        <v>0</v>
      </c>
      <c r="Q79" s="26">
        <f t="shared" si="61"/>
        <v>0</v>
      </c>
      <c r="R79" s="26">
        <f t="shared" si="61"/>
        <v>0</v>
      </c>
      <c r="S79" s="26">
        <f t="shared" si="61"/>
        <v>0</v>
      </c>
      <c r="T79" s="26">
        <f t="shared" si="61"/>
        <v>0</v>
      </c>
      <c r="U79" s="26">
        <f t="shared" si="61"/>
        <v>0</v>
      </c>
      <c r="V79" s="26">
        <f t="shared" si="61"/>
        <v>0</v>
      </c>
      <c r="W79" s="26">
        <f t="shared" si="61"/>
        <v>0</v>
      </c>
      <c r="X79" s="26">
        <f t="shared" si="61"/>
        <v>0</v>
      </c>
      <c r="Y79" s="26">
        <f t="shared" si="61"/>
        <v>0</v>
      </c>
      <c r="Z79" s="26">
        <f t="shared" si="61"/>
        <v>0</v>
      </c>
    </row>
    <row r="80" spans="15:39" x14ac:dyDescent="0.25">
      <c r="O80" s="26">
        <f t="shared" si="62"/>
        <v>0</v>
      </c>
      <c r="P80" s="26">
        <f t="shared" si="61"/>
        <v>0</v>
      </c>
      <c r="Q80" s="26">
        <f t="shared" si="61"/>
        <v>0</v>
      </c>
      <c r="R80" s="26">
        <f t="shared" si="61"/>
        <v>0</v>
      </c>
      <c r="S80" s="26">
        <f t="shared" si="61"/>
        <v>0</v>
      </c>
      <c r="T80" s="26">
        <f t="shared" si="61"/>
        <v>0</v>
      </c>
      <c r="U80" s="26">
        <f t="shared" si="61"/>
        <v>0</v>
      </c>
      <c r="V80" s="26">
        <f t="shared" si="61"/>
        <v>0</v>
      </c>
      <c r="W80" s="26">
        <f t="shared" si="61"/>
        <v>0</v>
      </c>
      <c r="X80" s="26">
        <f t="shared" si="61"/>
        <v>0</v>
      </c>
      <c r="Y80" s="26">
        <f t="shared" si="61"/>
        <v>0</v>
      </c>
      <c r="Z80" s="26">
        <f t="shared" si="61"/>
        <v>0</v>
      </c>
    </row>
    <row r="81" spans="15:26" x14ac:dyDescent="0.25">
      <c r="O81" s="26">
        <f t="shared" si="62"/>
        <v>0</v>
      </c>
      <c r="P81" s="26" t="e">
        <f t="shared" si="61"/>
        <v>#VALUE!</v>
      </c>
      <c r="Q81" s="26">
        <f t="shared" si="61"/>
        <v>0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0</v>
      </c>
      <c r="V81" s="26">
        <f t="shared" si="61"/>
        <v>1.3986867971228298</v>
      </c>
      <c r="W81" s="26">
        <f t="shared" si="61"/>
        <v>1.5674024003514944</v>
      </c>
      <c r="X81" s="26">
        <f t="shared" si="61"/>
        <v>2.1412076025970381</v>
      </c>
      <c r="Y81" s="26">
        <f t="shared" si="61"/>
        <v>4.4336300188014546</v>
      </c>
      <c r="Z81" s="26">
        <f t="shared" si="61"/>
        <v>0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>
        <f>IF(P74&gt;0,B33,0)</f>
        <v>0</v>
      </c>
      <c r="P84" s="26">
        <f t="shared" ref="P84:Z91" si="63">IF(Q74&gt;0,C33,0)</f>
        <v>0</v>
      </c>
      <c r="Q84" s="26">
        <f t="shared" si="63"/>
        <v>0</v>
      </c>
      <c r="R84" s="26">
        <f t="shared" si="63"/>
        <v>0</v>
      </c>
      <c r="S84" s="26">
        <f t="shared" si="63"/>
        <v>0</v>
      </c>
      <c r="T84" s="26">
        <f t="shared" si="63"/>
        <v>0</v>
      </c>
      <c r="U84" s="26">
        <f t="shared" si="63"/>
        <v>0</v>
      </c>
      <c r="V84" s="26">
        <f t="shared" si="63"/>
        <v>1.1389345944767719</v>
      </c>
      <c r="W84" s="26">
        <f t="shared" si="63"/>
        <v>1.4690352591214948</v>
      </c>
      <c r="X84" s="26">
        <f t="shared" si="63"/>
        <v>0</v>
      </c>
      <c r="Y84" s="26">
        <f t="shared" si="63"/>
        <v>0</v>
      </c>
      <c r="Z84" s="26">
        <f t="shared" si="63"/>
        <v>0</v>
      </c>
    </row>
    <row r="85" spans="15:26" x14ac:dyDescent="0.25">
      <c r="O85" s="26">
        <f t="shared" ref="O85:O91" si="64">IF(P75&gt;0,B34,0)</f>
        <v>0</v>
      </c>
      <c r="P85" s="26">
        <f t="shared" si="63"/>
        <v>0</v>
      </c>
      <c r="Q85" s="26">
        <f t="shared" si="63"/>
        <v>0</v>
      </c>
      <c r="R85" s="26">
        <f t="shared" si="63"/>
        <v>0</v>
      </c>
      <c r="S85" s="26">
        <f t="shared" si="63"/>
        <v>0</v>
      </c>
      <c r="T85" s="26">
        <f t="shared" si="63"/>
        <v>0</v>
      </c>
      <c r="U85" s="26">
        <f t="shared" si="63"/>
        <v>0</v>
      </c>
      <c r="V85" s="26">
        <f t="shared" si="63"/>
        <v>1.2028657891364931</v>
      </c>
      <c r="W85" s="26">
        <f t="shared" si="63"/>
        <v>1.6982942545099939</v>
      </c>
      <c r="X85" s="26">
        <f t="shared" si="63"/>
        <v>0</v>
      </c>
      <c r="Y85" s="26">
        <f t="shared" si="63"/>
        <v>0</v>
      </c>
      <c r="Z85" s="26">
        <f t="shared" si="63"/>
        <v>0</v>
      </c>
    </row>
    <row r="86" spans="15:26" x14ac:dyDescent="0.25">
      <c r="O86" s="26">
        <f t="shared" si="64"/>
        <v>0</v>
      </c>
      <c r="P86" s="26">
        <f t="shared" si="63"/>
        <v>0</v>
      </c>
      <c r="Q86" s="26">
        <f t="shared" si="63"/>
        <v>0</v>
      </c>
      <c r="R86" s="26">
        <f t="shared" si="63"/>
        <v>1.13132940411801</v>
      </c>
      <c r="S86" s="26">
        <f t="shared" si="63"/>
        <v>1.4614444790434458</v>
      </c>
      <c r="T86" s="26">
        <f t="shared" si="63"/>
        <v>1.7716794175612538</v>
      </c>
      <c r="U86" s="26">
        <f t="shared" si="63"/>
        <v>2.3138217405048707</v>
      </c>
      <c r="V86" s="26">
        <f t="shared" si="63"/>
        <v>3.1058997246808975</v>
      </c>
      <c r="W86" s="26">
        <f t="shared" si="63"/>
        <v>4.269876550339661</v>
      </c>
      <c r="X86" s="26">
        <f t="shared" si="63"/>
        <v>0</v>
      </c>
      <c r="Y86" s="26">
        <f t="shared" si="63"/>
        <v>0</v>
      </c>
      <c r="Z86" s="26">
        <f t="shared" si="63"/>
        <v>0</v>
      </c>
    </row>
    <row r="87" spans="15:26" x14ac:dyDescent="0.25">
      <c r="O87" s="26">
        <f t="shared" si="64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 t="shared" si="63"/>
        <v>0.99428024531269588</v>
      </c>
      <c r="X87" s="26">
        <f t="shared" si="63"/>
        <v>1.7410171694734464</v>
      </c>
      <c r="Y87" s="26">
        <f t="shared" si="63"/>
        <v>0</v>
      </c>
      <c r="Z87" s="26">
        <f t="shared" si="63"/>
        <v>0</v>
      </c>
    </row>
    <row r="88" spans="15:26" x14ac:dyDescent="0.25">
      <c r="O88" s="26">
        <f t="shared" si="64"/>
        <v>0</v>
      </c>
      <c r="P88" s="26">
        <f t="shared" si="63"/>
        <v>0</v>
      </c>
      <c r="Q88" s="26">
        <f t="shared" si="63"/>
        <v>0</v>
      </c>
      <c r="R88" s="26">
        <f t="shared" si="63"/>
        <v>0</v>
      </c>
      <c r="S88" s="26">
        <f t="shared" si="63"/>
        <v>0</v>
      </c>
      <c r="T88" s="26">
        <f t="shared" si="63"/>
        <v>0</v>
      </c>
      <c r="U88" s="26">
        <f t="shared" si="63"/>
        <v>0</v>
      </c>
      <c r="V88" s="26">
        <f t="shared" si="63"/>
        <v>0</v>
      </c>
      <c r="W88" s="26">
        <f t="shared" si="63"/>
        <v>0</v>
      </c>
      <c r="X88" s="26">
        <f t="shared" si="63"/>
        <v>0</v>
      </c>
      <c r="Y88" s="26">
        <f t="shared" si="63"/>
        <v>0</v>
      </c>
      <c r="Z88" s="26">
        <f t="shared" si="63"/>
        <v>0</v>
      </c>
    </row>
    <row r="89" spans="15:26" x14ac:dyDescent="0.25">
      <c r="O89" s="26">
        <f t="shared" si="64"/>
        <v>0</v>
      </c>
      <c r="P89" s="26">
        <f t="shared" si="63"/>
        <v>0</v>
      </c>
      <c r="Q89" s="26">
        <f t="shared" si="63"/>
        <v>0</v>
      </c>
      <c r="R89" s="26">
        <f t="shared" si="63"/>
        <v>0</v>
      </c>
      <c r="S89" s="26">
        <f t="shared" si="63"/>
        <v>0</v>
      </c>
      <c r="T89" s="26">
        <f t="shared" si="63"/>
        <v>0</v>
      </c>
      <c r="U89" s="26">
        <f t="shared" si="63"/>
        <v>0</v>
      </c>
      <c r="V89" s="26">
        <f t="shared" si="63"/>
        <v>0</v>
      </c>
      <c r="W89" s="26">
        <f t="shared" si="63"/>
        <v>0</v>
      </c>
      <c r="X89" s="26">
        <f t="shared" si="63"/>
        <v>0</v>
      </c>
      <c r="Y89" s="26">
        <f t="shared" si="63"/>
        <v>0</v>
      </c>
      <c r="Z89" s="26">
        <f t="shared" si="63"/>
        <v>0</v>
      </c>
    </row>
    <row r="90" spans="15:26" x14ac:dyDescent="0.25">
      <c r="O90" s="26">
        <f t="shared" si="64"/>
        <v>0</v>
      </c>
      <c r="P90" s="26">
        <f t="shared" si="63"/>
        <v>0</v>
      </c>
      <c r="Q90" s="26">
        <f t="shared" si="63"/>
        <v>0</v>
      </c>
      <c r="R90" s="26">
        <f t="shared" si="63"/>
        <v>0</v>
      </c>
      <c r="S90" s="26">
        <f t="shared" si="63"/>
        <v>0</v>
      </c>
      <c r="T90" s="26">
        <f t="shared" si="63"/>
        <v>0</v>
      </c>
      <c r="U90" s="26">
        <f t="shared" si="63"/>
        <v>0</v>
      </c>
      <c r="V90" s="26">
        <f t="shared" si="63"/>
        <v>0</v>
      </c>
      <c r="W90" s="26">
        <f t="shared" si="63"/>
        <v>0</v>
      </c>
      <c r="X90" s="26">
        <f t="shared" si="63"/>
        <v>0</v>
      </c>
      <c r="Y90" s="26">
        <f t="shared" si="63"/>
        <v>0</v>
      </c>
      <c r="Z90" s="26">
        <f t="shared" si="63"/>
        <v>0</v>
      </c>
    </row>
    <row r="91" spans="15:26" x14ac:dyDescent="0.25">
      <c r="O91" s="26" t="e">
        <f t="shared" si="64"/>
        <v>#VALUE!</v>
      </c>
      <c r="P91" s="26">
        <f t="shared" si="63"/>
        <v>0</v>
      </c>
      <c r="Q91" s="26">
        <f t="shared" si="63"/>
        <v>0</v>
      </c>
      <c r="R91" s="26">
        <f t="shared" si="63"/>
        <v>0</v>
      </c>
      <c r="S91" s="26">
        <f t="shared" si="63"/>
        <v>0</v>
      </c>
      <c r="T91" s="26">
        <f t="shared" si="63"/>
        <v>0</v>
      </c>
      <c r="U91" s="26">
        <f t="shared" si="63"/>
        <v>1.1917075075032983</v>
      </c>
      <c r="V91" s="26">
        <f t="shared" si="63"/>
        <v>1.3986867971228298</v>
      </c>
      <c r="W91" s="26">
        <f t="shared" si="63"/>
        <v>1.5674024003514944</v>
      </c>
      <c r="X91" s="26">
        <f t="shared" si="63"/>
        <v>2.1412076025970381</v>
      </c>
      <c r="Y91" s="26">
        <f t="shared" si="63"/>
        <v>0</v>
      </c>
      <c r="Z91" s="26">
        <f t="shared" si="63"/>
        <v>0</v>
      </c>
    </row>
  </sheetData>
  <mergeCells count="23">
    <mergeCell ref="B2:D2"/>
    <mergeCell ref="E2:F2"/>
    <mergeCell ref="J2:K2"/>
    <mergeCell ref="B3:D3"/>
    <mergeCell ref="E3:F3"/>
    <mergeCell ref="J3:K3"/>
    <mergeCell ref="J7:K7"/>
    <mergeCell ref="B4:D4"/>
    <mergeCell ref="E4:F4"/>
    <mergeCell ref="J4:K4"/>
    <mergeCell ref="B5:D5"/>
    <mergeCell ref="E5:F5"/>
    <mergeCell ref="J5:K5"/>
    <mergeCell ref="B6:D6"/>
    <mergeCell ref="E6:F6"/>
    <mergeCell ref="J6:K6"/>
    <mergeCell ref="B7:D7"/>
    <mergeCell ref="E7:F7"/>
    <mergeCell ref="B8:D8"/>
    <mergeCell ref="E8:F8"/>
    <mergeCell ref="J8:K8"/>
    <mergeCell ref="E9:F9"/>
    <mergeCell ref="E10:F10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A91"/>
  <sheetViews>
    <sheetView workbookViewId="0"/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153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6" t="str">
        <f>'Summary Results'!I2</f>
        <v>BPB</v>
      </c>
      <c r="K2" s="187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6">
        <f>'Summary Results'!I3</f>
        <v>0</v>
      </c>
      <c r="K3" s="187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6">
        <f>'Summary Results'!I4</f>
        <v>0</v>
      </c>
      <c r="K4" s="187"/>
    </row>
    <row r="5" spans="1:52" x14ac:dyDescent="0.25">
      <c r="B5" s="180" t="s">
        <v>43</v>
      </c>
      <c r="C5" s="180"/>
      <c r="D5" s="180"/>
      <c r="E5" s="188"/>
      <c r="F5" s="181"/>
      <c r="H5" s="2" t="s">
        <v>28</v>
      </c>
      <c r="I5" s="2"/>
      <c r="J5" s="186">
        <f>'Summary Results'!I5</f>
        <v>0</v>
      </c>
      <c r="K5" s="187"/>
    </row>
    <row r="6" spans="1:52" x14ac:dyDescent="0.25">
      <c r="B6" s="180" t="s">
        <v>21</v>
      </c>
      <c r="C6" s="180"/>
      <c r="D6" s="180"/>
      <c r="E6" s="188"/>
      <c r="F6" s="181"/>
      <c r="H6" s="2" t="s">
        <v>29</v>
      </c>
      <c r="I6" s="2"/>
      <c r="J6" s="186">
        <f>'Summary Results'!I6</f>
        <v>0</v>
      </c>
      <c r="K6" s="187"/>
    </row>
    <row r="7" spans="1:52" x14ac:dyDescent="0.25">
      <c r="B7" s="180" t="s">
        <v>45</v>
      </c>
      <c r="C7" s="180"/>
      <c r="D7" s="180"/>
      <c r="E7" s="188"/>
      <c r="F7" s="181"/>
      <c r="H7" s="2" t="s">
        <v>30</v>
      </c>
      <c r="I7" s="2"/>
      <c r="J7" s="186">
        <f>'Summary Results'!I7</f>
        <v>0</v>
      </c>
      <c r="K7" s="187"/>
    </row>
    <row r="8" spans="1:52" x14ac:dyDescent="0.25">
      <c r="B8" s="179" t="s">
        <v>44</v>
      </c>
      <c r="C8" s="179"/>
      <c r="D8" s="179"/>
      <c r="E8" s="184">
        <v>1.35</v>
      </c>
      <c r="F8" s="184"/>
      <c r="G8" t="s">
        <v>62</v>
      </c>
      <c r="H8" s="2" t="s">
        <v>31</v>
      </c>
      <c r="I8" s="2"/>
      <c r="J8" s="186">
        <f>'Summary Results'!I8</f>
        <v>0</v>
      </c>
      <c r="K8" s="187"/>
    </row>
    <row r="9" spans="1:52" x14ac:dyDescent="0.25">
      <c r="B9" s="1" t="s">
        <v>59</v>
      </c>
      <c r="C9" s="1"/>
      <c r="D9" s="1"/>
      <c r="E9" s="184">
        <f>'Summary Results'!D9</f>
        <v>20.59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142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143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144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 t="str">
        <f>J2</f>
        <v>BPB</v>
      </c>
      <c r="B13" s="51" t="str">
        <f>IF('Rep 3'!B13="","",'Rep 3'!B13)</f>
        <v/>
      </c>
      <c r="C13" s="51" t="str">
        <f>IF('Rep 3'!C13="","",'Rep 3'!C13)</f>
        <v/>
      </c>
      <c r="D13" s="51" t="str">
        <f>IF('Rep 3'!D13="","",'Rep 3'!D13)</f>
        <v/>
      </c>
      <c r="E13" s="51" t="str">
        <f>IF('Rep 3'!E13="","",'Rep 3'!E13)</f>
        <v/>
      </c>
      <c r="F13" s="51" t="str">
        <f>IF('Rep 3'!F13="","",'Rep 3'!F13)</f>
        <v/>
      </c>
      <c r="G13" s="51" t="str">
        <f>IF('Rep 3'!G13="","",'Rep 3'!G13)</f>
        <v/>
      </c>
      <c r="H13" s="51" t="str">
        <f>IF('Rep 3'!H13="","",'Rep 3'!H13)</f>
        <v/>
      </c>
      <c r="I13" s="51" t="str">
        <f>IF('Rep 3'!I13="","",'Rep 3'!I13)</f>
        <v/>
      </c>
      <c r="J13" s="51" t="str">
        <f>IF('Rep 3'!J13="","",'Rep 3'!J13)</f>
        <v/>
      </c>
      <c r="K13" s="51" t="str">
        <f>IF('Rep 3'!K13="","",'Rep 3'!K13)</f>
        <v/>
      </c>
      <c r="L13" s="51" t="str">
        <f>IF('Rep 3'!L13="","",'Rep 3'!L13)</f>
        <v/>
      </c>
      <c r="M13" s="51" t="str">
        <f>IF('Rep 3'!M13="","",'Rep 3'!M13)</f>
        <v/>
      </c>
      <c r="O13" s="51" t="str">
        <f>IF('Rep 3'!O13="","",'Rep 3'!O13)</f>
        <v/>
      </c>
      <c r="P13" s="51" t="str">
        <f>IF('Rep 3'!P13="","",'Rep 3'!P13)</f>
        <v/>
      </c>
      <c r="Q13" s="51" t="str">
        <f>IF('Rep 3'!Q13="","",'Rep 3'!Q13)</f>
        <v/>
      </c>
      <c r="R13" s="51" t="str">
        <f>IF('Rep 3'!R13="","",'Rep 3'!R13)</f>
        <v/>
      </c>
      <c r="S13" s="51" t="str">
        <f>IF('Rep 3'!S13="","",'Rep 3'!S13)</f>
        <v/>
      </c>
      <c r="T13" s="51" t="str">
        <f>IF('Rep 3'!T13="","",'Rep 3'!T13)</f>
        <v/>
      </c>
      <c r="U13" s="51" t="str">
        <f>IF('Rep 3'!U13="","",'Rep 3'!U13)</f>
        <v/>
      </c>
      <c r="V13" s="51" t="str">
        <f>IF('Rep 3'!V13="","",'Rep 3'!V13)</f>
        <v/>
      </c>
      <c r="W13" s="51" t="str">
        <f>IF('Rep 3'!W13="","",'Rep 3'!W13)</f>
        <v/>
      </c>
      <c r="X13" s="51" t="str">
        <f>IF('Rep 3'!X13="","",'Rep 3'!X13)</f>
        <v/>
      </c>
      <c r="Y13" s="51" t="str">
        <f>IF('Rep 3'!Y13="","",'Rep 3'!Y13)</f>
        <v/>
      </c>
      <c r="Z13" s="51" t="str">
        <f>IF('Rep 3'!Z13="","",'Rep 3'!Z13)</f>
        <v/>
      </c>
      <c r="AB13" s="51" t="str">
        <f>IF('Rep 3'!AB13="","",'Rep 3'!AB13)</f>
        <v/>
      </c>
      <c r="AC13" s="51" t="str">
        <f>IF('Rep 3'!AC13="","",'Rep 3'!AC13)</f>
        <v/>
      </c>
      <c r="AD13" s="51" t="str">
        <f>IF('Rep 3'!AD13="","",'Rep 3'!AD13)</f>
        <v/>
      </c>
      <c r="AE13" s="51" t="str">
        <f>IF('Rep 3'!AE13="","",'Rep 3'!AE13)</f>
        <v/>
      </c>
      <c r="AF13" s="51" t="str">
        <f>IF('Rep 3'!AF13="","",'Rep 3'!AF13)</f>
        <v/>
      </c>
      <c r="AG13" s="51" t="str">
        <f>IF('Rep 3'!AG13="","",'Rep 3'!AG13)</f>
        <v/>
      </c>
      <c r="AH13" s="51" t="str">
        <f>IF('Rep 3'!AH13="","",'Rep 3'!AH13)</f>
        <v/>
      </c>
      <c r="AI13" s="51" t="str">
        <f>IF('Rep 3'!AI13="","",'Rep 3'!AI13)</f>
        <v/>
      </c>
      <c r="AJ13" s="51" t="str">
        <f>IF('Rep 3'!AJ13="","",'Rep 3'!AJ13)</f>
        <v/>
      </c>
      <c r="AK13" s="51" t="str">
        <f>IF('Rep 3'!AK13="","",'Rep 3'!AK13)</f>
        <v/>
      </c>
      <c r="AL13" s="51" t="str">
        <f>IF('Rep 3'!AL13="","",'Rep 3'!AL13)</f>
        <v/>
      </c>
      <c r="AM13" s="51" t="str">
        <f>IF('Rep 3'!AM13="","",'Rep 3'!AM13)</f>
        <v/>
      </c>
      <c r="AN13" s="20" t="s">
        <v>33</v>
      </c>
      <c r="AO13" t="str">
        <f>B13</f>
        <v/>
      </c>
      <c r="AP13" t="str">
        <f t="shared" ref="AP13:AZ13" si="0">C13</f>
        <v/>
      </c>
      <c r="AQ13" t="str">
        <f t="shared" si="0"/>
        <v/>
      </c>
      <c r="AR13" t="str">
        <f t="shared" si="0"/>
        <v/>
      </c>
      <c r="AS13" t="str">
        <f t="shared" si="0"/>
        <v/>
      </c>
      <c r="AT13" t="str">
        <f t="shared" si="0"/>
        <v/>
      </c>
      <c r="AU13" t="str">
        <f t="shared" si="0"/>
        <v/>
      </c>
      <c r="AV13" t="str">
        <f t="shared" si="0"/>
        <v/>
      </c>
      <c r="AW13" t="str">
        <f t="shared" si="0"/>
        <v/>
      </c>
      <c r="AX13" t="str">
        <f t="shared" si="0"/>
        <v/>
      </c>
      <c r="AY13" t="str">
        <f t="shared" si="0"/>
        <v/>
      </c>
      <c r="AZ13" s="21" t="str">
        <f t="shared" si="0"/>
        <v/>
      </c>
    </row>
    <row r="14" spans="1:52" x14ac:dyDescent="0.25">
      <c r="A14" s="53">
        <f t="shared" ref="A14:A19" si="1">J3</f>
        <v>0</v>
      </c>
      <c r="B14" s="51" t="str">
        <f>IF('Rep 3'!B14="","",'Rep 3'!B14)</f>
        <v/>
      </c>
      <c r="C14" s="51" t="str">
        <f>IF('Rep 3'!C14="","",'Rep 3'!C14)</f>
        <v/>
      </c>
      <c r="D14" s="51" t="str">
        <f>IF('Rep 3'!D14="","",'Rep 3'!D14)</f>
        <v/>
      </c>
      <c r="E14" s="51" t="str">
        <f>IF('Rep 3'!E14="","",'Rep 3'!E14)</f>
        <v/>
      </c>
      <c r="F14" s="51" t="str">
        <f>IF('Rep 3'!F14="","",'Rep 3'!F14)</f>
        <v/>
      </c>
      <c r="G14" s="51" t="str">
        <f>IF('Rep 3'!G14="","",'Rep 3'!G14)</f>
        <v/>
      </c>
      <c r="H14" s="51" t="str">
        <f>IF('Rep 3'!H14="","",'Rep 3'!H14)</f>
        <v/>
      </c>
      <c r="I14" s="51" t="str">
        <f>IF('Rep 3'!I14="","",'Rep 3'!I14)</f>
        <v/>
      </c>
      <c r="J14" s="51" t="str">
        <f>IF('Rep 3'!J14="","",'Rep 3'!J14)</f>
        <v/>
      </c>
      <c r="K14" s="51" t="str">
        <f>IF('Rep 3'!K14="","",'Rep 3'!K14)</f>
        <v/>
      </c>
      <c r="L14" s="51" t="str">
        <f>IF('Rep 3'!L14="","",'Rep 3'!L14)</f>
        <v/>
      </c>
      <c r="M14" s="51" t="str">
        <f>IF('Rep 3'!M14="","",'Rep 3'!M14)</f>
        <v/>
      </c>
      <c r="O14" s="51" t="str">
        <f>IF('Rep 3'!O14="","",'Rep 3'!O14)</f>
        <v/>
      </c>
      <c r="P14" s="51" t="str">
        <f>IF('Rep 3'!P14="","",'Rep 3'!P14)</f>
        <v/>
      </c>
      <c r="Q14" s="51" t="str">
        <f>IF('Rep 3'!Q14="","",'Rep 3'!Q14)</f>
        <v/>
      </c>
      <c r="R14" s="51" t="str">
        <f>IF('Rep 3'!R14="","",'Rep 3'!R14)</f>
        <v/>
      </c>
      <c r="S14" s="51" t="str">
        <f>IF('Rep 3'!S14="","",'Rep 3'!S14)</f>
        <v/>
      </c>
      <c r="T14" s="51" t="str">
        <f>IF('Rep 3'!T14="","",'Rep 3'!T14)</f>
        <v/>
      </c>
      <c r="U14" s="51" t="str">
        <f>IF('Rep 3'!U14="","",'Rep 3'!U14)</f>
        <v/>
      </c>
      <c r="V14" s="51" t="str">
        <f>IF('Rep 3'!V14="","",'Rep 3'!V14)</f>
        <v/>
      </c>
      <c r="W14" s="51" t="str">
        <f>IF('Rep 3'!W14="","",'Rep 3'!W14)</f>
        <v/>
      </c>
      <c r="X14" s="51" t="str">
        <f>IF('Rep 3'!X14="","",'Rep 3'!X14)</f>
        <v/>
      </c>
      <c r="Y14" s="51" t="str">
        <f>IF('Rep 3'!Y14="","",'Rep 3'!Y14)</f>
        <v/>
      </c>
      <c r="Z14" s="51" t="str">
        <f>IF('Rep 3'!Z14="","",'Rep 3'!Z14)</f>
        <v/>
      </c>
      <c r="AB14" s="51" t="str">
        <f>IF('Rep 3'!AB14="","",'Rep 3'!AB14)</f>
        <v/>
      </c>
      <c r="AC14" s="51" t="str">
        <f>IF('Rep 3'!AC14="","",'Rep 3'!AC14)</f>
        <v/>
      </c>
      <c r="AD14" s="51" t="str">
        <f>IF('Rep 3'!AD14="","",'Rep 3'!AD14)</f>
        <v/>
      </c>
      <c r="AE14" s="51" t="str">
        <f>IF('Rep 3'!AE14="","",'Rep 3'!AE14)</f>
        <v/>
      </c>
      <c r="AF14" s="51" t="str">
        <f>IF('Rep 3'!AF14="","",'Rep 3'!AF14)</f>
        <v/>
      </c>
      <c r="AG14" s="51" t="str">
        <f>IF('Rep 3'!AG14="","",'Rep 3'!AG14)</f>
        <v/>
      </c>
      <c r="AH14" s="51" t="str">
        <f>IF('Rep 3'!AH14="","",'Rep 3'!AH14)</f>
        <v/>
      </c>
      <c r="AI14" s="51" t="str">
        <f>IF('Rep 3'!AI14="","",'Rep 3'!AI14)</f>
        <v/>
      </c>
      <c r="AJ14" s="51" t="str">
        <f>IF('Rep 3'!AJ14="","",'Rep 3'!AJ14)</f>
        <v/>
      </c>
      <c r="AK14" s="51" t="str">
        <f>IF('Rep 3'!AK14="","",'Rep 3'!AK14)</f>
        <v/>
      </c>
      <c r="AL14" s="51" t="str">
        <f>IF('Rep 3'!AL14="","",'Rep 3'!AL14)</f>
        <v/>
      </c>
      <c r="AM14" s="51" t="str">
        <f>IF('Rep 3'!AM14="","",'Rep 3'!AM14)</f>
        <v/>
      </c>
      <c r="AN14" s="20"/>
      <c r="AO14" t="str">
        <f>O13</f>
        <v/>
      </c>
      <c r="AP14" t="str">
        <f t="shared" ref="AP14:AZ14" si="2">P13</f>
        <v/>
      </c>
      <c r="AQ14" t="str">
        <f t="shared" si="2"/>
        <v/>
      </c>
      <c r="AR14" t="str">
        <f t="shared" si="2"/>
        <v/>
      </c>
      <c r="AS14" t="str">
        <f t="shared" si="2"/>
        <v/>
      </c>
      <c r="AT14" t="str">
        <f t="shared" si="2"/>
        <v/>
      </c>
      <c r="AU14" t="str">
        <f t="shared" si="2"/>
        <v/>
      </c>
      <c r="AV14" t="str">
        <f t="shared" si="2"/>
        <v/>
      </c>
      <c r="AW14" t="str">
        <f t="shared" si="2"/>
        <v/>
      </c>
      <c r="AX14" t="str">
        <f t="shared" si="2"/>
        <v/>
      </c>
      <c r="AY14" t="str">
        <f t="shared" si="2"/>
        <v/>
      </c>
      <c r="AZ14" s="21" t="str">
        <f t="shared" si="2"/>
        <v/>
      </c>
    </row>
    <row r="15" spans="1:52" x14ac:dyDescent="0.25">
      <c r="A15" s="53">
        <f t="shared" si="1"/>
        <v>0</v>
      </c>
      <c r="B15" s="51" t="str">
        <f>IF('Rep 3'!B15="","",'Rep 3'!B15)</f>
        <v/>
      </c>
      <c r="C15" s="51" t="str">
        <f>IF('Rep 3'!C15="","",'Rep 3'!C15)</f>
        <v/>
      </c>
      <c r="D15" s="51" t="str">
        <f>IF('Rep 3'!D15="","",'Rep 3'!D15)</f>
        <v/>
      </c>
      <c r="E15" s="51" t="str">
        <f>IF('Rep 3'!E15="","",'Rep 3'!E15)</f>
        <v/>
      </c>
      <c r="F15" s="51" t="str">
        <f>IF('Rep 3'!F15="","",'Rep 3'!F15)</f>
        <v/>
      </c>
      <c r="G15" s="51" t="str">
        <f>IF('Rep 3'!G15="","",'Rep 3'!G15)</f>
        <v/>
      </c>
      <c r="H15" s="51" t="str">
        <f>IF('Rep 3'!H15="","",'Rep 3'!H15)</f>
        <v/>
      </c>
      <c r="I15" s="51" t="str">
        <f>IF('Rep 3'!I15="","",'Rep 3'!I15)</f>
        <v/>
      </c>
      <c r="J15" s="51" t="str">
        <f>IF('Rep 3'!J15="","",'Rep 3'!J15)</f>
        <v/>
      </c>
      <c r="K15" s="51" t="str">
        <f>IF('Rep 3'!K15="","",'Rep 3'!K15)</f>
        <v/>
      </c>
      <c r="L15" s="51" t="str">
        <f>IF('Rep 3'!L15="","",'Rep 3'!L15)</f>
        <v/>
      </c>
      <c r="M15" s="51" t="str">
        <f>IF('Rep 3'!M15="","",'Rep 3'!M15)</f>
        <v/>
      </c>
      <c r="O15" s="51" t="str">
        <f>IF('Rep 3'!O15="","",'Rep 3'!O15)</f>
        <v/>
      </c>
      <c r="P15" s="51" t="str">
        <f>IF('Rep 3'!P15="","",'Rep 3'!P15)</f>
        <v/>
      </c>
      <c r="Q15" s="51" t="str">
        <f>IF('Rep 3'!Q15="","",'Rep 3'!Q15)</f>
        <v/>
      </c>
      <c r="R15" s="51" t="str">
        <f>IF('Rep 3'!R15="","",'Rep 3'!R15)</f>
        <v/>
      </c>
      <c r="S15" s="51" t="str">
        <f>IF('Rep 3'!S15="","",'Rep 3'!S15)</f>
        <v/>
      </c>
      <c r="T15" s="51" t="str">
        <f>IF('Rep 3'!T15="","",'Rep 3'!T15)</f>
        <v/>
      </c>
      <c r="U15" s="51" t="str">
        <f>IF('Rep 3'!U15="","",'Rep 3'!U15)</f>
        <v/>
      </c>
      <c r="V15" s="51" t="str">
        <f>IF('Rep 3'!V15="","",'Rep 3'!V15)</f>
        <v/>
      </c>
      <c r="W15" s="51" t="str">
        <f>IF('Rep 3'!W15="","",'Rep 3'!W15)</f>
        <v/>
      </c>
      <c r="X15" s="51" t="str">
        <f>IF('Rep 3'!X15="","",'Rep 3'!X15)</f>
        <v/>
      </c>
      <c r="Y15" s="51" t="str">
        <f>IF('Rep 3'!Y15="","",'Rep 3'!Y15)</f>
        <v/>
      </c>
      <c r="Z15" s="51" t="str">
        <f>IF('Rep 3'!Z15="","",'Rep 3'!Z15)</f>
        <v/>
      </c>
      <c r="AB15" s="51" t="str">
        <f>IF('Rep 3'!AB15="","",'Rep 3'!AB15)</f>
        <v/>
      </c>
      <c r="AC15" s="51" t="str">
        <f>IF('Rep 3'!AC15="","",'Rep 3'!AC15)</f>
        <v/>
      </c>
      <c r="AD15" s="51" t="str">
        <f>IF('Rep 3'!AD15="","",'Rep 3'!AD15)</f>
        <v/>
      </c>
      <c r="AE15" s="51" t="str">
        <f>IF('Rep 3'!AE15="","",'Rep 3'!AE15)</f>
        <v/>
      </c>
      <c r="AF15" s="51" t="str">
        <f>IF('Rep 3'!AF15="","",'Rep 3'!AF15)</f>
        <v/>
      </c>
      <c r="AG15" s="51" t="str">
        <f>IF('Rep 3'!AG15="","",'Rep 3'!AG15)</f>
        <v/>
      </c>
      <c r="AH15" s="51" t="str">
        <f>IF('Rep 3'!AH15="","",'Rep 3'!AH15)</f>
        <v/>
      </c>
      <c r="AI15" s="51" t="str">
        <f>IF('Rep 3'!AI15="","",'Rep 3'!AI15)</f>
        <v/>
      </c>
      <c r="AJ15" s="51" t="str">
        <f>IF('Rep 3'!AJ15="","",'Rep 3'!AJ15)</f>
        <v/>
      </c>
      <c r="AK15" s="51" t="str">
        <f>IF('Rep 3'!AK15="","",'Rep 3'!AK15)</f>
        <v/>
      </c>
      <c r="AL15" s="51" t="str">
        <f>IF('Rep 3'!AL15="","",'Rep 3'!AL15)</f>
        <v/>
      </c>
      <c r="AM15" s="51" t="str">
        <f>IF('Rep 3'!AM15="","",'Rep 3'!AM15)</f>
        <v/>
      </c>
      <c r="AN15" s="20"/>
      <c r="AO15" t="str">
        <f>AB13</f>
        <v/>
      </c>
      <c r="AP15" t="str">
        <f t="shared" ref="AP15:AZ15" si="3">AC13</f>
        <v/>
      </c>
      <c r="AQ15" t="str">
        <f t="shared" si="3"/>
        <v/>
      </c>
      <c r="AR15" t="str">
        <f t="shared" si="3"/>
        <v/>
      </c>
      <c r="AS15" t="str">
        <f t="shared" si="3"/>
        <v/>
      </c>
      <c r="AT15" t="str">
        <f t="shared" si="3"/>
        <v/>
      </c>
      <c r="AU15" t="str">
        <f t="shared" si="3"/>
        <v/>
      </c>
      <c r="AV15" t="str">
        <f t="shared" si="3"/>
        <v/>
      </c>
      <c r="AW15" t="str">
        <f t="shared" si="3"/>
        <v/>
      </c>
      <c r="AX15" t="str">
        <f t="shared" si="3"/>
        <v/>
      </c>
      <c r="AY15" t="str">
        <f t="shared" si="3"/>
        <v/>
      </c>
      <c r="AZ15" s="21" t="str">
        <f t="shared" si="3"/>
        <v/>
      </c>
    </row>
    <row r="16" spans="1:52" x14ac:dyDescent="0.25">
      <c r="A16" s="53">
        <f t="shared" si="1"/>
        <v>0</v>
      </c>
      <c r="B16" s="51" t="str">
        <f>IF('Rep 3'!B16="","",'Rep 3'!B16)</f>
        <v/>
      </c>
      <c r="C16" s="51" t="str">
        <f>IF('Rep 3'!C16="","",'Rep 3'!C16)</f>
        <v/>
      </c>
      <c r="D16" s="51" t="str">
        <f>IF('Rep 3'!D16="","",'Rep 3'!D16)</f>
        <v/>
      </c>
      <c r="E16" s="51" t="str">
        <f>IF('Rep 3'!E16="","",'Rep 3'!E16)</f>
        <v/>
      </c>
      <c r="F16" s="51" t="str">
        <f>IF('Rep 3'!F16="","",'Rep 3'!F16)</f>
        <v/>
      </c>
      <c r="G16" s="51" t="str">
        <f>IF('Rep 3'!G16="","",'Rep 3'!G16)</f>
        <v/>
      </c>
      <c r="H16" s="51" t="str">
        <f>IF('Rep 3'!H16="","",'Rep 3'!H16)</f>
        <v/>
      </c>
      <c r="I16" s="51" t="str">
        <f>IF('Rep 3'!I16="","",'Rep 3'!I16)</f>
        <v/>
      </c>
      <c r="J16" s="51" t="str">
        <f>IF('Rep 3'!J16="","",'Rep 3'!J16)</f>
        <v/>
      </c>
      <c r="K16" s="51" t="str">
        <f>IF('Rep 3'!K16="","",'Rep 3'!K16)</f>
        <v/>
      </c>
      <c r="L16" s="51" t="str">
        <f>IF('Rep 3'!L16="","",'Rep 3'!L16)</f>
        <v/>
      </c>
      <c r="M16" s="51" t="str">
        <f>IF('Rep 3'!M16="","",'Rep 3'!M16)</f>
        <v/>
      </c>
      <c r="O16" s="51" t="str">
        <f>IF('Rep 3'!O16="","",'Rep 3'!O16)</f>
        <v/>
      </c>
      <c r="P16" s="51" t="str">
        <f>IF('Rep 3'!P16="","",'Rep 3'!P16)</f>
        <v/>
      </c>
      <c r="Q16" s="51" t="str">
        <f>IF('Rep 3'!Q16="","",'Rep 3'!Q16)</f>
        <v/>
      </c>
      <c r="R16" s="51" t="str">
        <f>IF('Rep 3'!R16="","",'Rep 3'!R16)</f>
        <v/>
      </c>
      <c r="S16" s="51" t="str">
        <f>IF('Rep 3'!S16="","",'Rep 3'!S16)</f>
        <v/>
      </c>
      <c r="T16" s="51" t="str">
        <f>IF('Rep 3'!T16="","",'Rep 3'!T16)</f>
        <v/>
      </c>
      <c r="U16" s="51" t="str">
        <f>IF('Rep 3'!U16="","",'Rep 3'!U16)</f>
        <v/>
      </c>
      <c r="V16" s="51" t="str">
        <f>IF('Rep 3'!V16="","",'Rep 3'!V16)</f>
        <v/>
      </c>
      <c r="W16" s="51" t="str">
        <f>IF('Rep 3'!W16="","",'Rep 3'!W16)</f>
        <v/>
      </c>
      <c r="X16" s="51" t="str">
        <f>IF('Rep 3'!X16="","",'Rep 3'!X16)</f>
        <v/>
      </c>
      <c r="Y16" s="51" t="str">
        <f>IF('Rep 3'!Y16="","",'Rep 3'!Y16)</f>
        <v/>
      </c>
      <c r="Z16" s="51" t="str">
        <f>IF('Rep 3'!Z16="","",'Rep 3'!Z16)</f>
        <v/>
      </c>
      <c r="AB16" s="51" t="str">
        <f>IF('Rep 3'!AB16="","",'Rep 3'!AB16)</f>
        <v/>
      </c>
      <c r="AC16" s="51" t="str">
        <f>IF('Rep 3'!AC16="","",'Rep 3'!AC16)</f>
        <v/>
      </c>
      <c r="AD16" s="51" t="str">
        <f>IF('Rep 3'!AD16="","",'Rep 3'!AD16)</f>
        <v/>
      </c>
      <c r="AE16" s="51" t="str">
        <f>IF('Rep 3'!AE16="","",'Rep 3'!AE16)</f>
        <v/>
      </c>
      <c r="AF16" s="51" t="str">
        <f>IF('Rep 3'!AF16="","",'Rep 3'!AF16)</f>
        <v/>
      </c>
      <c r="AG16" s="51" t="str">
        <f>IF('Rep 3'!AG16="","",'Rep 3'!AG16)</f>
        <v/>
      </c>
      <c r="AH16" s="51" t="str">
        <f>IF('Rep 3'!AH16="","",'Rep 3'!AH16)</f>
        <v/>
      </c>
      <c r="AI16" s="51" t="str">
        <f>IF('Rep 3'!AI16="","",'Rep 3'!AI16)</f>
        <v/>
      </c>
      <c r="AJ16" s="51" t="str">
        <f>IF('Rep 3'!AJ16="","",'Rep 3'!AJ16)</f>
        <v/>
      </c>
      <c r="AK16" s="51" t="str">
        <f>IF('Rep 3'!AK16="","",'Rep 3'!AK16)</f>
        <v/>
      </c>
      <c r="AL16" s="51" t="str">
        <f>IF('Rep 3'!AL16="","",'Rep 3'!AL16)</f>
        <v/>
      </c>
      <c r="AM16" s="51" t="str">
        <f>IF('Rep 3'!AM16="","",'Rep 3'!AM16)</f>
        <v/>
      </c>
      <c r="AN16" s="20" t="s">
        <v>34</v>
      </c>
      <c r="AO16" t="str">
        <f>B14</f>
        <v/>
      </c>
      <c r="AP16" t="str">
        <f t="shared" ref="AP16:AZ16" si="4">C14</f>
        <v/>
      </c>
      <c r="AQ16" t="str">
        <f t="shared" si="4"/>
        <v/>
      </c>
      <c r="AR16" t="str">
        <f t="shared" si="4"/>
        <v/>
      </c>
      <c r="AS16" t="str">
        <f t="shared" si="4"/>
        <v/>
      </c>
      <c r="AT16" t="str">
        <f t="shared" si="4"/>
        <v/>
      </c>
      <c r="AU16" t="str">
        <f t="shared" si="4"/>
        <v/>
      </c>
      <c r="AV16" t="str">
        <f t="shared" si="4"/>
        <v/>
      </c>
      <c r="AW16" t="str">
        <f t="shared" si="4"/>
        <v/>
      </c>
      <c r="AX16" t="str">
        <f t="shared" si="4"/>
        <v/>
      </c>
      <c r="AY16" t="str">
        <f t="shared" si="4"/>
        <v/>
      </c>
      <c r="AZ16" s="21" t="str">
        <f t="shared" si="4"/>
        <v/>
      </c>
    </row>
    <row r="17" spans="1:53" x14ac:dyDescent="0.25">
      <c r="A17" s="53">
        <f t="shared" si="1"/>
        <v>0</v>
      </c>
      <c r="B17" s="51" t="str">
        <f>IF('Rep 3'!B17="","",'Rep 3'!B17)</f>
        <v/>
      </c>
      <c r="C17" s="51" t="str">
        <f>IF('Rep 3'!C17="","",'Rep 3'!C17)</f>
        <v/>
      </c>
      <c r="D17" s="51" t="str">
        <f>IF('Rep 3'!D17="","",'Rep 3'!D17)</f>
        <v/>
      </c>
      <c r="E17" s="51" t="str">
        <f>IF('Rep 3'!E17="","",'Rep 3'!E17)</f>
        <v/>
      </c>
      <c r="F17" s="51" t="str">
        <f>IF('Rep 3'!F17="","",'Rep 3'!F17)</f>
        <v/>
      </c>
      <c r="G17" s="51" t="str">
        <f>IF('Rep 3'!G17="","",'Rep 3'!G17)</f>
        <v/>
      </c>
      <c r="H17" s="51" t="str">
        <f>IF('Rep 3'!H17="","",'Rep 3'!H17)</f>
        <v/>
      </c>
      <c r="I17" s="51" t="str">
        <f>IF('Rep 3'!I17="","",'Rep 3'!I17)</f>
        <v/>
      </c>
      <c r="J17" s="51" t="str">
        <f>IF('Rep 3'!J17="","",'Rep 3'!J17)</f>
        <v/>
      </c>
      <c r="K17" s="51" t="str">
        <f>IF('Rep 3'!K17="","",'Rep 3'!K17)</f>
        <v/>
      </c>
      <c r="L17" s="51" t="str">
        <f>IF('Rep 3'!L17="","",'Rep 3'!L17)</f>
        <v/>
      </c>
      <c r="M17" s="51" t="str">
        <f>IF('Rep 3'!M17="","",'Rep 3'!M17)</f>
        <v/>
      </c>
      <c r="O17" s="51" t="str">
        <f>IF('Rep 3'!O17="","",'Rep 3'!O17)</f>
        <v/>
      </c>
      <c r="P17" s="51" t="str">
        <f>IF('Rep 3'!P17="","",'Rep 3'!P17)</f>
        <v/>
      </c>
      <c r="Q17" s="51" t="str">
        <f>IF('Rep 3'!Q17="","",'Rep 3'!Q17)</f>
        <v/>
      </c>
      <c r="R17" s="51" t="str">
        <f>IF('Rep 3'!R17="","",'Rep 3'!R17)</f>
        <v/>
      </c>
      <c r="S17" s="51" t="str">
        <f>IF('Rep 3'!S17="","",'Rep 3'!S17)</f>
        <v/>
      </c>
      <c r="T17" s="51" t="str">
        <f>IF('Rep 3'!T17="","",'Rep 3'!T17)</f>
        <v/>
      </c>
      <c r="U17" s="51" t="str">
        <f>IF('Rep 3'!U17="","",'Rep 3'!U17)</f>
        <v/>
      </c>
      <c r="V17" s="51" t="str">
        <f>IF('Rep 3'!V17="","",'Rep 3'!V17)</f>
        <v/>
      </c>
      <c r="W17" s="51" t="str">
        <f>IF('Rep 3'!W17="","",'Rep 3'!W17)</f>
        <v/>
      </c>
      <c r="X17" s="51" t="str">
        <f>IF('Rep 3'!X17="","",'Rep 3'!X17)</f>
        <v/>
      </c>
      <c r="Y17" s="51" t="str">
        <f>IF('Rep 3'!Y17="","",'Rep 3'!Y17)</f>
        <v/>
      </c>
      <c r="Z17" s="51" t="str">
        <f>IF('Rep 3'!Z17="","",'Rep 3'!Z17)</f>
        <v/>
      </c>
      <c r="AB17" s="51" t="str">
        <f>IF('Rep 3'!AB17="","",'Rep 3'!AB17)</f>
        <v/>
      </c>
      <c r="AC17" s="51" t="str">
        <f>IF('Rep 3'!AC17="","",'Rep 3'!AC17)</f>
        <v/>
      </c>
      <c r="AD17" s="51" t="str">
        <f>IF('Rep 3'!AD17="","",'Rep 3'!AD17)</f>
        <v/>
      </c>
      <c r="AE17" s="51" t="str">
        <f>IF('Rep 3'!AE17="","",'Rep 3'!AE17)</f>
        <v/>
      </c>
      <c r="AF17" s="51" t="str">
        <f>IF('Rep 3'!AF17="","",'Rep 3'!AF17)</f>
        <v/>
      </c>
      <c r="AG17" s="51" t="str">
        <f>IF('Rep 3'!AG17="","",'Rep 3'!AG17)</f>
        <v/>
      </c>
      <c r="AH17" s="51" t="str">
        <f>IF('Rep 3'!AH17="","",'Rep 3'!AH17)</f>
        <v/>
      </c>
      <c r="AI17" s="51" t="str">
        <f>IF('Rep 3'!AI17="","",'Rep 3'!AI17)</f>
        <v/>
      </c>
      <c r="AJ17" s="51" t="str">
        <f>IF('Rep 3'!AJ17="","",'Rep 3'!AJ17)</f>
        <v/>
      </c>
      <c r="AK17" s="51" t="str">
        <f>IF('Rep 3'!AK17="","",'Rep 3'!AK17)</f>
        <v/>
      </c>
      <c r="AL17" s="51" t="str">
        <f>IF('Rep 3'!AL17="","",'Rep 3'!AL17)</f>
        <v/>
      </c>
      <c r="AM17" s="51" t="str">
        <f>IF('Rep 3'!AM17="","",'Rep 3'!AM17)</f>
        <v/>
      </c>
      <c r="AN17" s="20"/>
      <c r="AO17" t="str">
        <f>O14</f>
        <v/>
      </c>
      <c r="AP17" t="str">
        <f t="shared" ref="AP17:AZ17" si="5">P14</f>
        <v/>
      </c>
      <c r="AQ17" t="str">
        <f t="shared" si="5"/>
        <v/>
      </c>
      <c r="AR17" t="str">
        <f t="shared" si="5"/>
        <v/>
      </c>
      <c r="AS17" t="str">
        <f t="shared" si="5"/>
        <v/>
      </c>
      <c r="AT17" t="str">
        <f t="shared" si="5"/>
        <v/>
      </c>
      <c r="AU17" t="str">
        <f t="shared" si="5"/>
        <v/>
      </c>
      <c r="AV17" t="str">
        <f t="shared" si="5"/>
        <v/>
      </c>
      <c r="AW17" t="str">
        <f t="shared" si="5"/>
        <v/>
      </c>
      <c r="AX17" t="str">
        <f t="shared" si="5"/>
        <v/>
      </c>
      <c r="AY17" t="str">
        <f t="shared" si="5"/>
        <v/>
      </c>
      <c r="AZ17" s="21" t="str">
        <f t="shared" si="5"/>
        <v/>
      </c>
    </row>
    <row r="18" spans="1:53" x14ac:dyDescent="0.25">
      <c r="A18" s="53">
        <f t="shared" si="1"/>
        <v>0</v>
      </c>
      <c r="B18" s="51" t="str">
        <f>IF('Rep 3'!B18="","",'Rep 3'!B18)</f>
        <v/>
      </c>
      <c r="C18" s="51" t="str">
        <f>IF('Rep 3'!C18="","",'Rep 3'!C18)</f>
        <v/>
      </c>
      <c r="D18" s="51" t="str">
        <f>IF('Rep 3'!D18="","",'Rep 3'!D18)</f>
        <v/>
      </c>
      <c r="E18" s="51" t="str">
        <f>IF('Rep 3'!E18="","",'Rep 3'!E18)</f>
        <v/>
      </c>
      <c r="F18" s="51" t="str">
        <f>IF('Rep 3'!F18="","",'Rep 3'!F18)</f>
        <v/>
      </c>
      <c r="G18" s="51" t="str">
        <f>IF('Rep 3'!G18="","",'Rep 3'!G18)</f>
        <v/>
      </c>
      <c r="H18" s="51" t="str">
        <f>IF('Rep 3'!H18="","",'Rep 3'!H18)</f>
        <v/>
      </c>
      <c r="I18" s="51" t="str">
        <f>IF('Rep 3'!I18="","",'Rep 3'!I18)</f>
        <v/>
      </c>
      <c r="J18" s="51" t="str">
        <f>IF('Rep 3'!J18="","",'Rep 3'!J18)</f>
        <v/>
      </c>
      <c r="K18" s="51" t="str">
        <f>IF('Rep 3'!K18="","",'Rep 3'!K18)</f>
        <v/>
      </c>
      <c r="L18" s="51" t="str">
        <f>IF('Rep 3'!L18="","",'Rep 3'!L18)</f>
        <v/>
      </c>
      <c r="M18" s="51" t="str">
        <f>IF('Rep 3'!M18="","",'Rep 3'!M18)</f>
        <v/>
      </c>
      <c r="O18" s="51" t="str">
        <f>IF('Rep 3'!O18="","",'Rep 3'!O18)</f>
        <v/>
      </c>
      <c r="P18" s="51" t="str">
        <f>IF('Rep 3'!P18="","",'Rep 3'!P18)</f>
        <v/>
      </c>
      <c r="Q18" s="51" t="str">
        <f>IF('Rep 3'!Q18="","",'Rep 3'!Q18)</f>
        <v/>
      </c>
      <c r="R18" s="51" t="str">
        <f>IF('Rep 3'!R18="","",'Rep 3'!R18)</f>
        <v/>
      </c>
      <c r="S18" s="51" t="str">
        <f>IF('Rep 3'!S18="","",'Rep 3'!S18)</f>
        <v/>
      </c>
      <c r="T18" s="51" t="str">
        <f>IF('Rep 3'!T18="","",'Rep 3'!T18)</f>
        <v/>
      </c>
      <c r="U18" s="51" t="str">
        <f>IF('Rep 3'!U18="","",'Rep 3'!U18)</f>
        <v/>
      </c>
      <c r="V18" s="51" t="str">
        <f>IF('Rep 3'!V18="","",'Rep 3'!V18)</f>
        <v/>
      </c>
      <c r="W18" s="51" t="str">
        <f>IF('Rep 3'!W18="","",'Rep 3'!W18)</f>
        <v/>
      </c>
      <c r="X18" s="51" t="str">
        <f>IF('Rep 3'!X18="","",'Rep 3'!X18)</f>
        <v/>
      </c>
      <c r="Y18" s="51" t="str">
        <f>IF('Rep 3'!Y18="","",'Rep 3'!Y18)</f>
        <v/>
      </c>
      <c r="Z18" s="51" t="str">
        <f>IF('Rep 3'!Z18="","",'Rep 3'!Z18)</f>
        <v/>
      </c>
      <c r="AB18" s="51" t="str">
        <f>IF('Rep 3'!AB18="","",'Rep 3'!AB18)</f>
        <v/>
      </c>
      <c r="AC18" s="51" t="str">
        <f>IF('Rep 3'!AC18="","",'Rep 3'!AC18)</f>
        <v/>
      </c>
      <c r="AD18" s="51" t="str">
        <f>IF('Rep 3'!AD18="","",'Rep 3'!AD18)</f>
        <v/>
      </c>
      <c r="AE18" s="51" t="str">
        <f>IF('Rep 3'!AE18="","",'Rep 3'!AE18)</f>
        <v/>
      </c>
      <c r="AF18" s="51" t="str">
        <f>IF('Rep 3'!AF18="","",'Rep 3'!AF18)</f>
        <v/>
      </c>
      <c r="AG18" s="51" t="str">
        <f>IF('Rep 3'!AG18="","",'Rep 3'!AG18)</f>
        <v/>
      </c>
      <c r="AH18" s="51" t="str">
        <f>IF('Rep 3'!AH18="","",'Rep 3'!AH18)</f>
        <v/>
      </c>
      <c r="AI18" s="51" t="str">
        <f>IF('Rep 3'!AI18="","",'Rep 3'!AI18)</f>
        <v/>
      </c>
      <c r="AJ18" s="51" t="str">
        <f>IF('Rep 3'!AJ18="","",'Rep 3'!AJ18)</f>
        <v/>
      </c>
      <c r="AK18" s="51" t="str">
        <f>IF('Rep 3'!AK18="","",'Rep 3'!AK18)</f>
        <v/>
      </c>
      <c r="AL18" s="51" t="str">
        <f>IF('Rep 3'!AL18="","",'Rep 3'!AL18)</f>
        <v/>
      </c>
      <c r="AM18" s="51" t="str">
        <f>IF('Rep 3'!AM18="","",'Rep 3'!AM18)</f>
        <v/>
      </c>
      <c r="AN18" s="20"/>
      <c r="AO18" t="str">
        <f>AB14</f>
        <v/>
      </c>
      <c r="AP18" t="str">
        <f t="shared" ref="AP18:AZ18" si="6">AC14</f>
        <v/>
      </c>
      <c r="AQ18" t="str">
        <f t="shared" si="6"/>
        <v/>
      </c>
      <c r="AR18" t="str">
        <f t="shared" si="6"/>
        <v/>
      </c>
      <c r="AS18" t="str">
        <f t="shared" si="6"/>
        <v/>
      </c>
      <c r="AT18" t="str">
        <f t="shared" si="6"/>
        <v/>
      </c>
      <c r="AU18" t="str">
        <f t="shared" si="6"/>
        <v/>
      </c>
      <c r="AV18" t="str">
        <f t="shared" si="6"/>
        <v/>
      </c>
      <c r="AW18" t="str">
        <f t="shared" si="6"/>
        <v/>
      </c>
      <c r="AX18" t="str">
        <f t="shared" si="6"/>
        <v/>
      </c>
      <c r="AY18" t="str">
        <f t="shared" si="6"/>
        <v/>
      </c>
      <c r="AZ18" s="21" t="str">
        <f t="shared" si="6"/>
        <v/>
      </c>
    </row>
    <row r="19" spans="1:53" x14ac:dyDescent="0.25">
      <c r="A19" s="53">
        <f t="shared" si="1"/>
        <v>0</v>
      </c>
      <c r="B19" s="51" t="str">
        <f>IF('Rep 3'!B19="","",'Rep 3'!B19)</f>
        <v/>
      </c>
      <c r="C19" s="51" t="str">
        <f>IF('Rep 3'!C19="","",'Rep 3'!C19)</f>
        <v/>
      </c>
      <c r="D19" s="51" t="str">
        <f>IF('Rep 3'!D19="","",'Rep 3'!D19)</f>
        <v/>
      </c>
      <c r="E19" s="51" t="str">
        <f>IF('Rep 3'!E19="","",'Rep 3'!E19)</f>
        <v/>
      </c>
      <c r="F19" s="51" t="str">
        <f>IF('Rep 3'!F19="","",'Rep 3'!F19)</f>
        <v/>
      </c>
      <c r="G19" s="51" t="str">
        <f>IF('Rep 3'!G19="","",'Rep 3'!G19)</f>
        <v/>
      </c>
      <c r="H19" s="51" t="str">
        <f>IF('Rep 3'!H19="","",'Rep 3'!H19)</f>
        <v/>
      </c>
      <c r="I19" s="51" t="str">
        <f>IF('Rep 3'!I19="","",'Rep 3'!I19)</f>
        <v/>
      </c>
      <c r="J19" s="51" t="str">
        <f>IF('Rep 3'!J19="","",'Rep 3'!J19)</f>
        <v/>
      </c>
      <c r="K19" s="51" t="str">
        <f>IF('Rep 3'!K19="","",'Rep 3'!K19)</f>
        <v/>
      </c>
      <c r="L19" s="51" t="str">
        <f>IF('Rep 3'!L19="","",'Rep 3'!L19)</f>
        <v/>
      </c>
      <c r="M19" s="51" t="str">
        <f>IF('Rep 3'!M19="","",'Rep 3'!M19)</f>
        <v/>
      </c>
      <c r="O19" s="51" t="str">
        <f>IF('Rep 3'!O19="","",'Rep 3'!O19)</f>
        <v/>
      </c>
      <c r="P19" s="51" t="str">
        <f>IF('Rep 3'!P19="","",'Rep 3'!P19)</f>
        <v/>
      </c>
      <c r="Q19" s="51" t="str">
        <f>IF('Rep 3'!Q19="","",'Rep 3'!Q19)</f>
        <v/>
      </c>
      <c r="R19" s="51" t="str">
        <f>IF('Rep 3'!R19="","",'Rep 3'!R19)</f>
        <v/>
      </c>
      <c r="S19" s="51" t="str">
        <f>IF('Rep 3'!S19="","",'Rep 3'!S19)</f>
        <v/>
      </c>
      <c r="T19" s="51" t="str">
        <f>IF('Rep 3'!T19="","",'Rep 3'!T19)</f>
        <v/>
      </c>
      <c r="U19" s="51" t="str">
        <f>IF('Rep 3'!U19="","",'Rep 3'!U19)</f>
        <v/>
      </c>
      <c r="V19" s="51" t="str">
        <f>IF('Rep 3'!V19="","",'Rep 3'!V19)</f>
        <v/>
      </c>
      <c r="W19" s="51" t="str">
        <f>IF('Rep 3'!W19="","",'Rep 3'!W19)</f>
        <v/>
      </c>
      <c r="X19" s="51" t="str">
        <f>IF('Rep 3'!X19="","",'Rep 3'!X19)</f>
        <v/>
      </c>
      <c r="Y19" s="51" t="str">
        <f>IF('Rep 3'!Y19="","",'Rep 3'!Y19)</f>
        <v/>
      </c>
      <c r="Z19" s="51" t="str">
        <f>IF('Rep 3'!Z19="","",'Rep 3'!Z19)</f>
        <v/>
      </c>
      <c r="AB19" s="51" t="str">
        <f>IF('Rep 3'!AB19="","",'Rep 3'!AB19)</f>
        <v/>
      </c>
      <c r="AC19" s="51" t="str">
        <f>IF('Rep 3'!AC19="","",'Rep 3'!AC19)</f>
        <v/>
      </c>
      <c r="AD19" s="51" t="str">
        <f>IF('Rep 3'!AD19="","",'Rep 3'!AD19)</f>
        <v/>
      </c>
      <c r="AE19" s="51" t="str">
        <f>IF('Rep 3'!AE19="","",'Rep 3'!AE19)</f>
        <v/>
      </c>
      <c r="AF19" s="51" t="str">
        <f>IF('Rep 3'!AF19="","",'Rep 3'!AF19)</f>
        <v/>
      </c>
      <c r="AG19" s="51" t="str">
        <f>IF('Rep 3'!AG19="","",'Rep 3'!AG19)</f>
        <v/>
      </c>
      <c r="AH19" s="51" t="str">
        <f>IF('Rep 3'!AH19="","",'Rep 3'!AH19)</f>
        <v/>
      </c>
      <c r="AI19" s="51" t="str">
        <f>IF('Rep 3'!AI19="","",'Rep 3'!AI19)</f>
        <v/>
      </c>
      <c r="AJ19" s="51" t="str">
        <f>IF('Rep 3'!AJ19="","",'Rep 3'!AJ19)</f>
        <v/>
      </c>
      <c r="AK19" s="51" t="str">
        <f>IF('Rep 3'!AK19="","",'Rep 3'!AK19)</f>
        <v/>
      </c>
      <c r="AL19" s="51" t="str">
        <f>IF('Rep 3'!AL19="","",'Rep 3'!AL19)</f>
        <v/>
      </c>
      <c r="AM19" s="51" t="str">
        <f>IF('Rep 3'!AM19="","",'Rep 3'!AM19)</f>
        <v/>
      </c>
      <c r="AN19" s="20" t="s">
        <v>35</v>
      </c>
      <c r="AO19" t="str">
        <f>B15</f>
        <v/>
      </c>
      <c r="AP19" t="str">
        <f t="shared" ref="AP19:AZ19" si="7">C15</f>
        <v/>
      </c>
      <c r="AQ19" t="str">
        <f t="shared" si="7"/>
        <v/>
      </c>
      <c r="AR19" t="str">
        <f t="shared" si="7"/>
        <v/>
      </c>
      <c r="AS19" t="str">
        <f t="shared" si="7"/>
        <v/>
      </c>
      <c r="AT19" t="str">
        <f t="shared" si="7"/>
        <v/>
      </c>
      <c r="AU19" t="str">
        <f t="shared" si="7"/>
        <v/>
      </c>
      <c r="AV19" t="str">
        <f t="shared" si="7"/>
        <v/>
      </c>
      <c r="AW19" t="str">
        <f t="shared" si="7"/>
        <v/>
      </c>
      <c r="AX19" t="str">
        <f t="shared" si="7"/>
        <v/>
      </c>
      <c r="AY19" t="str">
        <f t="shared" si="7"/>
        <v/>
      </c>
      <c r="AZ19" s="21" t="str">
        <f t="shared" si="7"/>
        <v/>
      </c>
    </row>
    <row r="20" spans="1:53" x14ac:dyDescent="0.25">
      <c r="A20" s="53"/>
      <c r="B20" s="51" t="str">
        <f>IF('Rep 3'!B20="","",'Rep 3'!B20)</f>
        <v/>
      </c>
      <c r="C20" s="51" t="str">
        <f>IF('Rep 3'!C20="","",'Rep 3'!C20)</f>
        <v/>
      </c>
      <c r="D20" s="51" t="str">
        <f>IF('Rep 3'!D20="","",'Rep 3'!D20)</f>
        <v/>
      </c>
      <c r="E20" s="51" t="str">
        <f>IF('Rep 3'!E20="","",'Rep 3'!E20)</f>
        <v/>
      </c>
      <c r="F20" s="51" t="str">
        <f>IF('Rep 3'!F20="","",'Rep 3'!F20)</f>
        <v/>
      </c>
      <c r="G20" s="51" t="str">
        <f>IF('Rep 3'!G20="","",'Rep 3'!G20)</f>
        <v/>
      </c>
      <c r="H20" s="51" t="str">
        <f>IF('Rep 3'!H20="","",'Rep 3'!H20)</f>
        <v/>
      </c>
      <c r="I20" s="51" t="str">
        <f>IF('Rep 3'!I20="","",'Rep 3'!I20)</f>
        <v/>
      </c>
      <c r="J20" s="51" t="str">
        <f>IF('Rep 3'!J20="","",'Rep 3'!J20)</f>
        <v/>
      </c>
      <c r="K20" s="51" t="str">
        <f>IF('Rep 3'!K20="","",'Rep 3'!K20)</f>
        <v/>
      </c>
      <c r="L20" s="51" t="str">
        <f>IF('Rep 3'!L20="","",'Rep 3'!L20)</f>
        <v/>
      </c>
      <c r="M20" s="51" t="str">
        <f>IF('Rep 3'!M20="","",'Rep 3'!M20)</f>
        <v/>
      </c>
      <c r="O20" s="51" t="str">
        <f>IF('Rep 3'!O20="","",'Rep 3'!O20)</f>
        <v/>
      </c>
      <c r="P20" s="51" t="str">
        <f>IF('Rep 3'!P20="","",'Rep 3'!P20)</f>
        <v/>
      </c>
      <c r="Q20" s="51" t="str">
        <f>IF('Rep 3'!Q20="","",'Rep 3'!Q20)</f>
        <v/>
      </c>
      <c r="R20" s="51" t="str">
        <f>IF('Rep 3'!R20="","",'Rep 3'!R20)</f>
        <v/>
      </c>
      <c r="S20" s="51" t="str">
        <f>IF('Rep 3'!S20="","",'Rep 3'!S20)</f>
        <v/>
      </c>
      <c r="T20" s="51" t="str">
        <f>IF('Rep 3'!T20="","",'Rep 3'!T20)</f>
        <v/>
      </c>
      <c r="U20" s="51" t="str">
        <f>IF('Rep 3'!U20="","",'Rep 3'!U20)</f>
        <v/>
      </c>
      <c r="V20" s="51" t="str">
        <f>IF('Rep 3'!V20="","",'Rep 3'!V20)</f>
        <v/>
      </c>
      <c r="W20" s="51" t="str">
        <f>IF('Rep 3'!W20="","",'Rep 3'!W20)</f>
        <v/>
      </c>
      <c r="X20" s="51" t="str">
        <f>IF('Rep 3'!X20="","",'Rep 3'!X20)</f>
        <v/>
      </c>
      <c r="Y20" s="51" t="str">
        <f>IF('Rep 3'!Y20="","",'Rep 3'!Y20)</f>
        <v/>
      </c>
      <c r="Z20" s="51" t="str">
        <f>IF('Rep 3'!Z20="","",'Rep 3'!Z20)</f>
        <v/>
      </c>
      <c r="AB20" s="51" t="str">
        <f>IF('Rep 3'!AB20="","",'Rep 3'!AB20)</f>
        <v/>
      </c>
      <c r="AC20" s="51" t="str">
        <f>IF('Rep 3'!AC20="","",'Rep 3'!AC20)</f>
        <v/>
      </c>
      <c r="AD20" s="51" t="str">
        <f>IF('Rep 3'!AD20="","",'Rep 3'!AD20)</f>
        <v/>
      </c>
      <c r="AE20" s="51" t="str">
        <f>IF('Rep 3'!AE20="","",'Rep 3'!AE20)</f>
        <v/>
      </c>
      <c r="AF20" s="51" t="str">
        <f>IF('Rep 3'!AF20="","",'Rep 3'!AF20)</f>
        <v/>
      </c>
      <c r="AG20" s="51" t="str">
        <f>IF('Rep 3'!AG20="","",'Rep 3'!AG20)</f>
        <v/>
      </c>
      <c r="AH20" s="51" t="str">
        <f>IF('Rep 3'!AH20="","",'Rep 3'!AH20)</f>
        <v/>
      </c>
      <c r="AI20" s="51" t="str">
        <f>IF('Rep 3'!AI20="","",'Rep 3'!AI20)</f>
        <v/>
      </c>
      <c r="AJ20" s="51" t="str">
        <f>IF('Rep 3'!AJ20="","",'Rep 3'!AJ20)</f>
        <v/>
      </c>
      <c r="AK20" s="51" t="str">
        <f>IF('Rep 3'!AK20="","",'Rep 3'!AK20)</f>
        <v/>
      </c>
      <c r="AL20" s="51" t="str">
        <f>IF('Rep 3'!AL20="","",'Rep 3'!AL20)</f>
        <v/>
      </c>
      <c r="AM20" s="51" t="str">
        <f>IF('Rep 3'!AM20="","",'Rep 3'!AM20)</f>
        <v/>
      </c>
      <c r="AN20" s="20"/>
      <c r="AO20" t="str">
        <f>O15</f>
        <v/>
      </c>
      <c r="AP20" t="str">
        <f t="shared" ref="AP20:AZ20" si="8">P15</f>
        <v/>
      </c>
      <c r="AQ20" t="str">
        <f t="shared" si="8"/>
        <v/>
      </c>
      <c r="AR20" t="str">
        <f t="shared" si="8"/>
        <v/>
      </c>
      <c r="AS20" t="str">
        <f t="shared" si="8"/>
        <v/>
      </c>
      <c r="AT20" t="str">
        <f t="shared" si="8"/>
        <v/>
      </c>
      <c r="AU20" t="str">
        <f t="shared" si="8"/>
        <v/>
      </c>
      <c r="AV20" t="str">
        <f t="shared" si="8"/>
        <v/>
      </c>
      <c r="AW20" t="str">
        <f t="shared" si="8"/>
        <v/>
      </c>
      <c r="AX20" t="str">
        <f t="shared" si="8"/>
        <v/>
      </c>
      <c r="AY20" t="str">
        <f t="shared" si="8"/>
        <v/>
      </c>
      <c r="AZ20" s="21" t="str">
        <f t="shared" si="8"/>
        <v/>
      </c>
    </row>
    <row r="21" spans="1:53" x14ac:dyDescent="0.25">
      <c r="A21" s="53"/>
      <c r="D21" t="s">
        <v>22</v>
      </c>
      <c r="E21" t="e">
        <f>AVERAGE(B20:G20)</f>
        <v>#DIV/0!</v>
      </c>
      <c r="F21" t="s">
        <v>23</v>
      </c>
      <c r="G21" t="e">
        <f>STDEV(B20:G20)</f>
        <v>#DIV/0!</v>
      </c>
      <c r="H21" t="s">
        <v>94</v>
      </c>
      <c r="I21" t="str">
        <f>M20</f>
        <v/>
      </c>
      <c r="Q21" t="s">
        <v>22</v>
      </c>
      <c r="R21" t="e">
        <f>AVERAGE(O20:T20)</f>
        <v>#DIV/0!</v>
      </c>
      <c r="S21" t="s">
        <v>23</v>
      </c>
      <c r="T21" t="e">
        <f>STDEV(O20:T20)</f>
        <v>#DIV/0!</v>
      </c>
      <c r="U21" t="s">
        <v>94</v>
      </c>
      <c r="V21" t="str">
        <f>Z20</f>
        <v/>
      </c>
      <c r="AD21" t="s">
        <v>22</v>
      </c>
      <c r="AE21" t="e">
        <f>AVERAGE(AB20:AG20)</f>
        <v>#DIV/0!</v>
      </c>
      <c r="AF21" t="s">
        <v>23</v>
      </c>
      <c r="AG21" t="e">
        <f>STDEV(AB20:AG20)</f>
        <v>#DIV/0!</v>
      </c>
      <c r="AH21" t="s">
        <v>94</v>
      </c>
      <c r="AI21" t="str">
        <f>AM20</f>
        <v/>
      </c>
      <c r="AN21" s="20"/>
      <c r="AO21" t="str">
        <f>AB15</f>
        <v/>
      </c>
      <c r="AP21" t="str">
        <f t="shared" ref="AP21:AZ21" si="9">AC15</f>
        <v/>
      </c>
      <c r="AQ21" t="str">
        <f t="shared" si="9"/>
        <v/>
      </c>
      <c r="AR21" t="str">
        <f t="shared" si="9"/>
        <v/>
      </c>
      <c r="AS21" t="str">
        <f t="shared" si="9"/>
        <v/>
      </c>
      <c r="AT21" t="str">
        <f t="shared" si="9"/>
        <v/>
      </c>
      <c r="AU21" t="str">
        <f t="shared" si="9"/>
        <v/>
      </c>
      <c r="AV21" t="str">
        <f t="shared" si="9"/>
        <v/>
      </c>
      <c r="AW21" t="str">
        <f t="shared" si="9"/>
        <v/>
      </c>
      <c r="AX21" t="str">
        <f t="shared" si="9"/>
        <v/>
      </c>
      <c r="AY21" t="str">
        <f t="shared" si="9"/>
        <v/>
      </c>
      <c r="AZ21" s="21" t="str">
        <f t="shared" si="9"/>
        <v/>
      </c>
    </row>
    <row r="22" spans="1:53" s="1" customFormat="1" x14ac:dyDescent="0.25">
      <c r="A22" s="53"/>
      <c r="B22" s="1" t="s">
        <v>146</v>
      </c>
      <c r="O22" s="1" t="s">
        <v>147</v>
      </c>
      <c r="AB22" s="1" t="s">
        <v>145</v>
      </c>
      <c r="AN22" s="20" t="s">
        <v>36</v>
      </c>
      <c r="AO22" t="str">
        <f>B16</f>
        <v/>
      </c>
      <c r="AP22" t="str">
        <f t="shared" ref="AP22:AZ22" si="10">C16</f>
        <v/>
      </c>
      <c r="AQ22" t="str">
        <f t="shared" si="10"/>
        <v/>
      </c>
      <c r="AR22" t="str">
        <f t="shared" si="10"/>
        <v/>
      </c>
      <c r="AS22" t="str">
        <f t="shared" si="10"/>
        <v/>
      </c>
      <c r="AT22" t="str">
        <f t="shared" si="10"/>
        <v/>
      </c>
      <c r="AU22" t="str">
        <f t="shared" si="10"/>
        <v/>
      </c>
      <c r="AV22" t="str">
        <f t="shared" si="10"/>
        <v/>
      </c>
      <c r="AW22" t="str">
        <f t="shared" si="10"/>
        <v/>
      </c>
      <c r="AX22" t="str">
        <f t="shared" si="10"/>
        <v/>
      </c>
      <c r="AY22" t="str">
        <f t="shared" si="10"/>
        <v/>
      </c>
      <c r="AZ22" s="21" t="str">
        <f t="shared" si="10"/>
        <v/>
      </c>
      <c r="BA22"/>
    </row>
    <row r="23" spans="1:53" x14ac:dyDescent="0.25">
      <c r="A23" s="53" t="str">
        <f>J2</f>
        <v>BPB</v>
      </c>
      <c r="B23" s="2" t="e">
        <f>(B13-$I$21)/($E$21-$I$21)</f>
        <v>#VALUE!</v>
      </c>
      <c r="C23" s="2" t="e">
        <f t="shared" ref="C23:M23" si="11">(C13-$I$21)/($E$21-$I$21)</f>
        <v>#VALUE!</v>
      </c>
      <c r="D23" s="2" t="e">
        <f t="shared" si="11"/>
        <v>#VALUE!</v>
      </c>
      <c r="E23" s="2" t="e">
        <f t="shared" si="11"/>
        <v>#VALUE!</v>
      </c>
      <c r="F23" s="2" t="e">
        <f t="shared" si="11"/>
        <v>#VALUE!</v>
      </c>
      <c r="G23" s="2" t="e">
        <f t="shared" si="11"/>
        <v>#VALUE!</v>
      </c>
      <c r="H23" s="2" t="e">
        <f t="shared" si="11"/>
        <v>#VALUE!</v>
      </c>
      <c r="I23" s="2" t="e">
        <f t="shared" si="11"/>
        <v>#VALUE!</v>
      </c>
      <c r="J23" s="2" t="e">
        <f t="shared" si="11"/>
        <v>#VALUE!</v>
      </c>
      <c r="K23" s="2" t="e">
        <f t="shared" si="11"/>
        <v>#VALUE!</v>
      </c>
      <c r="L23" s="2" t="e">
        <f t="shared" si="11"/>
        <v>#VALUE!</v>
      </c>
      <c r="M23" s="2" t="e">
        <f t="shared" si="11"/>
        <v>#VALUE!</v>
      </c>
      <c r="O23" s="2" t="e">
        <f>(O13-$V$21)/($R$21-$V$21)</f>
        <v>#VALUE!</v>
      </c>
      <c r="P23" s="2" t="e">
        <f t="shared" ref="P23:Z23" si="12">(P13-$V$21)/($R$21-$V$21)</f>
        <v>#VALUE!</v>
      </c>
      <c r="Q23" s="2" t="e">
        <f t="shared" si="12"/>
        <v>#VALUE!</v>
      </c>
      <c r="R23" s="2" t="e">
        <f t="shared" si="12"/>
        <v>#VALUE!</v>
      </c>
      <c r="S23" s="2" t="e">
        <f t="shared" si="12"/>
        <v>#VALUE!</v>
      </c>
      <c r="T23" s="2" t="e">
        <f t="shared" si="12"/>
        <v>#VALUE!</v>
      </c>
      <c r="U23" s="2" t="e">
        <f t="shared" si="12"/>
        <v>#VALUE!</v>
      </c>
      <c r="V23" s="2" t="e">
        <f t="shared" si="12"/>
        <v>#VALUE!</v>
      </c>
      <c r="W23" s="2" t="e">
        <f t="shared" si="12"/>
        <v>#VALUE!</v>
      </c>
      <c r="X23" s="2" t="e">
        <f t="shared" si="12"/>
        <v>#VALUE!</v>
      </c>
      <c r="Y23" s="2" t="e">
        <f t="shared" si="12"/>
        <v>#VALUE!</v>
      </c>
      <c r="Z23" s="2" t="e">
        <f t="shared" si="12"/>
        <v>#VALUE!</v>
      </c>
      <c r="AB23" s="2" t="e">
        <f>(AB13-$AI$21)/($AE$21-$AI$21)</f>
        <v>#VALUE!</v>
      </c>
      <c r="AC23" s="2" t="e">
        <f t="shared" ref="AC23:AM23" si="13">(AC13-$AI$21)/($AE$21-$AI$21)</f>
        <v>#VALUE!</v>
      </c>
      <c r="AD23" s="2" t="e">
        <f t="shared" si="13"/>
        <v>#VALUE!</v>
      </c>
      <c r="AE23" s="2" t="e">
        <f t="shared" si="13"/>
        <v>#VALUE!</v>
      </c>
      <c r="AF23" s="2" t="e">
        <f t="shared" si="13"/>
        <v>#VALUE!</v>
      </c>
      <c r="AG23" s="2" t="e">
        <f t="shared" si="13"/>
        <v>#VALUE!</v>
      </c>
      <c r="AH23" s="2" t="e">
        <f t="shared" si="13"/>
        <v>#VALUE!</v>
      </c>
      <c r="AI23" s="2" t="e">
        <f t="shared" si="13"/>
        <v>#VALUE!</v>
      </c>
      <c r="AJ23" s="2" t="e">
        <f t="shared" si="13"/>
        <v>#VALUE!</v>
      </c>
      <c r="AK23" s="2" t="e">
        <f t="shared" si="13"/>
        <v>#VALUE!</v>
      </c>
      <c r="AL23" s="2" t="e">
        <f t="shared" si="13"/>
        <v>#VALUE!</v>
      </c>
      <c r="AM23" s="18" t="e">
        <f t="shared" si="13"/>
        <v>#VALUE!</v>
      </c>
      <c r="AN23" s="20"/>
      <c r="AO23" t="str">
        <f>O16</f>
        <v/>
      </c>
      <c r="AP23" t="str">
        <f t="shared" ref="AP23:AZ23" si="14">P16</f>
        <v/>
      </c>
      <c r="AQ23" t="str">
        <f t="shared" si="14"/>
        <v/>
      </c>
      <c r="AR23" t="str">
        <f t="shared" si="14"/>
        <v/>
      </c>
      <c r="AS23" t="str">
        <f t="shared" si="14"/>
        <v/>
      </c>
      <c r="AT23" t="str">
        <f t="shared" si="14"/>
        <v/>
      </c>
      <c r="AU23" t="str">
        <f t="shared" si="14"/>
        <v/>
      </c>
      <c r="AV23" t="str">
        <f t="shared" si="14"/>
        <v/>
      </c>
      <c r="AW23" t="str">
        <f t="shared" si="14"/>
        <v/>
      </c>
      <c r="AX23" t="str">
        <f t="shared" si="14"/>
        <v/>
      </c>
      <c r="AY23" t="str">
        <f t="shared" si="14"/>
        <v/>
      </c>
      <c r="AZ23" s="21" t="str">
        <f t="shared" si="14"/>
        <v/>
      </c>
    </row>
    <row r="24" spans="1:53" x14ac:dyDescent="0.25">
      <c r="A24" s="53">
        <f t="shared" ref="A24:A29" si="15">J3</f>
        <v>0</v>
      </c>
      <c r="B24" s="2" t="e">
        <f t="shared" ref="B24:M30" si="16">(B14-$I$21)/($E$21-$I$21)</f>
        <v>#VALUE!</v>
      </c>
      <c r="C24" s="2" t="e">
        <f t="shared" si="16"/>
        <v>#VALUE!</v>
      </c>
      <c r="D24" s="2" t="e">
        <f t="shared" si="16"/>
        <v>#VALUE!</v>
      </c>
      <c r="E24" s="2" t="e">
        <f t="shared" si="16"/>
        <v>#VALUE!</v>
      </c>
      <c r="F24" s="2" t="e">
        <f t="shared" si="16"/>
        <v>#VALUE!</v>
      </c>
      <c r="G24" s="2" t="e">
        <f t="shared" si="16"/>
        <v>#VALUE!</v>
      </c>
      <c r="H24" s="2" t="e">
        <f t="shared" si="16"/>
        <v>#VALUE!</v>
      </c>
      <c r="I24" s="2" t="e">
        <f t="shared" si="16"/>
        <v>#VALUE!</v>
      </c>
      <c r="J24" s="2" t="e">
        <f t="shared" si="16"/>
        <v>#VALUE!</v>
      </c>
      <c r="K24" s="2" t="e">
        <f t="shared" si="16"/>
        <v>#VALUE!</v>
      </c>
      <c r="L24" s="2" t="e">
        <f t="shared" si="16"/>
        <v>#VALUE!</v>
      </c>
      <c r="M24" s="2" t="e">
        <f t="shared" si="16"/>
        <v>#VALUE!</v>
      </c>
      <c r="O24" s="2" t="e">
        <f t="shared" ref="O24:Z30" si="17">(O14-$V$21)/($R$21-$V$21)</f>
        <v>#VALUE!</v>
      </c>
      <c r="P24" s="2" t="e">
        <f t="shared" si="17"/>
        <v>#VALUE!</v>
      </c>
      <c r="Q24" s="2" t="e">
        <f t="shared" si="17"/>
        <v>#VALUE!</v>
      </c>
      <c r="R24" s="2" t="e">
        <f t="shared" si="17"/>
        <v>#VALUE!</v>
      </c>
      <c r="S24" s="2" t="e">
        <f t="shared" si="17"/>
        <v>#VALUE!</v>
      </c>
      <c r="T24" s="2" t="e">
        <f t="shared" si="17"/>
        <v>#VALUE!</v>
      </c>
      <c r="U24" s="2" t="e">
        <f t="shared" si="17"/>
        <v>#VALUE!</v>
      </c>
      <c r="V24" s="2" t="e">
        <f t="shared" si="17"/>
        <v>#VALUE!</v>
      </c>
      <c r="W24" s="2" t="e">
        <f t="shared" si="17"/>
        <v>#VALUE!</v>
      </c>
      <c r="X24" s="2" t="e">
        <f t="shared" si="17"/>
        <v>#VALUE!</v>
      </c>
      <c r="Y24" s="2" t="e">
        <f t="shared" si="17"/>
        <v>#VALUE!</v>
      </c>
      <c r="Z24" s="2" t="e">
        <f t="shared" si="17"/>
        <v>#VALUE!</v>
      </c>
      <c r="AB24" s="2" t="e">
        <f t="shared" ref="AB24:AM30" si="18">(AB14-$AI$21)/($AE$21-$AI$21)</f>
        <v>#VALUE!</v>
      </c>
      <c r="AC24" s="2" t="e">
        <f t="shared" si="18"/>
        <v>#VALUE!</v>
      </c>
      <c r="AD24" s="2" t="e">
        <f t="shared" si="18"/>
        <v>#VALUE!</v>
      </c>
      <c r="AE24" s="2" t="e">
        <f t="shared" si="18"/>
        <v>#VALUE!</v>
      </c>
      <c r="AF24" s="2" t="e">
        <f t="shared" si="18"/>
        <v>#VALUE!</v>
      </c>
      <c r="AG24" s="2" t="e">
        <f t="shared" si="18"/>
        <v>#VALUE!</v>
      </c>
      <c r="AH24" s="2" t="e">
        <f t="shared" si="18"/>
        <v>#VALUE!</v>
      </c>
      <c r="AI24" s="2" t="e">
        <f t="shared" si="18"/>
        <v>#VALUE!</v>
      </c>
      <c r="AJ24" s="2" t="e">
        <f t="shared" si="18"/>
        <v>#VALUE!</v>
      </c>
      <c r="AK24" s="2" t="e">
        <f t="shared" si="18"/>
        <v>#VALUE!</v>
      </c>
      <c r="AL24" s="2" t="e">
        <f t="shared" si="18"/>
        <v>#VALUE!</v>
      </c>
      <c r="AM24" s="18" t="e">
        <f t="shared" si="18"/>
        <v>#VALUE!</v>
      </c>
      <c r="AN24" s="20"/>
      <c r="AO24" t="str">
        <f>AB16</f>
        <v/>
      </c>
      <c r="AP24" t="str">
        <f t="shared" ref="AP24:AZ24" si="19">AC16</f>
        <v/>
      </c>
      <c r="AQ24" t="str">
        <f t="shared" si="19"/>
        <v/>
      </c>
      <c r="AR24" t="str">
        <f t="shared" si="19"/>
        <v/>
      </c>
      <c r="AS24" t="str">
        <f t="shared" si="19"/>
        <v/>
      </c>
      <c r="AT24" t="str">
        <f t="shared" si="19"/>
        <v/>
      </c>
      <c r="AU24" t="str">
        <f t="shared" si="19"/>
        <v/>
      </c>
      <c r="AV24" t="str">
        <f t="shared" si="19"/>
        <v/>
      </c>
      <c r="AW24" t="str">
        <f t="shared" si="19"/>
        <v/>
      </c>
      <c r="AX24" t="str">
        <f t="shared" si="19"/>
        <v/>
      </c>
      <c r="AY24" t="str">
        <f t="shared" si="19"/>
        <v/>
      </c>
      <c r="AZ24" s="21" t="str">
        <f t="shared" si="19"/>
        <v/>
      </c>
    </row>
    <row r="25" spans="1:53" x14ac:dyDescent="0.25">
      <c r="A25" s="53">
        <f t="shared" si="15"/>
        <v>0</v>
      </c>
      <c r="B25" s="2" t="e">
        <f t="shared" si="16"/>
        <v>#VALUE!</v>
      </c>
      <c r="C25" s="2" t="e">
        <f t="shared" si="16"/>
        <v>#VALUE!</v>
      </c>
      <c r="D25" s="2" t="e">
        <f t="shared" si="16"/>
        <v>#VALUE!</v>
      </c>
      <c r="E25" s="2" t="e">
        <f t="shared" si="16"/>
        <v>#VALUE!</v>
      </c>
      <c r="F25" s="2" t="e">
        <f t="shared" si="16"/>
        <v>#VALUE!</v>
      </c>
      <c r="G25" s="2" t="e">
        <f t="shared" si="16"/>
        <v>#VALUE!</v>
      </c>
      <c r="H25" s="2" t="e">
        <f t="shared" si="16"/>
        <v>#VALUE!</v>
      </c>
      <c r="I25" s="2" t="e">
        <f t="shared" si="16"/>
        <v>#VALUE!</v>
      </c>
      <c r="J25" s="2" t="e">
        <f t="shared" si="16"/>
        <v>#VALUE!</v>
      </c>
      <c r="K25" s="2" t="e">
        <f t="shared" si="16"/>
        <v>#VALUE!</v>
      </c>
      <c r="L25" s="2" t="e">
        <f t="shared" si="16"/>
        <v>#VALUE!</v>
      </c>
      <c r="M25" s="2" t="e">
        <f t="shared" si="16"/>
        <v>#VALUE!</v>
      </c>
      <c r="O25" s="2" t="e">
        <f t="shared" si="17"/>
        <v>#VALUE!</v>
      </c>
      <c r="P25" s="2" t="e">
        <f t="shared" si="17"/>
        <v>#VALUE!</v>
      </c>
      <c r="Q25" s="2" t="e">
        <f t="shared" si="17"/>
        <v>#VALUE!</v>
      </c>
      <c r="R25" s="2" t="e">
        <f t="shared" si="17"/>
        <v>#VALUE!</v>
      </c>
      <c r="S25" s="2" t="e">
        <f t="shared" si="17"/>
        <v>#VALUE!</v>
      </c>
      <c r="T25" s="2" t="e">
        <f t="shared" si="17"/>
        <v>#VALUE!</v>
      </c>
      <c r="U25" s="2" t="e">
        <f t="shared" si="17"/>
        <v>#VALUE!</v>
      </c>
      <c r="V25" s="2" t="e">
        <f t="shared" si="17"/>
        <v>#VALUE!</v>
      </c>
      <c r="W25" s="2" t="e">
        <f t="shared" si="17"/>
        <v>#VALUE!</v>
      </c>
      <c r="X25" s="2" t="e">
        <f t="shared" si="17"/>
        <v>#VALUE!</v>
      </c>
      <c r="Y25" s="2" t="e">
        <f t="shared" si="17"/>
        <v>#VALUE!</v>
      </c>
      <c r="Z25" s="2" t="e">
        <f t="shared" si="17"/>
        <v>#VALUE!</v>
      </c>
      <c r="AB25" s="2" t="e">
        <f t="shared" si="18"/>
        <v>#VALUE!</v>
      </c>
      <c r="AC25" s="2" t="e">
        <f t="shared" si="18"/>
        <v>#VALUE!</v>
      </c>
      <c r="AD25" s="2" t="e">
        <f t="shared" si="18"/>
        <v>#VALUE!</v>
      </c>
      <c r="AE25" s="2" t="e">
        <f t="shared" si="18"/>
        <v>#VALUE!</v>
      </c>
      <c r="AF25" s="2" t="e">
        <f t="shared" si="18"/>
        <v>#VALUE!</v>
      </c>
      <c r="AG25" s="2" t="e">
        <f t="shared" si="18"/>
        <v>#VALUE!</v>
      </c>
      <c r="AH25" s="2" t="e">
        <f t="shared" si="18"/>
        <v>#VALUE!</v>
      </c>
      <c r="AI25" s="2" t="e">
        <f t="shared" si="18"/>
        <v>#VALUE!</v>
      </c>
      <c r="AJ25" s="2" t="e">
        <f t="shared" si="18"/>
        <v>#VALUE!</v>
      </c>
      <c r="AK25" s="2" t="e">
        <f t="shared" si="18"/>
        <v>#VALUE!</v>
      </c>
      <c r="AL25" s="2" t="e">
        <f t="shared" si="18"/>
        <v>#VALUE!</v>
      </c>
      <c r="AM25" s="18" t="e">
        <f t="shared" si="18"/>
        <v>#VALUE!</v>
      </c>
      <c r="AN25" s="20" t="s">
        <v>37</v>
      </c>
      <c r="AO25" t="str">
        <f>B17</f>
        <v/>
      </c>
      <c r="AP25" t="str">
        <f t="shared" ref="AP25:AZ25" si="20">C17</f>
        <v/>
      </c>
      <c r="AQ25" t="str">
        <f t="shared" si="20"/>
        <v/>
      </c>
      <c r="AR25" t="str">
        <f t="shared" si="20"/>
        <v/>
      </c>
      <c r="AS25" t="str">
        <f t="shared" si="20"/>
        <v/>
      </c>
      <c r="AT25" t="str">
        <f t="shared" si="20"/>
        <v/>
      </c>
      <c r="AU25" t="str">
        <f t="shared" si="20"/>
        <v/>
      </c>
      <c r="AV25" t="str">
        <f t="shared" si="20"/>
        <v/>
      </c>
      <c r="AW25" t="str">
        <f t="shared" si="20"/>
        <v/>
      </c>
      <c r="AX25" t="str">
        <f t="shared" si="20"/>
        <v/>
      </c>
      <c r="AY25" t="str">
        <f t="shared" si="20"/>
        <v/>
      </c>
      <c r="AZ25" s="21" t="str">
        <f t="shared" si="20"/>
        <v/>
      </c>
    </row>
    <row r="26" spans="1:53" x14ac:dyDescent="0.25">
      <c r="A26" s="53">
        <f t="shared" si="15"/>
        <v>0</v>
      </c>
      <c r="B26" s="2" t="e">
        <f t="shared" si="16"/>
        <v>#VALUE!</v>
      </c>
      <c r="C26" s="2" t="e">
        <f t="shared" si="16"/>
        <v>#VALUE!</v>
      </c>
      <c r="D26" s="2" t="e">
        <f t="shared" si="16"/>
        <v>#VALUE!</v>
      </c>
      <c r="E26" s="2" t="e">
        <f t="shared" si="16"/>
        <v>#VALUE!</v>
      </c>
      <c r="F26" s="2" t="e">
        <f t="shared" si="16"/>
        <v>#VALUE!</v>
      </c>
      <c r="G26" s="2" t="e">
        <f t="shared" si="16"/>
        <v>#VALUE!</v>
      </c>
      <c r="H26" s="2" t="e">
        <f t="shared" si="16"/>
        <v>#VALUE!</v>
      </c>
      <c r="I26" s="2" t="e">
        <f t="shared" si="16"/>
        <v>#VALUE!</v>
      </c>
      <c r="J26" s="2" t="e">
        <f t="shared" si="16"/>
        <v>#VALUE!</v>
      </c>
      <c r="K26" s="2" t="e">
        <f t="shared" si="16"/>
        <v>#VALUE!</v>
      </c>
      <c r="L26" s="2" t="e">
        <f t="shared" si="16"/>
        <v>#VALUE!</v>
      </c>
      <c r="M26" s="2" t="e">
        <f t="shared" si="16"/>
        <v>#VALUE!</v>
      </c>
      <c r="O26" s="2" t="e">
        <f t="shared" si="17"/>
        <v>#VALUE!</v>
      </c>
      <c r="P26" s="2" t="e">
        <f t="shared" si="17"/>
        <v>#VALUE!</v>
      </c>
      <c r="Q26" s="2" t="e">
        <f t="shared" si="17"/>
        <v>#VALUE!</v>
      </c>
      <c r="R26" s="2" t="e">
        <f t="shared" si="17"/>
        <v>#VALUE!</v>
      </c>
      <c r="S26" s="2" t="e">
        <f t="shared" si="17"/>
        <v>#VALUE!</v>
      </c>
      <c r="T26" s="2" t="e">
        <f t="shared" si="17"/>
        <v>#VALUE!</v>
      </c>
      <c r="U26" s="2" t="e">
        <f t="shared" si="17"/>
        <v>#VALUE!</v>
      </c>
      <c r="V26" s="2" t="e">
        <f t="shared" si="17"/>
        <v>#VALUE!</v>
      </c>
      <c r="W26" s="2" t="e">
        <f t="shared" si="17"/>
        <v>#VALUE!</v>
      </c>
      <c r="X26" s="2" t="e">
        <f t="shared" si="17"/>
        <v>#VALUE!</v>
      </c>
      <c r="Y26" s="2" t="e">
        <f t="shared" si="17"/>
        <v>#VALUE!</v>
      </c>
      <c r="Z26" s="2" t="e">
        <f t="shared" si="17"/>
        <v>#VALUE!</v>
      </c>
      <c r="AB26" s="2" t="e">
        <f t="shared" si="18"/>
        <v>#VALUE!</v>
      </c>
      <c r="AC26" s="2" t="e">
        <f t="shared" si="18"/>
        <v>#VALUE!</v>
      </c>
      <c r="AD26" s="2" t="e">
        <f t="shared" si="18"/>
        <v>#VALUE!</v>
      </c>
      <c r="AE26" s="2" t="e">
        <f t="shared" si="18"/>
        <v>#VALUE!</v>
      </c>
      <c r="AF26" s="2" t="e">
        <f t="shared" si="18"/>
        <v>#VALUE!</v>
      </c>
      <c r="AG26" s="2" t="e">
        <f t="shared" si="18"/>
        <v>#VALUE!</v>
      </c>
      <c r="AH26" s="2" t="e">
        <f t="shared" si="18"/>
        <v>#VALUE!</v>
      </c>
      <c r="AI26" s="2" t="e">
        <f t="shared" si="18"/>
        <v>#VALUE!</v>
      </c>
      <c r="AJ26" s="2" t="e">
        <f t="shared" si="18"/>
        <v>#VALUE!</v>
      </c>
      <c r="AK26" s="2" t="e">
        <f t="shared" si="18"/>
        <v>#VALUE!</v>
      </c>
      <c r="AL26" s="2" t="e">
        <f t="shared" si="18"/>
        <v>#VALUE!</v>
      </c>
      <c r="AM26" s="18" t="e">
        <f t="shared" si="18"/>
        <v>#VALUE!</v>
      </c>
      <c r="AN26" s="20"/>
      <c r="AO26" t="str">
        <f>O17</f>
        <v/>
      </c>
      <c r="AP26" t="str">
        <f t="shared" ref="AP26:AZ26" si="21">P17</f>
        <v/>
      </c>
      <c r="AQ26" t="str">
        <f t="shared" si="21"/>
        <v/>
      </c>
      <c r="AR26" t="str">
        <f t="shared" si="21"/>
        <v/>
      </c>
      <c r="AS26" t="str">
        <f t="shared" si="21"/>
        <v/>
      </c>
      <c r="AT26" t="str">
        <f t="shared" si="21"/>
        <v/>
      </c>
      <c r="AU26" t="str">
        <f t="shared" si="21"/>
        <v/>
      </c>
      <c r="AV26" t="str">
        <f t="shared" si="21"/>
        <v/>
      </c>
      <c r="AW26" t="str">
        <f t="shared" si="21"/>
        <v/>
      </c>
      <c r="AX26" t="str">
        <f t="shared" si="21"/>
        <v/>
      </c>
      <c r="AY26" t="str">
        <f t="shared" si="21"/>
        <v/>
      </c>
      <c r="AZ26" s="21" t="str">
        <f t="shared" si="21"/>
        <v/>
      </c>
    </row>
    <row r="27" spans="1:53" x14ac:dyDescent="0.25">
      <c r="A27" s="53">
        <f t="shared" si="15"/>
        <v>0</v>
      </c>
      <c r="B27" s="2" t="e">
        <f t="shared" si="16"/>
        <v>#VALUE!</v>
      </c>
      <c r="C27" s="2" t="e">
        <f t="shared" si="16"/>
        <v>#VALUE!</v>
      </c>
      <c r="D27" s="2" t="e">
        <f t="shared" si="16"/>
        <v>#VALUE!</v>
      </c>
      <c r="E27" s="2" t="e">
        <f t="shared" si="16"/>
        <v>#VALUE!</v>
      </c>
      <c r="F27" s="2" t="e">
        <f t="shared" si="16"/>
        <v>#VALUE!</v>
      </c>
      <c r="G27" s="2" t="e">
        <f t="shared" si="16"/>
        <v>#VALUE!</v>
      </c>
      <c r="H27" s="2" t="e">
        <f t="shared" si="16"/>
        <v>#VALUE!</v>
      </c>
      <c r="I27" s="2" t="e">
        <f t="shared" si="16"/>
        <v>#VALUE!</v>
      </c>
      <c r="J27" s="2" t="e">
        <f t="shared" si="16"/>
        <v>#VALUE!</v>
      </c>
      <c r="K27" s="2" t="e">
        <f t="shared" si="16"/>
        <v>#VALUE!</v>
      </c>
      <c r="L27" s="2" t="e">
        <f t="shared" si="16"/>
        <v>#VALUE!</v>
      </c>
      <c r="M27" s="2" t="e">
        <f t="shared" si="16"/>
        <v>#VALUE!</v>
      </c>
      <c r="O27" s="2" t="e">
        <f t="shared" si="17"/>
        <v>#VALUE!</v>
      </c>
      <c r="P27" s="2" t="e">
        <f t="shared" si="17"/>
        <v>#VALUE!</v>
      </c>
      <c r="Q27" s="2" t="e">
        <f t="shared" si="17"/>
        <v>#VALUE!</v>
      </c>
      <c r="R27" s="2" t="e">
        <f t="shared" si="17"/>
        <v>#VALUE!</v>
      </c>
      <c r="S27" s="2" t="e">
        <f t="shared" si="17"/>
        <v>#VALUE!</v>
      </c>
      <c r="T27" s="2" t="e">
        <f t="shared" si="17"/>
        <v>#VALUE!</v>
      </c>
      <c r="U27" s="2" t="e">
        <f t="shared" si="17"/>
        <v>#VALUE!</v>
      </c>
      <c r="V27" s="2" t="e">
        <f t="shared" si="17"/>
        <v>#VALUE!</v>
      </c>
      <c r="W27" s="2" t="e">
        <f t="shared" si="17"/>
        <v>#VALUE!</v>
      </c>
      <c r="X27" s="2" t="e">
        <f t="shared" si="17"/>
        <v>#VALUE!</v>
      </c>
      <c r="Y27" s="2" t="e">
        <f t="shared" si="17"/>
        <v>#VALUE!</v>
      </c>
      <c r="Z27" s="2" t="e">
        <f t="shared" si="17"/>
        <v>#VALUE!</v>
      </c>
      <c r="AB27" s="2" t="e">
        <f t="shared" si="18"/>
        <v>#VALUE!</v>
      </c>
      <c r="AC27" s="2" t="e">
        <f t="shared" si="18"/>
        <v>#VALUE!</v>
      </c>
      <c r="AD27" s="2" t="e">
        <f t="shared" si="18"/>
        <v>#VALUE!</v>
      </c>
      <c r="AE27" s="2" t="e">
        <f t="shared" si="18"/>
        <v>#VALUE!</v>
      </c>
      <c r="AF27" s="2" t="e">
        <f t="shared" si="18"/>
        <v>#VALUE!</v>
      </c>
      <c r="AG27" s="2" t="e">
        <f t="shared" si="18"/>
        <v>#VALUE!</v>
      </c>
      <c r="AH27" s="2" t="e">
        <f t="shared" si="18"/>
        <v>#VALUE!</v>
      </c>
      <c r="AI27" s="2" t="e">
        <f t="shared" si="18"/>
        <v>#VALUE!</v>
      </c>
      <c r="AJ27" s="2" t="e">
        <f t="shared" si="18"/>
        <v>#VALUE!</v>
      </c>
      <c r="AK27" s="2" t="e">
        <f t="shared" si="18"/>
        <v>#VALUE!</v>
      </c>
      <c r="AL27" s="2" t="e">
        <f t="shared" si="18"/>
        <v>#VALUE!</v>
      </c>
      <c r="AM27" s="18" t="e">
        <f t="shared" si="18"/>
        <v>#VALUE!</v>
      </c>
      <c r="AN27" s="20"/>
      <c r="AO27" t="str">
        <f>AB17</f>
        <v/>
      </c>
      <c r="AP27" t="str">
        <f t="shared" ref="AP27:AZ27" si="22">AC17</f>
        <v/>
      </c>
      <c r="AQ27" t="str">
        <f t="shared" si="22"/>
        <v/>
      </c>
      <c r="AR27" t="str">
        <f t="shared" si="22"/>
        <v/>
      </c>
      <c r="AS27" t="str">
        <f t="shared" si="22"/>
        <v/>
      </c>
      <c r="AT27" t="str">
        <f t="shared" si="22"/>
        <v/>
      </c>
      <c r="AU27" t="str">
        <f t="shared" si="22"/>
        <v/>
      </c>
      <c r="AV27" t="str">
        <f t="shared" si="22"/>
        <v/>
      </c>
      <c r="AW27" t="str">
        <f t="shared" si="22"/>
        <v/>
      </c>
      <c r="AX27" t="str">
        <f t="shared" si="22"/>
        <v/>
      </c>
      <c r="AY27" t="str">
        <f t="shared" si="22"/>
        <v/>
      </c>
      <c r="AZ27" s="21" t="str">
        <f t="shared" si="22"/>
        <v/>
      </c>
    </row>
    <row r="28" spans="1:53" x14ac:dyDescent="0.25">
      <c r="A28" s="53">
        <f t="shared" si="15"/>
        <v>0</v>
      </c>
      <c r="B28" s="2" t="e">
        <f t="shared" si="16"/>
        <v>#VALUE!</v>
      </c>
      <c r="C28" s="2" t="e">
        <f t="shared" si="16"/>
        <v>#VALUE!</v>
      </c>
      <c r="D28" s="2" t="e">
        <f t="shared" si="16"/>
        <v>#VALUE!</v>
      </c>
      <c r="E28" s="2" t="e">
        <f t="shared" si="16"/>
        <v>#VALUE!</v>
      </c>
      <c r="F28" s="2" t="e">
        <f t="shared" si="16"/>
        <v>#VALUE!</v>
      </c>
      <c r="G28" s="2" t="e">
        <f t="shared" si="16"/>
        <v>#VALUE!</v>
      </c>
      <c r="H28" s="2" t="e">
        <f t="shared" si="16"/>
        <v>#VALUE!</v>
      </c>
      <c r="I28" s="2" t="e">
        <f t="shared" si="16"/>
        <v>#VALUE!</v>
      </c>
      <c r="J28" s="2" t="e">
        <f t="shared" si="16"/>
        <v>#VALUE!</v>
      </c>
      <c r="K28" s="2" t="e">
        <f t="shared" si="16"/>
        <v>#VALUE!</v>
      </c>
      <c r="L28" s="2" t="e">
        <f t="shared" si="16"/>
        <v>#VALUE!</v>
      </c>
      <c r="M28" s="2" t="e">
        <f t="shared" si="16"/>
        <v>#VALUE!</v>
      </c>
      <c r="O28" s="2" t="e">
        <f t="shared" si="17"/>
        <v>#VALUE!</v>
      </c>
      <c r="P28" s="2" t="e">
        <f t="shared" si="17"/>
        <v>#VALUE!</v>
      </c>
      <c r="Q28" s="2" t="e">
        <f t="shared" si="17"/>
        <v>#VALUE!</v>
      </c>
      <c r="R28" s="2" t="e">
        <f t="shared" si="17"/>
        <v>#VALUE!</v>
      </c>
      <c r="S28" s="2" t="e">
        <f t="shared" si="17"/>
        <v>#VALUE!</v>
      </c>
      <c r="T28" s="2" t="e">
        <f t="shared" si="17"/>
        <v>#VALUE!</v>
      </c>
      <c r="U28" s="2" t="e">
        <f t="shared" si="17"/>
        <v>#VALUE!</v>
      </c>
      <c r="V28" s="2" t="e">
        <f t="shared" si="17"/>
        <v>#VALUE!</v>
      </c>
      <c r="W28" s="2" t="e">
        <f t="shared" si="17"/>
        <v>#VALUE!</v>
      </c>
      <c r="X28" s="2" t="e">
        <f t="shared" si="17"/>
        <v>#VALUE!</v>
      </c>
      <c r="Y28" s="2" t="e">
        <f t="shared" si="17"/>
        <v>#VALUE!</v>
      </c>
      <c r="Z28" s="2" t="e">
        <f t="shared" si="17"/>
        <v>#VALUE!</v>
      </c>
      <c r="AB28" s="2" t="e">
        <f t="shared" si="18"/>
        <v>#VALUE!</v>
      </c>
      <c r="AC28" s="2" t="e">
        <f t="shared" si="18"/>
        <v>#VALUE!</v>
      </c>
      <c r="AD28" s="2" t="e">
        <f t="shared" si="18"/>
        <v>#VALUE!</v>
      </c>
      <c r="AE28" s="2" t="e">
        <f t="shared" si="18"/>
        <v>#VALUE!</v>
      </c>
      <c r="AF28" s="2" t="e">
        <f t="shared" si="18"/>
        <v>#VALUE!</v>
      </c>
      <c r="AG28" s="2" t="e">
        <f t="shared" si="18"/>
        <v>#VALUE!</v>
      </c>
      <c r="AH28" s="2" t="e">
        <f t="shared" si="18"/>
        <v>#VALUE!</v>
      </c>
      <c r="AI28" s="2" t="e">
        <f t="shared" si="18"/>
        <v>#VALUE!</v>
      </c>
      <c r="AJ28" s="2" t="e">
        <f t="shared" si="18"/>
        <v>#VALUE!</v>
      </c>
      <c r="AK28" s="2" t="e">
        <f t="shared" si="18"/>
        <v>#VALUE!</v>
      </c>
      <c r="AL28" s="2" t="e">
        <f t="shared" si="18"/>
        <v>#VALUE!</v>
      </c>
      <c r="AM28" s="18" t="e">
        <f t="shared" si="18"/>
        <v>#VALUE!</v>
      </c>
      <c r="AN28" s="20" t="s">
        <v>38</v>
      </c>
      <c r="AO28" t="str">
        <f>B18</f>
        <v/>
      </c>
      <c r="AP28" t="str">
        <f t="shared" ref="AP28:AZ28" si="23">C18</f>
        <v/>
      </c>
      <c r="AQ28" t="str">
        <f t="shared" si="23"/>
        <v/>
      </c>
      <c r="AR28" t="str">
        <f t="shared" si="23"/>
        <v/>
      </c>
      <c r="AS28" t="str">
        <f t="shared" si="23"/>
        <v/>
      </c>
      <c r="AT28" t="str">
        <f t="shared" si="23"/>
        <v/>
      </c>
      <c r="AU28" t="str">
        <f t="shared" si="23"/>
        <v/>
      </c>
      <c r="AV28" t="str">
        <f t="shared" si="23"/>
        <v/>
      </c>
      <c r="AW28" t="str">
        <f t="shared" si="23"/>
        <v/>
      </c>
      <c r="AX28" t="str">
        <f t="shared" si="23"/>
        <v/>
      </c>
      <c r="AY28" t="str">
        <f t="shared" si="23"/>
        <v/>
      </c>
      <c r="AZ28" s="21" t="str">
        <f t="shared" si="23"/>
        <v/>
      </c>
    </row>
    <row r="29" spans="1:53" x14ac:dyDescent="0.25">
      <c r="A29" s="53">
        <f t="shared" si="15"/>
        <v>0</v>
      </c>
      <c r="B29" s="2" t="e">
        <f t="shared" si="16"/>
        <v>#VALUE!</v>
      </c>
      <c r="C29" s="2" t="e">
        <f t="shared" si="16"/>
        <v>#VALUE!</v>
      </c>
      <c r="D29" s="2" t="e">
        <f t="shared" si="16"/>
        <v>#VALUE!</v>
      </c>
      <c r="E29" s="2" t="e">
        <f t="shared" si="16"/>
        <v>#VALUE!</v>
      </c>
      <c r="F29" s="2" t="e">
        <f t="shared" si="16"/>
        <v>#VALUE!</v>
      </c>
      <c r="G29" s="2" t="e">
        <f t="shared" si="16"/>
        <v>#VALUE!</v>
      </c>
      <c r="H29" s="2" t="e">
        <f t="shared" si="16"/>
        <v>#VALUE!</v>
      </c>
      <c r="I29" s="2" t="e">
        <f t="shared" si="16"/>
        <v>#VALUE!</v>
      </c>
      <c r="J29" s="2" t="e">
        <f t="shared" si="16"/>
        <v>#VALUE!</v>
      </c>
      <c r="K29" s="2" t="e">
        <f t="shared" si="16"/>
        <v>#VALUE!</v>
      </c>
      <c r="L29" s="2" t="e">
        <f t="shared" si="16"/>
        <v>#VALUE!</v>
      </c>
      <c r="M29" s="2" t="e">
        <f t="shared" si="16"/>
        <v>#VALUE!</v>
      </c>
      <c r="O29" s="2" t="e">
        <f t="shared" si="17"/>
        <v>#VALUE!</v>
      </c>
      <c r="P29" s="2" t="e">
        <f t="shared" si="17"/>
        <v>#VALUE!</v>
      </c>
      <c r="Q29" s="2" t="e">
        <f t="shared" si="17"/>
        <v>#VALUE!</v>
      </c>
      <c r="R29" s="2" t="e">
        <f t="shared" si="17"/>
        <v>#VALUE!</v>
      </c>
      <c r="S29" s="2" t="e">
        <f t="shared" si="17"/>
        <v>#VALUE!</v>
      </c>
      <c r="T29" s="2" t="e">
        <f t="shared" si="17"/>
        <v>#VALUE!</v>
      </c>
      <c r="U29" s="2" t="e">
        <f t="shared" si="17"/>
        <v>#VALUE!</v>
      </c>
      <c r="V29" s="2" t="e">
        <f t="shared" si="17"/>
        <v>#VALUE!</v>
      </c>
      <c r="W29" s="2" t="e">
        <f t="shared" si="17"/>
        <v>#VALUE!</v>
      </c>
      <c r="X29" s="2" t="e">
        <f t="shared" si="17"/>
        <v>#VALUE!</v>
      </c>
      <c r="Y29" s="2" t="e">
        <f t="shared" si="17"/>
        <v>#VALUE!</v>
      </c>
      <c r="Z29" s="2" t="e">
        <f t="shared" si="17"/>
        <v>#VALUE!</v>
      </c>
      <c r="AB29" s="2" t="e">
        <f t="shared" si="18"/>
        <v>#VALUE!</v>
      </c>
      <c r="AC29" s="2" t="e">
        <f t="shared" si="18"/>
        <v>#VALUE!</v>
      </c>
      <c r="AD29" s="2" t="e">
        <f t="shared" si="18"/>
        <v>#VALUE!</v>
      </c>
      <c r="AE29" s="2" t="e">
        <f t="shared" si="18"/>
        <v>#VALUE!</v>
      </c>
      <c r="AF29" s="2" t="e">
        <f t="shared" si="18"/>
        <v>#VALUE!</v>
      </c>
      <c r="AG29" s="2" t="e">
        <f t="shared" si="18"/>
        <v>#VALUE!</v>
      </c>
      <c r="AH29" s="2" t="e">
        <f t="shared" si="18"/>
        <v>#VALUE!</v>
      </c>
      <c r="AI29" s="2" t="e">
        <f t="shared" si="18"/>
        <v>#VALUE!</v>
      </c>
      <c r="AJ29" s="2" t="e">
        <f t="shared" si="18"/>
        <v>#VALUE!</v>
      </c>
      <c r="AK29" s="2" t="e">
        <f t="shared" si="18"/>
        <v>#VALUE!</v>
      </c>
      <c r="AL29" s="2" t="e">
        <f t="shared" si="18"/>
        <v>#VALUE!</v>
      </c>
      <c r="AM29" s="18" t="e">
        <f t="shared" si="18"/>
        <v>#VALUE!</v>
      </c>
      <c r="AN29" s="20"/>
      <c r="AO29" t="str">
        <f>O18</f>
        <v/>
      </c>
      <c r="AP29" t="str">
        <f t="shared" ref="AP29:AZ29" si="24">P18</f>
        <v/>
      </c>
      <c r="AQ29" t="str">
        <f t="shared" si="24"/>
        <v/>
      </c>
      <c r="AR29" t="str">
        <f t="shared" si="24"/>
        <v/>
      </c>
      <c r="AS29" t="str">
        <f t="shared" si="24"/>
        <v/>
      </c>
      <c r="AT29" t="str">
        <f t="shared" si="24"/>
        <v/>
      </c>
      <c r="AU29" t="str">
        <f t="shared" si="24"/>
        <v/>
      </c>
      <c r="AV29" t="str">
        <f t="shared" si="24"/>
        <v/>
      </c>
      <c r="AW29" t="str">
        <f t="shared" si="24"/>
        <v/>
      </c>
      <c r="AX29" t="str">
        <f t="shared" si="24"/>
        <v/>
      </c>
      <c r="AY29" t="str">
        <f t="shared" si="24"/>
        <v/>
      </c>
      <c r="AZ29" s="21" t="str">
        <f t="shared" si="24"/>
        <v/>
      </c>
    </row>
    <row r="30" spans="1:53" x14ac:dyDescent="0.25">
      <c r="A30" s="53"/>
      <c r="B30" s="2" t="e">
        <f t="shared" si="16"/>
        <v>#VALUE!</v>
      </c>
      <c r="C30" s="2" t="e">
        <f t="shared" si="16"/>
        <v>#VALUE!</v>
      </c>
      <c r="D30" s="2" t="e">
        <f t="shared" si="16"/>
        <v>#VALUE!</v>
      </c>
      <c r="E30" s="2" t="e">
        <f t="shared" si="16"/>
        <v>#VALUE!</v>
      </c>
      <c r="F30" s="2" t="e">
        <f t="shared" si="16"/>
        <v>#VALUE!</v>
      </c>
      <c r="G30" s="2" t="e">
        <f t="shared" si="16"/>
        <v>#VALUE!</v>
      </c>
      <c r="H30" s="2" t="e">
        <f t="shared" si="16"/>
        <v>#VALUE!</v>
      </c>
      <c r="I30" s="2" t="e">
        <f t="shared" si="16"/>
        <v>#VALUE!</v>
      </c>
      <c r="J30" s="2" t="e">
        <f t="shared" si="16"/>
        <v>#VALUE!</v>
      </c>
      <c r="K30" s="2" t="e">
        <f t="shared" si="16"/>
        <v>#VALUE!</v>
      </c>
      <c r="L30" s="2" t="e">
        <f t="shared" si="16"/>
        <v>#VALUE!</v>
      </c>
      <c r="M30" s="2" t="e">
        <f t="shared" si="16"/>
        <v>#VALUE!</v>
      </c>
      <c r="O30" s="2" t="e">
        <f t="shared" si="17"/>
        <v>#VALUE!</v>
      </c>
      <c r="P30" s="2" t="e">
        <f t="shared" si="17"/>
        <v>#VALUE!</v>
      </c>
      <c r="Q30" s="2" t="e">
        <f t="shared" si="17"/>
        <v>#VALUE!</v>
      </c>
      <c r="R30" s="2" t="e">
        <f t="shared" si="17"/>
        <v>#VALUE!</v>
      </c>
      <c r="S30" s="2" t="e">
        <f t="shared" si="17"/>
        <v>#VALUE!</v>
      </c>
      <c r="T30" s="2" t="e">
        <f t="shared" si="17"/>
        <v>#VALUE!</v>
      </c>
      <c r="U30" s="2" t="e">
        <f t="shared" si="17"/>
        <v>#VALUE!</v>
      </c>
      <c r="V30" s="2" t="e">
        <f t="shared" si="17"/>
        <v>#VALUE!</v>
      </c>
      <c r="W30" s="2" t="e">
        <f t="shared" si="17"/>
        <v>#VALUE!</v>
      </c>
      <c r="X30" s="2" t="e">
        <f t="shared" si="17"/>
        <v>#VALUE!</v>
      </c>
      <c r="Y30" s="2" t="e">
        <f t="shared" si="17"/>
        <v>#VALUE!</v>
      </c>
      <c r="Z30" s="2" t="e">
        <f t="shared" si="17"/>
        <v>#VALUE!</v>
      </c>
      <c r="AB30" s="2" t="e">
        <f t="shared" si="18"/>
        <v>#VALUE!</v>
      </c>
      <c r="AC30" s="2" t="e">
        <f t="shared" si="18"/>
        <v>#VALUE!</v>
      </c>
      <c r="AD30" s="2" t="e">
        <f t="shared" si="18"/>
        <v>#VALUE!</v>
      </c>
      <c r="AE30" s="2" t="e">
        <f t="shared" si="18"/>
        <v>#VALUE!</v>
      </c>
      <c r="AF30" s="2" t="e">
        <f t="shared" si="18"/>
        <v>#VALUE!</v>
      </c>
      <c r="AG30" s="2" t="e">
        <f t="shared" si="18"/>
        <v>#VALUE!</v>
      </c>
      <c r="AH30" s="2" t="e">
        <f t="shared" si="18"/>
        <v>#VALUE!</v>
      </c>
      <c r="AI30" s="2" t="e">
        <f t="shared" si="18"/>
        <v>#VALUE!</v>
      </c>
      <c r="AJ30" s="2" t="e">
        <f t="shared" si="18"/>
        <v>#VALUE!</v>
      </c>
      <c r="AK30" s="2" t="e">
        <f t="shared" si="18"/>
        <v>#VALUE!</v>
      </c>
      <c r="AL30" s="2" t="e">
        <f t="shared" si="18"/>
        <v>#VALUE!</v>
      </c>
      <c r="AM30" s="18" t="e">
        <f t="shared" si="18"/>
        <v>#VALUE!</v>
      </c>
      <c r="AN30" s="20"/>
      <c r="AO30" t="str">
        <f>AB18</f>
        <v/>
      </c>
      <c r="AP30" t="str">
        <f t="shared" ref="AP30:AZ30" si="25">AC18</f>
        <v/>
      </c>
      <c r="AQ30" t="str">
        <f t="shared" si="25"/>
        <v/>
      </c>
      <c r="AR30" t="str">
        <f t="shared" si="25"/>
        <v/>
      </c>
      <c r="AS30" t="str">
        <f t="shared" si="25"/>
        <v/>
      </c>
      <c r="AT30" t="str">
        <f t="shared" si="25"/>
        <v/>
      </c>
      <c r="AU30" t="str">
        <f t="shared" si="25"/>
        <v/>
      </c>
      <c r="AV30" t="str">
        <f t="shared" si="25"/>
        <v/>
      </c>
      <c r="AW30" t="str">
        <f t="shared" si="25"/>
        <v/>
      </c>
      <c r="AX30" t="str">
        <f t="shared" si="25"/>
        <v/>
      </c>
      <c r="AY30" t="str">
        <f t="shared" si="25"/>
        <v/>
      </c>
      <c r="AZ30" s="21" t="str">
        <f t="shared" si="25"/>
        <v/>
      </c>
    </row>
    <row r="31" spans="1:53" x14ac:dyDescent="0.25">
      <c r="A31" s="53"/>
      <c r="B31" s="1" t="s">
        <v>24</v>
      </c>
      <c r="AN31" s="20" t="s">
        <v>39</v>
      </c>
      <c r="AO31" t="str">
        <f t="shared" ref="AO31:AZ31" si="26">B19</f>
        <v/>
      </c>
      <c r="AP31" t="str">
        <f t="shared" si="26"/>
        <v/>
      </c>
      <c r="AQ31" t="str">
        <f t="shared" si="26"/>
        <v/>
      </c>
      <c r="AR31" t="str">
        <f t="shared" si="26"/>
        <v/>
      </c>
      <c r="AS31" t="str">
        <f t="shared" si="26"/>
        <v/>
      </c>
      <c r="AT31" t="str">
        <f t="shared" si="26"/>
        <v/>
      </c>
      <c r="AU31" t="str">
        <f t="shared" si="26"/>
        <v/>
      </c>
      <c r="AV31" t="str">
        <f t="shared" si="26"/>
        <v/>
      </c>
      <c r="AW31" t="str">
        <f t="shared" si="26"/>
        <v/>
      </c>
      <c r="AX31" t="str">
        <f t="shared" si="26"/>
        <v/>
      </c>
      <c r="AY31" t="str">
        <f t="shared" si="26"/>
        <v/>
      </c>
      <c r="AZ31" s="21" t="str">
        <f t="shared" si="26"/>
        <v/>
      </c>
    </row>
    <row r="32" spans="1:53" x14ac:dyDescent="0.25">
      <c r="A32" s="54"/>
      <c r="B32" s="28">
        <f t="shared" ref="B32:L32" si="27">C32/2</f>
        <v>1.00537109375E-2</v>
      </c>
      <c r="C32" s="28">
        <f t="shared" si="27"/>
        <v>2.0107421875E-2</v>
      </c>
      <c r="D32" s="28">
        <f t="shared" si="27"/>
        <v>4.021484375E-2</v>
      </c>
      <c r="E32" s="28">
        <f t="shared" si="27"/>
        <v>8.0429687499999999E-2</v>
      </c>
      <c r="F32" s="28">
        <f t="shared" si="27"/>
        <v>0.160859375</v>
      </c>
      <c r="G32" s="28">
        <f t="shared" si="27"/>
        <v>0.32171875</v>
      </c>
      <c r="H32" s="28">
        <f t="shared" si="27"/>
        <v>0.6434375</v>
      </c>
      <c r="I32" s="28">
        <f t="shared" si="27"/>
        <v>1.286875</v>
      </c>
      <c r="J32" s="28">
        <f t="shared" si="27"/>
        <v>2.57375</v>
      </c>
      <c r="K32" s="28">
        <f t="shared" si="27"/>
        <v>5.1475</v>
      </c>
      <c r="L32" s="28">
        <f t="shared" si="27"/>
        <v>10.295</v>
      </c>
      <c r="M32" s="1">
        <f>E9</f>
        <v>20.59</v>
      </c>
      <c r="O32" s="1" t="s">
        <v>41</v>
      </c>
      <c r="AN32" s="20"/>
      <c r="AO32" t="str">
        <f t="shared" ref="AO32:AZ32" si="28">O19</f>
        <v/>
      </c>
      <c r="AP32" t="str">
        <f t="shared" si="28"/>
        <v/>
      </c>
      <c r="AQ32" t="str">
        <f t="shared" si="28"/>
        <v/>
      </c>
      <c r="AR32" t="str">
        <f t="shared" si="28"/>
        <v/>
      </c>
      <c r="AS32" t="str">
        <f t="shared" si="28"/>
        <v/>
      </c>
      <c r="AT32" t="str">
        <f t="shared" si="28"/>
        <v/>
      </c>
      <c r="AU32" t="str">
        <f t="shared" si="28"/>
        <v/>
      </c>
      <c r="AV32" t="str">
        <f t="shared" si="28"/>
        <v/>
      </c>
      <c r="AW32" t="str">
        <f t="shared" si="28"/>
        <v/>
      </c>
      <c r="AX32" t="str">
        <f t="shared" si="28"/>
        <v/>
      </c>
      <c r="AY32" t="str">
        <f t="shared" si="28"/>
        <v/>
      </c>
      <c r="AZ32" s="21" t="str">
        <f t="shared" si="28"/>
        <v/>
      </c>
    </row>
    <row r="33" spans="1:52" x14ac:dyDescent="0.25">
      <c r="A33" s="53" t="str">
        <f t="shared" ref="A33:A39" si="29">J2</f>
        <v>BPB</v>
      </c>
      <c r="B33" s="2" t="e">
        <f>AVERAGE(B23,O23,AB23)</f>
        <v>#VALUE!</v>
      </c>
      <c r="C33" s="2" t="e">
        <f t="shared" ref="C33:M40" si="30">AVERAGE(C23,P23,AC23)</f>
        <v>#VALUE!</v>
      </c>
      <c r="D33" s="2" t="e">
        <f t="shared" si="30"/>
        <v>#VALUE!</v>
      </c>
      <c r="E33" s="2" t="e">
        <f t="shared" si="30"/>
        <v>#VALUE!</v>
      </c>
      <c r="F33" s="2" t="e">
        <f t="shared" si="30"/>
        <v>#VALUE!</v>
      </c>
      <c r="G33" s="2" t="e">
        <f t="shared" si="30"/>
        <v>#VALUE!</v>
      </c>
      <c r="H33" s="2" t="e">
        <f t="shared" si="30"/>
        <v>#VALUE!</v>
      </c>
      <c r="I33" s="2" t="e">
        <f t="shared" si="30"/>
        <v>#VALUE!</v>
      </c>
      <c r="J33" s="2" t="e">
        <f t="shared" si="30"/>
        <v>#VALUE!</v>
      </c>
      <c r="K33" s="2" t="e">
        <f t="shared" si="30"/>
        <v>#VALUE!</v>
      </c>
      <c r="L33" s="2" t="e">
        <f t="shared" si="30"/>
        <v>#VALUE!</v>
      </c>
      <c r="M33" s="2" t="e">
        <f t="shared" si="30"/>
        <v>#VALUE!</v>
      </c>
      <c r="O33" s="2" t="e">
        <f>TTEST(AO13:AO15,$AO$34:$AQ$34,2,2)</f>
        <v>#DIV/0!</v>
      </c>
      <c r="P33" s="2" t="e">
        <f t="shared" ref="P33:Z33" si="31">TTEST(AP13:AP15,$AO$34:$AQ$34,2,2)</f>
        <v>#DIV/0!</v>
      </c>
      <c r="Q33" s="2" t="e">
        <f t="shared" si="31"/>
        <v>#DIV/0!</v>
      </c>
      <c r="R33" s="2" t="e">
        <f t="shared" si="31"/>
        <v>#DIV/0!</v>
      </c>
      <c r="S33" s="2" t="e">
        <f t="shared" si="31"/>
        <v>#DIV/0!</v>
      </c>
      <c r="T33" s="2" t="e">
        <f t="shared" si="31"/>
        <v>#DIV/0!</v>
      </c>
      <c r="U33" s="2" t="e">
        <f t="shared" si="31"/>
        <v>#DIV/0!</v>
      </c>
      <c r="V33" s="2" t="e">
        <f t="shared" si="31"/>
        <v>#DIV/0!</v>
      </c>
      <c r="W33" s="2" t="e">
        <f t="shared" si="31"/>
        <v>#DIV/0!</v>
      </c>
      <c r="X33" s="2" t="e">
        <f t="shared" si="31"/>
        <v>#DIV/0!</v>
      </c>
      <c r="Y33" s="2" t="e">
        <f t="shared" si="31"/>
        <v>#DIV/0!</v>
      </c>
      <c r="Z33" s="2" t="e">
        <f t="shared" si="31"/>
        <v>#DIV/0!</v>
      </c>
      <c r="AN33" s="20"/>
      <c r="AO33" t="str">
        <f t="shared" ref="AO33:AZ33" si="32">AB19</f>
        <v/>
      </c>
      <c r="AP33" t="str">
        <f t="shared" si="32"/>
        <v/>
      </c>
      <c r="AQ33" t="str">
        <f t="shared" si="32"/>
        <v/>
      </c>
      <c r="AR33" t="str">
        <f t="shared" si="32"/>
        <v/>
      </c>
      <c r="AS33" t="str">
        <f t="shared" si="32"/>
        <v/>
      </c>
      <c r="AT33" t="str">
        <f t="shared" si="32"/>
        <v/>
      </c>
      <c r="AU33" t="str">
        <f t="shared" si="32"/>
        <v/>
      </c>
      <c r="AV33" t="str">
        <f t="shared" si="32"/>
        <v/>
      </c>
      <c r="AW33" t="str">
        <f t="shared" si="32"/>
        <v/>
      </c>
      <c r="AX33" t="str">
        <f t="shared" si="32"/>
        <v/>
      </c>
      <c r="AY33" t="str">
        <f t="shared" si="32"/>
        <v/>
      </c>
      <c r="AZ33" s="21" t="str">
        <f t="shared" si="32"/>
        <v/>
      </c>
    </row>
    <row r="34" spans="1:52" x14ac:dyDescent="0.25">
      <c r="A34" s="53">
        <f t="shared" si="29"/>
        <v>0</v>
      </c>
      <c r="B34" s="2" t="e">
        <f t="shared" ref="B34:B40" si="33">AVERAGE(B24,O24,AB24)</f>
        <v>#VALUE!</v>
      </c>
      <c r="C34" s="2" t="e">
        <f t="shared" si="30"/>
        <v>#VALUE!</v>
      </c>
      <c r="D34" s="2" t="e">
        <f t="shared" si="30"/>
        <v>#VALUE!</v>
      </c>
      <c r="E34" s="2" t="e">
        <f t="shared" si="30"/>
        <v>#VALUE!</v>
      </c>
      <c r="F34" s="2" t="e">
        <f t="shared" si="30"/>
        <v>#VALUE!</v>
      </c>
      <c r="G34" s="2" t="e">
        <f t="shared" si="30"/>
        <v>#VALUE!</v>
      </c>
      <c r="H34" s="2" t="e">
        <f t="shared" si="30"/>
        <v>#VALUE!</v>
      </c>
      <c r="I34" s="2" t="e">
        <f t="shared" si="30"/>
        <v>#VALUE!</v>
      </c>
      <c r="J34" s="2" t="e">
        <f t="shared" si="30"/>
        <v>#VALUE!</v>
      </c>
      <c r="K34" s="2" t="e">
        <f t="shared" si="30"/>
        <v>#VALUE!</v>
      </c>
      <c r="L34" s="2" t="e">
        <f t="shared" si="30"/>
        <v>#VALUE!</v>
      </c>
      <c r="M34" s="2" t="e">
        <f t="shared" si="30"/>
        <v>#VALUE!</v>
      </c>
      <c r="O34" s="2" t="e">
        <f>TTEST(AO16:AO18,$AO$34:$AQ$34,2,2)</f>
        <v>#DIV/0!</v>
      </c>
      <c r="P34" s="2" t="e">
        <f t="shared" ref="P34:Z34" si="34">TTEST(AP16:AP18,$AO$34:$AQ$34,2,2)</f>
        <v>#DIV/0!</v>
      </c>
      <c r="Q34" s="2" t="e">
        <f t="shared" si="34"/>
        <v>#DIV/0!</v>
      </c>
      <c r="R34" s="2" t="e">
        <f t="shared" si="34"/>
        <v>#DIV/0!</v>
      </c>
      <c r="S34" s="2" t="e">
        <f t="shared" si="34"/>
        <v>#DIV/0!</v>
      </c>
      <c r="T34" s="2" t="e">
        <f t="shared" si="34"/>
        <v>#DIV/0!</v>
      </c>
      <c r="U34" s="2" t="e">
        <f t="shared" si="34"/>
        <v>#DIV/0!</v>
      </c>
      <c r="V34" s="2" t="e">
        <f t="shared" si="34"/>
        <v>#DIV/0!</v>
      </c>
      <c r="W34" s="2" t="e">
        <f t="shared" si="34"/>
        <v>#DIV/0!</v>
      </c>
      <c r="X34" s="2" t="e">
        <f t="shared" si="34"/>
        <v>#DIV/0!</v>
      </c>
      <c r="Y34" s="2" t="e">
        <f t="shared" si="34"/>
        <v>#DIV/0!</v>
      </c>
      <c r="Z34" s="2" t="e">
        <f t="shared" si="34"/>
        <v>#DIV/0!</v>
      </c>
      <c r="AN34" s="20"/>
      <c r="AO34" s="12" t="e">
        <f>E21</f>
        <v>#DIV/0!</v>
      </c>
      <c r="AP34" s="13" t="e">
        <f>R21</f>
        <v>#DIV/0!</v>
      </c>
      <c r="AQ34" s="13" t="e">
        <f>AE21</f>
        <v>#DIV/0!</v>
      </c>
      <c r="AR34" s="16" t="str">
        <f>H20</f>
        <v/>
      </c>
      <c r="AS34" s="16" t="str">
        <f>I20</f>
        <v/>
      </c>
      <c r="AT34" s="16" t="str">
        <f>J20</f>
        <v/>
      </c>
      <c r="AU34" s="16" t="str">
        <f>K20</f>
        <v/>
      </c>
      <c r="AV34" s="16" t="str">
        <f>L20</f>
        <v/>
      </c>
      <c r="AZ34" s="21"/>
    </row>
    <row r="35" spans="1:52" x14ac:dyDescent="0.25">
      <c r="A35" s="53">
        <f t="shared" si="29"/>
        <v>0</v>
      </c>
      <c r="B35" s="2" t="e">
        <f t="shared" si="33"/>
        <v>#VALUE!</v>
      </c>
      <c r="C35" s="2" t="e">
        <f t="shared" si="30"/>
        <v>#VALUE!</v>
      </c>
      <c r="D35" s="2" t="e">
        <f t="shared" si="30"/>
        <v>#VALUE!</v>
      </c>
      <c r="E35" s="2" t="e">
        <f t="shared" si="30"/>
        <v>#VALUE!</v>
      </c>
      <c r="F35" s="2" t="e">
        <f t="shared" si="30"/>
        <v>#VALUE!</v>
      </c>
      <c r="G35" s="2" t="e">
        <f t="shared" si="30"/>
        <v>#VALUE!</v>
      </c>
      <c r="H35" s="2" t="e">
        <f t="shared" si="30"/>
        <v>#VALUE!</v>
      </c>
      <c r="I35" s="2" t="e">
        <f t="shared" si="30"/>
        <v>#VALUE!</v>
      </c>
      <c r="J35" s="2" t="e">
        <f t="shared" si="30"/>
        <v>#VALUE!</v>
      </c>
      <c r="K35" s="2" t="e">
        <f t="shared" si="30"/>
        <v>#VALUE!</v>
      </c>
      <c r="L35" s="2" t="e">
        <f t="shared" si="30"/>
        <v>#VALUE!</v>
      </c>
      <c r="M35" s="2" t="e">
        <f t="shared" si="30"/>
        <v>#VALUE!</v>
      </c>
      <c r="O35" s="2" t="e">
        <f>TTEST(AO19:AO21,$AO$34:$AQ$34,2,2)</f>
        <v>#DIV/0!</v>
      </c>
      <c r="P35" s="2" t="e">
        <f t="shared" ref="P35:Z35" si="35">TTEST(AP19:AP21,$AO$34:$AQ$34,2,2)</f>
        <v>#DIV/0!</v>
      </c>
      <c r="Q35" s="2" t="e">
        <f t="shared" si="35"/>
        <v>#DIV/0!</v>
      </c>
      <c r="R35" s="2" t="e">
        <f t="shared" si="35"/>
        <v>#DIV/0!</v>
      </c>
      <c r="S35" s="2" t="e">
        <f t="shared" si="35"/>
        <v>#DIV/0!</v>
      </c>
      <c r="T35" s="2" t="e">
        <f t="shared" si="35"/>
        <v>#DIV/0!</v>
      </c>
      <c r="U35" s="2" t="e">
        <f t="shared" si="35"/>
        <v>#DIV/0!</v>
      </c>
      <c r="V35" s="2" t="e">
        <f t="shared" si="35"/>
        <v>#DIV/0!</v>
      </c>
      <c r="W35" s="2" t="e">
        <f t="shared" si="35"/>
        <v>#DIV/0!</v>
      </c>
      <c r="X35" s="2" t="e">
        <f t="shared" si="35"/>
        <v>#DIV/0!</v>
      </c>
      <c r="Y35" s="2" t="e">
        <f t="shared" si="35"/>
        <v>#DIV/0!</v>
      </c>
      <c r="Z35" s="2" t="e">
        <f t="shared" si="35"/>
        <v>#DIV/0!</v>
      </c>
      <c r="AN35" s="20"/>
      <c r="AO35" s="14" t="s">
        <v>40</v>
      </c>
      <c r="AP35" s="15"/>
      <c r="AQ35" s="15"/>
      <c r="AR35" s="17" t="str">
        <f>U20</f>
        <v/>
      </c>
      <c r="AS35" s="17" t="str">
        <f>V20</f>
        <v/>
      </c>
      <c r="AT35" s="17" t="str">
        <f>W20</f>
        <v/>
      </c>
      <c r="AU35" s="17" t="str">
        <f>X20</f>
        <v/>
      </c>
      <c r="AV35" s="17" t="str">
        <f>Y20</f>
        <v/>
      </c>
      <c r="AZ35" s="21"/>
    </row>
    <row r="36" spans="1:52" x14ac:dyDescent="0.25">
      <c r="A36" s="53">
        <f t="shared" si="29"/>
        <v>0</v>
      </c>
      <c r="B36" s="2" t="e">
        <f t="shared" si="33"/>
        <v>#VALUE!</v>
      </c>
      <c r="C36" s="2" t="e">
        <f t="shared" si="30"/>
        <v>#VALUE!</v>
      </c>
      <c r="D36" s="2" t="e">
        <f t="shared" si="30"/>
        <v>#VALUE!</v>
      </c>
      <c r="E36" s="2" t="e">
        <f t="shared" si="30"/>
        <v>#VALUE!</v>
      </c>
      <c r="F36" s="2" t="e">
        <f t="shared" si="30"/>
        <v>#VALUE!</v>
      </c>
      <c r="G36" s="2" t="e">
        <f t="shared" si="30"/>
        <v>#VALUE!</v>
      </c>
      <c r="H36" s="2" t="e">
        <f t="shared" si="30"/>
        <v>#VALUE!</v>
      </c>
      <c r="I36" s="2" t="e">
        <f t="shared" si="30"/>
        <v>#VALUE!</v>
      </c>
      <c r="J36" s="2" t="e">
        <f t="shared" si="30"/>
        <v>#VALUE!</v>
      </c>
      <c r="K36" s="2" t="e">
        <f t="shared" si="30"/>
        <v>#VALUE!</v>
      </c>
      <c r="L36" s="2" t="e">
        <f t="shared" si="30"/>
        <v>#VALUE!</v>
      </c>
      <c r="M36" s="2" t="e">
        <f t="shared" si="30"/>
        <v>#VALUE!</v>
      </c>
      <c r="O36" s="2" t="e">
        <f>TTEST(AO22:AO24,$AO$34:$AQ$34,2,2)</f>
        <v>#DIV/0!</v>
      </c>
      <c r="P36" s="2" t="e">
        <f t="shared" ref="P36:Z36" si="36">TTEST(AP22:AP24,$AO$34:$AQ$34,2,2)</f>
        <v>#DIV/0!</v>
      </c>
      <c r="Q36" s="2" t="e">
        <f t="shared" si="36"/>
        <v>#DIV/0!</v>
      </c>
      <c r="R36" s="2" t="e">
        <f t="shared" si="36"/>
        <v>#DIV/0!</v>
      </c>
      <c r="S36" s="2" t="e">
        <f t="shared" si="36"/>
        <v>#DIV/0!</v>
      </c>
      <c r="T36" s="2" t="e">
        <f t="shared" si="36"/>
        <v>#DIV/0!</v>
      </c>
      <c r="U36" s="2" t="e">
        <f t="shared" si="36"/>
        <v>#DIV/0!</v>
      </c>
      <c r="V36" s="2" t="e">
        <f t="shared" si="36"/>
        <v>#DIV/0!</v>
      </c>
      <c r="W36" s="2" t="e">
        <f t="shared" si="36"/>
        <v>#DIV/0!</v>
      </c>
      <c r="X36" s="2" t="e">
        <f t="shared" si="36"/>
        <v>#DIV/0!</v>
      </c>
      <c r="Y36" s="2" t="e">
        <f t="shared" si="36"/>
        <v>#DIV/0!</v>
      </c>
      <c r="Z36" s="2" t="e">
        <f t="shared" si="36"/>
        <v>#DIV/0!</v>
      </c>
      <c r="AN36" s="20"/>
      <c r="AR36" s="17" t="str">
        <f>AH20</f>
        <v/>
      </c>
      <c r="AS36" s="17" t="str">
        <f>AI20</f>
        <v/>
      </c>
      <c r="AT36" s="17" t="str">
        <f>AJ20</f>
        <v/>
      </c>
      <c r="AU36" s="17" t="str">
        <f>AK20</f>
        <v/>
      </c>
      <c r="AV36" s="17" t="str">
        <f>AL20</f>
        <v/>
      </c>
      <c r="AZ36" s="21"/>
    </row>
    <row r="37" spans="1:52" x14ac:dyDescent="0.25">
      <c r="A37" s="53">
        <f t="shared" si="29"/>
        <v>0</v>
      </c>
      <c r="B37" s="2" t="e">
        <f t="shared" si="33"/>
        <v>#VALUE!</v>
      </c>
      <c r="C37" s="2" t="e">
        <f t="shared" si="30"/>
        <v>#VALUE!</v>
      </c>
      <c r="D37" s="2" t="e">
        <f t="shared" si="30"/>
        <v>#VALUE!</v>
      </c>
      <c r="E37" s="2" t="e">
        <f t="shared" si="30"/>
        <v>#VALUE!</v>
      </c>
      <c r="F37" s="2" t="e">
        <f t="shared" si="30"/>
        <v>#VALUE!</v>
      </c>
      <c r="G37" s="2" t="e">
        <f t="shared" si="30"/>
        <v>#VALUE!</v>
      </c>
      <c r="H37" s="2" t="e">
        <f t="shared" si="30"/>
        <v>#VALUE!</v>
      </c>
      <c r="I37" s="2" t="e">
        <f t="shared" si="30"/>
        <v>#VALUE!</v>
      </c>
      <c r="J37" s="2" t="e">
        <f t="shared" si="30"/>
        <v>#VALUE!</v>
      </c>
      <c r="K37" s="2" t="e">
        <f t="shared" si="30"/>
        <v>#VALUE!</v>
      </c>
      <c r="L37" s="2" t="e">
        <f t="shared" si="30"/>
        <v>#VALUE!</v>
      </c>
      <c r="M37" s="2" t="e">
        <f t="shared" si="30"/>
        <v>#VALUE!</v>
      </c>
      <c r="O37" s="2" t="e">
        <f>TTEST(AO25:AO27,$AO$34:$AQ$34,2,2)</f>
        <v>#DIV/0!</v>
      </c>
      <c r="P37" s="2" t="e">
        <f t="shared" ref="P37:Z37" si="37">TTEST(AP25:AP27,$AO$34:$AQ$34,2,2)</f>
        <v>#DIV/0!</v>
      </c>
      <c r="Q37" s="2" t="e">
        <f t="shared" si="37"/>
        <v>#DIV/0!</v>
      </c>
      <c r="R37" s="2" t="e">
        <f t="shared" si="37"/>
        <v>#DIV/0!</v>
      </c>
      <c r="S37" s="2" t="e">
        <f t="shared" si="37"/>
        <v>#DIV/0!</v>
      </c>
      <c r="T37" s="2" t="e">
        <f t="shared" si="37"/>
        <v>#DIV/0!</v>
      </c>
      <c r="U37" s="2" t="e">
        <f t="shared" si="37"/>
        <v>#DIV/0!</v>
      </c>
      <c r="V37" s="2" t="e">
        <f t="shared" si="37"/>
        <v>#DIV/0!</v>
      </c>
      <c r="W37" s="2" t="e">
        <f t="shared" si="37"/>
        <v>#DIV/0!</v>
      </c>
      <c r="X37" s="2" t="e">
        <f t="shared" si="37"/>
        <v>#DIV/0!</v>
      </c>
      <c r="Y37" s="2" t="e">
        <f t="shared" si="37"/>
        <v>#DIV/0!</v>
      </c>
      <c r="Z37" s="2" t="e">
        <f t="shared" si="37"/>
        <v>#DIV/0!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 t="e">
        <f t="shared" si="33"/>
        <v>#VALUE!</v>
      </c>
      <c r="C38" s="2" t="e">
        <f t="shared" si="30"/>
        <v>#VALUE!</v>
      </c>
      <c r="D38" s="2" t="e">
        <f t="shared" si="30"/>
        <v>#VALUE!</v>
      </c>
      <c r="E38" s="2" t="e">
        <f t="shared" si="30"/>
        <v>#VALUE!</v>
      </c>
      <c r="F38" s="2" t="e">
        <f t="shared" si="30"/>
        <v>#VALUE!</v>
      </c>
      <c r="G38" s="2" t="e">
        <f t="shared" si="30"/>
        <v>#VALUE!</v>
      </c>
      <c r="H38" s="2" t="e">
        <f t="shared" si="30"/>
        <v>#VALUE!</v>
      </c>
      <c r="I38" s="2" t="e">
        <f t="shared" si="30"/>
        <v>#VALUE!</v>
      </c>
      <c r="J38" s="2" t="e">
        <f t="shared" si="30"/>
        <v>#VALUE!</v>
      </c>
      <c r="K38" s="2" t="e">
        <f t="shared" si="30"/>
        <v>#VALUE!</v>
      </c>
      <c r="L38" s="2" t="e">
        <f t="shared" si="30"/>
        <v>#VALUE!</v>
      </c>
      <c r="M38" s="2" t="e">
        <f t="shared" si="30"/>
        <v>#VALUE!</v>
      </c>
      <c r="O38" s="2" t="e">
        <f>TTEST(AO28:AO30,$AO$34:$AQ$34,2,2)</f>
        <v>#DIV/0!</v>
      </c>
      <c r="P38" s="2" t="e">
        <f t="shared" ref="P38:Z38" si="38">TTEST(AP28:AP30,$AO$34:$AQ$34,2,2)</f>
        <v>#DIV/0!</v>
      </c>
      <c r="Q38" s="2" t="e">
        <f t="shared" si="38"/>
        <v>#DIV/0!</v>
      </c>
      <c r="R38" s="2" t="e">
        <f t="shared" si="38"/>
        <v>#DIV/0!</v>
      </c>
      <c r="S38" s="2" t="e">
        <f t="shared" si="38"/>
        <v>#DIV/0!</v>
      </c>
      <c r="T38" s="2" t="e">
        <f t="shared" si="38"/>
        <v>#DIV/0!</v>
      </c>
      <c r="U38" s="2" t="e">
        <f t="shared" si="38"/>
        <v>#DIV/0!</v>
      </c>
      <c r="V38" s="2" t="e">
        <f t="shared" si="38"/>
        <v>#DIV/0!</v>
      </c>
      <c r="W38" s="2" t="e">
        <f t="shared" si="38"/>
        <v>#DIV/0!</v>
      </c>
      <c r="X38" s="2" t="e">
        <f t="shared" si="38"/>
        <v>#DIV/0!</v>
      </c>
      <c r="Y38" s="2" t="e">
        <f t="shared" si="38"/>
        <v>#DIV/0!</v>
      </c>
      <c r="Z38" s="2" t="e">
        <f t="shared" si="38"/>
        <v>#DIV/0!</v>
      </c>
    </row>
    <row r="39" spans="1:52" x14ac:dyDescent="0.25">
      <c r="A39" s="53">
        <f t="shared" si="29"/>
        <v>0</v>
      </c>
      <c r="B39" s="2" t="e">
        <f t="shared" si="33"/>
        <v>#VALUE!</v>
      </c>
      <c r="C39" s="2" t="e">
        <f t="shared" si="30"/>
        <v>#VALUE!</v>
      </c>
      <c r="D39" s="2" t="e">
        <f t="shared" si="30"/>
        <v>#VALUE!</v>
      </c>
      <c r="E39" s="2" t="e">
        <f t="shared" si="30"/>
        <v>#VALUE!</v>
      </c>
      <c r="F39" s="2" t="e">
        <f t="shared" si="30"/>
        <v>#VALUE!</v>
      </c>
      <c r="G39" s="2" t="e">
        <f t="shared" si="30"/>
        <v>#VALUE!</v>
      </c>
      <c r="H39" s="2" t="e">
        <f t="shared" si="30"/>
        <v>#VALUE!</v>
      </c>
      <c r="I39" s="2" t="e">
        <f t="shared" si="30"/>
        <v>#VALUE!</v>
      </c>
      <c r="J39" s="2" t="e">
        <f t="shared" si="30"/>
        <v>#VALUE!</v>
      </c>
      <c r="K39" s="2" t="e">
        <f t="shared" si="30"/>
        <v>#VALUE!</v>
      </c>
      <c r="L39" s="2" t="e">
        <f t="shared" si="30"/>
        <v>#VALUE!</v>
      </c>
      <c r="M39" s="2" t="e">
        <f t="shared" si="30"/>
        <v>#VALUE!</v>
      </c>
      <c r="O39" s="2" t="e">
        <f>TTEST(AO31:AO33,$AO$34:$AQ$34,2,2)</f>
        <v>#DIV/0!</v>
      </c>
      <c r="P39" s="2" t="e">
        <f t="shared" ref="P39:Z39" si="39">TTEST(AP31:AP33,$AO$34:$AQ$34,2,2)</f>
        <v>#DIV/0!</v>
      </c>
      <c r="Q39" s="2" t="e">
        <f t="shared" si="39"/>
        <v>#DIV/0!</v>
      </c>
      <c r="R39" s="2" t="e">
        <f t="shared" si="39"/>
        <v>#DIV/0!</v>
      </c>
      <c r="S39" s="2" t="e">
        <f>TTEST(AS31:AS33,$AO$34:$AQ$34,2,2)</f>
        <v>#DIV/0!</v>
      </c>
      <c r="T39" s="2" t="e">
        <f t="shared" si="39"/>
        <v>#DIV/0!</v>
      </c>
      <c r="U39" s="2" t="e">
        <f t="shared" si="39"/>
        <v>#DIV/0!</v>
      </c>
      <c r="V39" s="2" t="e">
        <f t="shared" si="39"/>
        <v>#DIV/0!</v>
      </c>
      <c r="W39" s="2" t="e">
        <f t="shared" si="39"/>
        <v>#DIV/0!</v>
      </c>
      <c r="X39" s="2" t="e">
        <f t="shared" si="39"/>
        <v>#DIV/0!</v>
      </c>
      <c r="Y39" s="2" t="e">
        <f t="shared" si="39"/>
        <v>#DIV/0!</v>
      </c>
      <c r="Z39" s="2" t="e">
        <f t="shared" si="39"/>
        <v>#DIV/0!</v>
      </c>
    </row>
    <row r="40" spans="1:52" x14ac:dyDescent="0.25">
      <c r="A40" s="53"/>
      <c r="B40" s="2" t="e">
        <f t="shared" si="33"/>
        <v>#VALUE!</v>
      </c>
      <c r="C40" s="2" t="e">
        <f t="shared" si="30"/>
        <v>#VALUE!</v>
      </c>
      <c r="D40" s="2" t="e">
        <f t="shared" si="30"/>
        <v>#VALUE!</v>
      </c>
      <c r="E40" s="2" t="e">
        <f t="shared" si="30"/>
        <v>#VALUE!</v>
      </c>
      <c r="F40" s="2" t="e">
        <f t="shared" si="30"/>
        <v>#VALUE!</v>
      </c>
      <c r="G40" s="2" t="e">
        <f t="shared" si="30"/>
        <v>#VALUE!</v>
      </c>
      <c r="H40" s="2" t="e">
        <f t="shared" si="30"/>
        <v>#VALUE!</v>
      </c>
      <c r="I40" s="2" t="e">
        <f t="shared" si="30"/>
        <v>#VALUE!</v>
      </c>
      <c r="J40" s="2" t="e">
        <f t="shared" si="30"/>
        <v>#VALUE!</v>
      </c>
      <c r="K40" s="2" t="e">
        <f t="shared" si="30"/>
        <v>#VALUE!</v>
      </c>
      <c r="L40" s="2" t="e">
        <f t="shared" si="30"/>
        <v>#VALUE!</v>
      </c>
      <c r="M40" s="2" t="e">
        <f t="shared" si="30"/>
        <v>#VALUE!</v>
      </c>
      <c r="O40" s="2"/>
      <c r="P40" s="2"/>
      <c r="Q40" s="2"/>
      <c r="U40" s="2" t="e">
        <f>TTEST(AR34:AR36,$AO$34:$AQ$34,2,2)</f>
        <v>#DIV/0!</v>
      </c>
      <c r="V40" s="2" t="e">
        <f>TTEST(AS34:AS36,$AO$34:$AQ$34,2,2)</f>
        <v>#DIV/0!</v>
      </c>
      <c r="W40" s="2" t="e">
        <f>TTEST(AT34:AT36,$AO$34:$AQ$34,2,2)</f>
        <v>#DIV/0!</v>
      </c>
      <c r="X40" s="2" t="e">
        <f>TTEST(AU34:AU36,$AO$34:$AQ$34,2,2)</f>
        <v>#DIV/0!</v>
      </c>
      <c r="Y40" s="2" t="e">
        <f>TTEST(AV34:AV36,$AO$34:$AQ$34,2,2)</f>
        <v>#DIV/0!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 t="s">
        <v>50</v>
      </c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 t="str">
        <f>J2</f>
        <v>BPB</v>
      </c>
      <c r="B44" s="75" t="e">
        <f>D44/2</f>
        <v>#VALUE!</v>
      </c>
      <c r="C44" s="76" t="e">
        <f>MIN(AB64:AM64)</f>
        <v>#VALUE!</v>
      </c>
      <c r="D44" s="77" t="e">
        <f>MIN(O54:Z54)</f>
        <v>#VALUE!</v>
      </c>
      <c r="E44" s="76" t="e">
        <f>MIN(AB44:AM44)</f>
        <v>#VALUE!</v>
      </c>
      <c r="F44" s="55" t="e">
        <f t="shared" ref="F44:F51" si="40">IF(B44&gt;0,(B44-D44)*(($E$8-E44)/(C44-E44))+D44,0)</f>
        <v>#VALUE!</v>
      </c>
      <c r="G44" s="56"/>
      <c r="H44" s="78" t="e">
        <f>MAX(B33:L33)</f>
        <v>#VALUE!</v>
      </c>
      <c r="I44" s="79" t="e">
        <f>MAX(AB54:AM54)</f>
        <v>#VALUE!</v>
      </c>
      <c r="J44" s="124" t="e">
        <f>IF(AND(D44&gt;Cytotoxicity!B76,E44&gt;0),"Cytotox","ok")</f>
        <v>#VALUE!</v>
      </c>
      <c r="O44" s="2" t="e">
        <f>IF((B33&gt;$E$8)*AND(O33&lt;0.05),B33,"")</f>
        <v>#VALUE!</v>
      </c>
      <c r="P44" s="2" t="e">
        <f t="shared" ref="P44:Z51" si="41">IF((C33&gt;$E$8)*AND(P33&lt;0.05),C33,"")</f>
        <v>#VALUE!</v>
      </c>
      <c r="Q44" s="2" t="e">
        <f t="shared" si="41"/>
        <v>#VALUE!</v>
      </c>
      <c r="R44" s="2" t="e">
        <f t="shared" si="41"/>
        <v>#VALUE!</v>
      </c>
      <c r="S44" s="2" t="e">
        <f t="shared" si="41"/>
        <v>#VALUE!</v>
      </c>
      <c r="T44" s="2" t="e">
        <f t="shared" si="41"/>
        <v>#VALUE!</v>
      </c>
      <c r="U44" s="2" t="e">
        <f t="shared" si="41"/>
        <v>#VALUE!</v>
      </c>
      <c r="V44" s="2" t="e">
        <f t="shared" si="41"/>
        <v>#VALUE!</v>
      </c>
      <c r="W44" s="2" t="e">
        <f t="shared" si="41"/>
        <v>#VALUE!</v>
      </c>
      <c r="X44" s="2" t="e">
        <f t="shared" si="41"/>
        <v>#VALUE!</v>
      </c>
      <c r="Y44" s="2" t="e">
        <f t="shared" si="41"/>
        <v>#VALUE!</v>
      </c>
      <c r="Z44" s="2" t="e">
        <f t="shared" si="41"/>
        <v>#VALUE!</v>
      </c>
      <c r="AB44" s="36" t="e">
        <f>IF((O74-N74)&lt;0.0000001,"",O74)</f>
        <v>#VALUE!</v>
      </c>
      <c r="AC44" s="36" t="e">
        <f t="shared" ref="AC44:AM51" si="42">IF((P74-O74)&lt;0.0000001,"",P74)</f>
        <v>#VALUE!</v>
      </c>
      <c r="AD44" s="36" t="e">
        <f t="shared" si="42"/>
        <v>#VALUE!</v>
      </c>
      <c r="AE44" s="36" t="e">
        <f t="shared" si="42"/>
        <v>#VALUE!</v>
      </c>
      <c r="AF44" s="36" t="e">
        <f t="shared" si="42"/>
        <v>#VALUE!</v>
      </c>
      <c r="AG44" s="36" t="e">
        <f t="shared" si="42"/>
        <v>#VALUE!</v>
      </c>
      <c r="AH44" s="36" t="e">
        <f t="shared" si="42"/>
        <v>#VALUE!</v>
      </c>
      <c r="AI44" s="36" t="e">
        <f t="shared" si="42"/>
        <v>#VALUE!</v>
      </c>
      <c r="AJ44" s="36" t="e">
        <f t="shared" si="42"/>
        <v>#VALUE!</v>
      </c>
      <c r="AK44" s="36" t="e">
        <f t="shared" si="42"/>
        <v>#VALUE!</v>
      </c>
      <c r="AL44" s="36" t="e">
        <f t="shared" si="42"/>
        <v>#VALUE!</v>
      </c>
      <c r="AM44" s="36" t="e">
        <f t="shared" si="42"/>
        <v>#VALUE!</v>
      </c>
    </row>
    <row r="45" spans="1:52" x14ac:dyDescent="0.25">
      <c r="A45" s="58">
        <f t="shared" ref="A45:A50" si="43">J3</f>
        <v>0</v>
      </c>
      <c r="B45" s="75" t="e">
        <f t="shared" ref="B45:B50" si="44">D45/2</f>
        <v>#VALUE!</v>
      </c>
      <c r="C45" s="76" t="e">
        <f t="shared" ref="C45:C50" si="45">MIN(AB65:AM65)</f>
        <v>#VALUE!</v>
      </c>
      <c r="D45" s="77" t="e">
        <f t="shared" ref="D45:D50" si="46">MIN(O55:Z55)</f>
        <v>#VALUE!</v>
      </c>
      <c r="E45" s="76" t="e">
        <f t="shared" ref="E45:E50" si="47">MIN(AB45:AM45)</f>
        <v>#VALUE!</v>
      </c>
      <c r="F45" s="55" t="e">
        <f t="shared" si="40"/>
        <v>#VALUE!</v>
      </c>
      <c r="G45" s="56"/>
      <c r="H45" s="78" t="e">
        <f t="shared" ref="H45:H51" si="48">MAX(B34:L34)</f>
        <v>#VALUE!</v>
      </c>
      <c r="I45" s="79" t="e">
        <f t="shared" ref="I45:I50" si="49">MAX(AB55:AM55)</f>
        <v>#VALUE!</v>
      </c>
      <c r="J45" s="124" t="e">
        <f>IF(AND(D45&gt;Cytotoxicity!B77,E45&gt;0),"Cytotox","ok")</f>
        <v>#VALUE!</v>
      </c>
      <c r="O45" s="2" t="e">
        <f t="shared" ref="O45:O51" si="50">IF((B34&gt;$E$8)*AND(O34&lt;0.05),B34,"")</f>
        <v>#VALUE!</v>
      </c>
      <c r="P45" s="2" t="e">
        <f t="shared" si="41"/>
        <v>#VALUE!</v>
      </c>
      <c r="Q45" s="2" t="e">
        <f>IF((D34&gt;$E$8)*AND(Q34&lt;0.05),D34,"")</f>
        <v>#VALUE!</v>
      </c>
      <c r="R45" s="2" t="e">
        <f t="shared" si="41"/>
        <v>#VALUE!</v>
      </c>
      <c r="S45" s="2" t="e">
        <f t="shared" si="41"/>
        <v>#VALUE!</v>
      </c>
      <c r="T45" s="2" t="e">
        <f t="shared" si="41"/>
        <v>#VALUE!</v>
      </c>
      <c r="U45" s="2" t="e">
        <f t="shared" si="41"/>
        <v>#VALUE!</v>
      </c>
      <c r="V45" s="2" t="e">
        <f t="shared" si="41"/>
        <v>#VALUE!</v>
      </c>
      <c r="W45" s="2" t="e">
        <f t="shared" si="41"/>
        <v>#VALUE!</v>
      </c>
      <c r="X45" s="2" t="e">
        <f t="shared" si="41"/>
        <v>#VALUE!</v>
      </c>
      <c r="Y45" s="2" t="e">
        <f t="shared" si="41"/>
        <v>#VALUE!</v>
      </c>
      <c r="Z45" s="2" t="e">
        <f t="shared" si="41"/>
        <v>#VALUE!</v>
      </c>
      <c r="AB45" s="36" t="e">
        <f t="shared" ref="AB45:AB51" si="51">IF((O75-N75)&lt;0.0000001,"",O75)</f>
        <v>#VALUE!</v>
      </c>
      <c r="AC45" s="36" t="e">
        <f t="shared" si="42"/>
        <v>#VALUE!</v>
      </c>
      <c r="AD45" s="36" t="e">
        <f t="shared" si="42"/>
        <v>#VALUE!</v>
      </c>
      <c r="AE45" s="36" t="e">
        <f t="shared" si="42"/>
        <v>#VALUE!</v>
      </c>
      <c r="AF45" s="36" t="e">
        <f t="shared" si="42"/>
        <v>#VALUE!</v>
      </c>
      <c r="AG45" s="36" t="e">
        <f t="shared" si="42"/>
        <v>#VALUE!</v>
      </c>
      <c r="AH45" s="36" t="e">
        <f t="shared" si="42"/>
        <v>#VALUE!</v>
      </c>
      <c r="AI45" s="36" t="e">
        <f t="shared" si="42"/>
        <v>#VALUE!</v>
      </c>
      <c r="AJ45" s="36" t="e">
        <f t="shared" si="42"/>
        <v>#VALUE!</v>
      </c>
      <c r="AK45" s="36" t="e">
        <f t="shared" si="42"/>
        <v>#VALUE!</v>
      </c>
      <c r="AL45" s="36" t="e">
        <f t="shared" si="42"/>
        <v>#VALUE!</v>
      </c>
      <c r="AM45" s="36" t="e">
        <f t="shared" si="42"/>
        <v>#VALUE!</v>
      </c>
    </row>
    <row r="46" spans="1:52" x14ac:dyDescent="0.25">
      <c r="A46" s="58">
        <f t="shared" si="43"/>
        <v>0</v>
      </c>
      <c r="B46" s="75" t="e">
        <f t="shared" si="44"/>
        <v>#VALUE!</v>
      </c>
      <c r="C46" s="76" t="e">
        <f t="shared" si="45"/>
        <v>#VALUE!</v>
      </c>
      <c r="D46" s="77" t="e">
        <f t="shared" si="46"/>
        <v>#VALUE!</v>
      </c>
      <c r="E46" s="76" t="e">
        <f t="shared" si="47"/>
        <v>#VALUE!</v>
      </c>
      <c r="F46" s="55" t="e">
        <f t="shared" si="40"/>
        <v>#VALUE!</v>
      </c>
      <c r="G46" s="56"/>
      <c r="H46" s="78" t="e">
        <f t="shared" si="48"/>
        <v>#VALUE!</v>
      </c>
      <c r="I46" s="79" t="e">
        <f t="shared" si="49"/>
        <v>#VALUE!</v>
      </c>
      <c r="J46" s="124" t="e">
        <f>IF(AND(D46&gt;Cytotoxicity!B78,E46&gt;0),"Cytotox","ok")</f>
        <v>#VALUE!</v>
      </c>
      <c r="O46" s="2" t="e">
        <f t="shared" si="50"/>
        <v>#VALUE!</v>
      </c>
      <c r="P46" s="2" t="e">
        <f t="shared" si="41"/>
        <v>#VALUE!</v>
      </c>
      <c r="Q46" s="2" t="e">
        <f t="shared" si="41"/>
        <v>#VALUE!</v>
      </c>
      <c r="R46" s="2" t="e">
        <f t="shared" si="41"/>
        <v>#VALUE!</v>
      </c>
      <c r="S46" s="2" t="e">
        <f t="shared" si="41"/>
        <v>#VALUE!</v>
      </c>
      <c r="T46" s="2" t="e">
        <f t="shared" si="41"/>
        <v>#VALUE!</v>
      </c>
      <c r="U46" s="2" t="e">
        <f t="shared" si="41"/>
        <v>#VALUE!</v>
      </c>
      <c r="V46" s="2" t="e">
        <f t="shared" si="41"/>
        <v>#VALUE!</v>
      </c>
      <c r="W46" s="2" t="e">
        <f t="shared" si="41"/>
        <v>#VALUE!</v>
      </c>
      <c r="X46" s="2" t="e">
        <f t="shared" si="41"/>
        <v>#VALUE!</v>
      </c>
      <c r="Y46" s="2" t="e">
        <f t="shared" si="41"/>
        <v>#VALUE!</v>
      </c>
      <c r="Z46" s="2" t="e">
        <f t="shared" si="41"/>
        <v>#VALUE!</v>
      </c>
      <c r="AB46" s="36" t="e">
        <f t="shared" si="51"/>
        <v>#VALUE!</v>
      </c>
      <c r="AC46" s="36" t="e">
        <f t="shared" si="42"/>
        <v>#VALUE!</v>
      </c>
      <c r="AD46" s="36" t="e">
        <f t="shared" si="42"/>
        <v>#VALUE!</v>
      </c>
      <c r="AE46" s="36" t="e">
        <f t="shared" si="42"/>
        <v>#VALUE!</v>
      </c>
      <c r="AF46" s="36" t="e">
        <f t="shared" si="42"/>
        <v>#VALUE!</v>
      </c>
      <c r="AG46" s="36" t="e">
        <f t="shared" si="42"/>
        <v>#VALUE!</v>
      </c>
      <c r="AH46" s="36" t="e">
        <f t="shared" si="42"/>
        <v>#VALUE!</v>
      </c>
      <c r="AI46" s="36" t="e">
        <f t="shared" si="42"/>
        <v>#VALUE!</v>
      </c>
      <c r="AJ46" s="36" t="e">
        <f t="shared" si="42"/>
        <v>#VALUE!</v>
      </c>
      <c r="AK46" s="36" t="e">
        <f t="shared" si="42"/>
        <v>#VALUE!</v>
      </c>
      <c r="AL46" s="36" t="e">
        <f t="shared" si="42"/>
        <v>#VALUE!</v>
      </c>
      <c r="AM46" s="36" t="e">
        <f t="shared" si="42"/>
        <v>#VALUE!</v>
      </c>
    </row>
    <row r="47" spans="1:52" x14ac:dyDescent="0.25">
      <c r="A47" s="58">
        <f t="shared" si="43"/>
        <v>0</v>
      </c>
      <c r="B47" s="75" t="e">
        <f t="shared" si="44"/>
        <v>#VALUE!</v>
      </c>
      <c r="C47" s="76" t="e">
        <f t="shared" si="45"/>
        <v>#VALUE!</v>
      </c>
      <c r="D47" s="77" t="e">
        <f t="shared" si="46"/>
        <v>#VALUE!</v>
      </c>
      <c r="E47" s="76" t="e">
        <f t="shared" si="47"/>
        <v>#VALUE!</v>
      </c>
      <c r="F47" s="55" t="e">
        <f t="shared" si="40"/>
        <v>#VALUE!</v>
      </c>
      <c r="G47" s="56"/>
      <c r="H47" s="78" t="e">
        <f t="shared" si="48"/>
        <v>#VALUE!</v>
      </c>
      <c r="I47" s="79" t="e">
        <f t="shared" si="49"/>
        <v>#VALUE!</v>
      </c>
      <c r="J47" s="124" t="e">
        <f>IF(AND(D47&gt;Cytotoxicity!B79,E47&gt;0),"Cytotox","ok")</f>
        <v>#VALUE!</v>
      </c>
      <c r="O47" s="2" t="e">
        <f t="shared" si="50"/>
        <v>#VALUE!</v>
      </c>
      <c r="P47" s="2" t="e">
        <f t="shared" si="41"/>
        <v>#VALUE!</v>
      </c>
      <c r="Q47" s="2" t="e">
        <f t="shared" si="41"/>
        <v>#VALUE!</v>
      </c>
      <c r="R47" s="2" t="e">
        <f t="shared" si="41"/>
        <v>#VALUE!</v>
      </c>
      <c r="S47" s="2" t="e">
        <f t="shared" si="41"/>
        <v>#VALUE!</v>
      </c>
      <c r="T47" s="2" t="e">
        <f t="shared" si="41"/>
        <v>#VALUE!</v>
      </c>
      <c r="U47" s="2" t="e">
        <f t="shared" si="41"/>
        <v>#VALUE!</v>
      </c>
      <c r="V47" s="2" t="e">
        <f t="shared" si="41"/>
        <v>#VALUE!</v>
      </c>
      <c r="W47" s="2" t="e">
        <f t="shared" si="41"/>
        <v>#VALUE!</v>
      </c>
      <c r="X47" s="2" t="e">
        <f t="shared" si="41"/>
        <v>#VALUE!</v>
      </c>
      <c r="Y47" s="2" t="e">
        <f t="shared" si="41"/>
        <v>#VALUE!</v>
      </c>
      <c r="Z47" s="2" t="e">
        <f t="shared" si="41"/>
        <v>#VALUE!</v>
      </c>
      <c r="AB47" s="36" t="e">
        <f t="shared" si="51"/>
        <v>#VALUE!</v>
      </c>
      <c r="AC47" s="36" t="e">
        <f t="shared" si="42"/>
        <v>#VALUE!</v>
      </c>
      <c r="AD47" s="36" t="e">
        <f t="shared" si="42"/>
        <v>#VALUE!</v>
      </c>
      <c r="AE47" s="36" t="e">
        <f t="shared" si="42"/>
        <v>#VALUE!</v>
      </c>
      <c r="AF47" s="36" t="e">
        <f t="shared" si="42"/>
        <v>#VALUE!</v>
      </c>
      <c r="AG47" s="36" t="e">
        <f t="shared" si="42"/>
        <v>#VALUE!</v>
      </c>
      <c r="AH47" s="36" t="e">
        <f t="shared" si="42"/>
        <v>#VALUE!</v>
      </c>
      <c r="AI47" s="36" t="e">
        <f t="shared" si="42"/>
        <v>#VALUE!</v>
      </c>
      <c r="AJ47" s="36" t="e">
        <f t="shared" si="42"/>
        <v>#VALUE!</v>
      </c>
      <c r="AK47" s="36" t="e">
        <f t="shared" si="42"/>
        <v>#VALUE!</v>
      </c>
      <c r="AL47" s="36" t="e">
        <f t="shared" si="42"/>
        <v>#VALUE!</v>
      </c>
      <c r="AM47" s="36" t="e">
        <f t="shared" si="42"/>
        <v>#VALUE!</v>
      </c>
    </row>
    <row r="48" spans="1:52" x14ac:dyDescent="0.25">
      <c r="A48" s="58">
        <f t="shared" si="43"/>
        <v>0</v>
      </c>
      <c r="B48" s="75" t="e">
        <f t="shared" si="44"/>
        <v>#VALUE!</v>
      </c>
      <c r="C48" s="76" t="e">
        <f t="shared" si="45"/>
        <v>#VALUE!</v>
      </c>
      <c r="D48" s="77" t="e">
        <f t="shared" si="46"/>
        <v>#VALUE!</v>
      </c>
      <c r="E48" s="76" t="e">
        <f t="shared" si="47"/>
        <v>#VALUE!</v>
      </c>
      <c r="F48" s="55" t="e">
        <f t="shared" si="40"/>
        <v>#VALUE!</v>
      </c>
      <c r="G48" s="56"/>
      <c r="H48" s="78" t="e">
        <f t="shared" si="48"/>
        <v>#VALUE!</v>
      </c>
      <c r="I48" s="79" t="e">
        <f t="shared" si="49"/>
        <v>#VALUE!</v>
      </c>
      <c r="J48" s="124" t="e">
        <f>IF(AND(D48&gt;Cytotoxicity!B80,E48&gt;0),"Cytotox","ok")</f>
        <v>#VALUE!</v>
      </c>
      <c r="O48" s="2" t="e">
        <f t="shared" si="50"/>
        <v>#VALUE!</v>
      </c>
      <c r="P48" s="2" t="e">
        <f t="shared" si="41"/>
        <v>#VALUE!</v>
      </c>
      <c r="Q48" s="2" t="e">
        <f t="shared" si="41"/>
        <v>#VALUE!</v>
      </c>
      <c r="R48" s="2" t="e">
        <f t="shared" si="41"/>
        <v>#VALUE!</v>
      </c>
      <c r="S48" s="2" t="e">
        <f t="shared" si="41"/>
        <v>#VALUE!</v>
      </c>
      <c r="T48" s="2" t="e">
        <f t="shared" si="41"/>
        <v>#VALUE!</v>
      </c>
      <c r="U48" s="2" t="e">
        <f t="shared" si="41"/>
        <v>#VALUE!</v>
      </c>
      <c r="V48" s="2" t="e">
        <f t="shared" si="41"/>
        <v>#VALUE!</v>
      </c>
      <c r="W48" s="2" t="e">
        <f t="shared" si="41"/>
        <v>#VALUE!</v>
      </c>
      <c r="X48" s="2" t="e">
        <f t="shared" si="41"/>
        <v>#VALUE!</v>
      </c>
      <c r="Y48" s="2" t="e">
        <f t="shared" si="41"/>
        <v>#VALUE!</v>
      </c>
      <c r="Z48" s="2" t="e">
        <f t="shared" si="41"/>
        <v>#VALUE!</v>
      </c>
      <c r="AB48" s="36" t="e">
        <f t="shared" si="51"/>
        <v>#VALUE!</v>
      </c>
      <c r="AC48" s="36" t="e">
        <f t="shared" si="42"/>
        <v>#VALUE!</v>
      </c>
      <c r="AD48" s="36" t="e">
        <f t="shared" si="42"/>
        <v>#VALUE!</v>
      </c>
      <c r="AE48" s="36" t="e">
        <f t="shared" si="42"/>
        <v>#VALUE!</v>
      </c>
      <c r="AF48" s="36" t="e">
        <f t="shared" si="42"/>
        <v>#VALUE!</v>
      </c>
      <c r="AG48" s="36" t="e">
        <f t="shared" si="42"/>
        <v>#VALUE!</v>
      </c>
      <c r="AH48" s="36" t="e">
        <f t="shared" si="42"/>
        <v>#VALUE!</v>
      </c>
      <c r="AI48" s="36" t="e">
        <f t="shared" si="42"/>
        <v>#VALUE!</v>
      </c>
      <c r="AJ48" s="36" t="e">
        <f t="shared" si="42"/>
        <v>#VALUE!</v>
      </c>
      <c r="AK48" s="36" t="e">
        <f t="shared" si="42"/>
        <v>#VALUE!</v>
      </c>
      <c r="AL48" s="36" t="e">
        <f t="shared" si="42"/>
        <v>#VALUE!</v>
      </c>
      <c r="AM48" s="36" t="e">
        <f t="shared" si="42"/>
        <v>#VALUE!</v>
      </c>
    </row>
    <row r="49" spans="1:39" x14ac:dyDescent="0.25">
      <c r="A49" s="58">
        <f t="shared" si="43"/>
        <v>0</v>
      </c>
      <c r="B49" s="75" t="e">
        <f t="shared" si="44"/>
        <v>#VALUE!</v>
      </c>
      <c r="C49" s="76" t="e">
        <f t="shared" si="45"/>
        <v>#VALUE!</v>
      </c>
      <c r="D49" s="77" t="e">
        <f t="shared" si="46"/>
        <v>#VALUE!</v>
      </c>
      <c r="E49" s="76" t="e">
        <f t="shared" si="47"/>
        <v>#VALUE!</v>
      </c>
      <c r="F49" s="55" t="e">
        <f t="shared" si="40"/>
        <v>#VALUE!</v>
      </c>
      <c r="G49" s="56"/>
      <c r="H49" s="78" t="e">
        <f t="shared" si="48"/>
        <v>#VALUE!</v>
      </c>
      <c r="I49" s="79" t="e">
        <f t="shared" si="49"/>
        <v>#VALUE!</v>
      </c>
      <c r="J49" s="124" t="e">
        <f>IF(AND(D49&gt;Cytotoxicity!B81,E49&gt;0),"Cytotox","ok")</f>
        <v>#VALUE!</v>
      </c>
      <c r="O49" s="2" t="e">
        <f t="shared" si="50"/>
        <v>#VALUE!</v>
      </c>
      <c r="P49" s="2" t="e">
        <f t="shared" si="41"/>
        <v>#VALUE!</v>
      </c>
      <c r="Q49" s="2" t="e">
        <f t="shared" si="41"/>
        <v>#VALUE!</v>
      </c>
      <c r="R49" s="2" t="e">
        <f t="shared" si="41"/>
        <v>#VALUE!</v>
      </c>
      <c r="S49" s="2" t="e">
        <f t="shared" si="41"/>
        <v>#VALUE!</v>
      </c>
      <c r="T49" s="2" t="e">
        <f t="shared" si="41"/>
        <v>#VALUE!</v>
      </c>
      <c r="U49" s="2" t="e">
        <f t="shared" si="41"/>
        <v>#VALUE!</v>
      </c>
      <c r="V49" s="2" t="e">
        <f t="shared" si="41"/>
        <v>#VALUE!</v>
      </c>
      <c r="W49" s="2" t="e">
        <f t="shared" si="41"/>
        <v>#VALUE!</v>
      </c>
      <c r="X49" s="2" t="e">
        <f t="shared" si="41"/>
        <v>#VALUE!</v>
      </c>
      <c r="Y49" s="2" t="e">
        <f t="shared" si="41"/>
        <v>#VALUE!</v>
      </c>
      <c r="Z49" s="2" t="e">
        <f t="shared" si="41"/>
        <v>#VALUE!</v>
      </c>
      <c r="AB49" s="36" t="e">
        <f t="shared" si="51"/>
        <v>#VALUE!</v>
      </c>
      <c r="AC49" s="36" t="e">
        <f t="shared" si="42"/>
        <v>#VALUE!</v>
      </c>
      <c r="AD49" s="36" t="e">
        <f t="shared" si="42"/>
        <v>#VALUE!</v>
      </c>
      <c r="AE49" s="36" t="e">
        <f t="shared" si="42"/>
        <v>#VALUE!</v>
      </c>
      <c r="AF49" s="36" t="e">
        <f t="shared" si="42"/>
        <v>#VALUE!</v>
      </c>
      <c r="AG49" s="36" t="e">
        <f t="shared" si="42"/>
        <v>#VALUE!</v>
      </c>
      <c r="AH49" s="36" t="e">
        <f t="shared" si="42"/>
        <v>#VALUE!</v>
      </c>
      <c r="AI49" s="36" t="e">
        <f t="shared" si="42"/>
        <v>#VALUE!</v>
      </c>
      <c r="AJ49" s="36" t="e">
        <f t="shared" si="42"/>
        <v>#VALUE!</v>
      </c>
      <c r="AK49" s="36" t="e">
        <f t="shared" si="42"/>
        <v>#VALUE!</v>
      </c>
      <c r="AL49" s="36" t="e">
        <f t="shared" si="42"/>
        <v>#VALUE!</v>
      </c>
      <c r="AM49" s="36" t="e">
        <f t="shared" si="42"/>
        <v>#VALUE!</v>
      </c>
    </row>
    <row r="50" spans="1:39" x14ac:dyDescent="0.25">
      <c r="A50" s="58">
        <f t="shared" si="43"/>
        <v>0</v>
      </c>
      <c r="B50" s="75" t="e">
        <f t="shared" si="44"/>
        <v>#VALUE!</v>
      </c>
      <c r="C50" s="76" t="e">
        <f t="shared" si="45"/>
        <v>#VALUE!</v>
      </c>
      <c r="D50" s="77" t="e">
        <f t="shared" si="46"/>
        <v>#VALUE!</v>
      </c>
      <c r="E50" s="76" t="e">
        <f t="shared" si="47"/>
        <v>#VALUE!</v>
      </c>
      <c r="F50" s="55" t="e">
        <f t="shared" si="40"/>
        <v>#VALUE!</v>
      </c>
      <c r="G50" s="56"/>
      <c r="H50" s="78" t="e">
        <f t="shared" si="48"/>
        <v>#VALUE!</v>
      </c>
      <c r="I50" s="79" t="e">
        <f t="shared" si="49"/>
        <v>#VALUE!</v>
      </c>
      <c r="J50" s="124" t="e">
        <f>IF(AND(D50&gt;Cytotoxicity!B82,E50&gt;0),"Cytotox","ok")</f>
        <v>#VALUE!</v>
      </c>
      <c r="O50" s="2" t="e">
        <f t="shared" si="50"/>
        <v>#VALUE!</v>
      </c>
      <c r="P50" s="2" t="e">
        <f t="shared" si="41"/>
        <v>#VALUE!</v>
      </c>
      <c r="Q50" s="2" t="e">
        <f t="shared" si="41"/>
        <v>#VALUE!</v>
      </c>
      <c r="R50" s="2" t="e">
        <f t="shared" si="41"/>
        <v>#VALUE!</v>
      </c>
      <c r="S50" s="2" t="e">
        <f t="shared" si="41"/>
        <v>#VALUE!</v>
      </c>
      <c r="T50" s="2" t="e">
        <f t="shared" si="41"/>
        <v>#VALUE!</v>
      </c>
      <c r="U50" s="2" t="e">
        <f t="shared" si="41"/>
        <v>#VALUE!</v>
      </c>
      <c r="V50" s="2" t="e">
        <f t="shared" si="41"/>
        <v>#VALUE!</v>
      </c>
      <c r="W50" s="2" t="e">
        <f t="shared" si="41"/>
        <v>#VALUE!</v>
      </c>
      <c r="X50" s="2" t="e">
        <f t="shared" si="41"/>
        <v>#VALUE!</v>
      </c>
      <c r="Y50" s="2" t="e">
        <f t="shared" si="41"/>
        <v>#VALUE!</v>
      </c>
      <c r="Z50" s="2" t="e">
        <f t="shared" si="41"/>
        <v>#VALUE!</v>
      </c>
      <c r="AB50" s="36" t="e">
        <f t="shared" si="51"/>
        <v>#VALUE!</v>
      </c>
      <c r="AC50" s="36" t="e">
        <f t="shared" si="42"/>
        <v>#VALUE!</v>
      </c>
      <c r="AD50" s="36" t="e">
        <f t="shared" si="42"/>
        <v>#VALUE!</v>
      </c>
      <c r="AE50" s="36" t="e">
        <f t="shared" si="42"/>
        <v>#VALUE!</v>
      </c>
      <c r="AF50" s="36" t="e">
        <f t="shared" si="42"/>
        <v>#VALUE!</v>
      </c>
      <c r="AG50" s="36" t="e">
        <f t="shared" si="42"/>
        <v>#VALUE!</v>
      </c>
      <c r="AH50" s="36" t="e">
        <f t="shared" si="42"/>
        <v>#VALUE!</v>
      </c>
      <c r="AI50" s="36" t="e">
        <f t="shared" si="42"/>
        <v>#VALUE!</v>
      </c>
      <c r="AJ50" s="36" t="e">
        <f t="shared" si="42"/>
        <v>#VALUE!</v>
      </c>
      <c r="AK50" s="36" t="e">
        <f t="shared" si="42"/>
        <v>#VALUE!</v>
      </c>
      <c r="AL50" s="36" t="e">
        <f t="shared" si="42"/>
        <v>#VALUE!</v>
      </c>
      <c r="AM50" s="36" t="e">
        <f t="shared" si="42"/>
        <v>#VALUE!</v>
      </c>
    </row>
    <row r="51" spans="1:39" x14ac:dyDescent="0.25">
      <c r="A51" s="58" t="s">
        <v>58</v>
      </c>
      <c r="B51" s="80" t="e">
        <f>D51/2</f>
        <v>#VALUE!</v>
      </c>
      <c r="C51" s="81" t="e">
        <f>MIN(AH71:AL71)</f>
        <v>#VALUE!</v>
      </c>
      <c r="D51" s="82" t="e">
        <f>MIN(U61:Y61)</f>
        <v>#VALUE!</v>
      </c>
      <c r="E51" s="83" t="e">
        <f>MIN(AH51:AL51)</f>
        <v>#VALUE!</v>
      </c>
      <c r="F51" s="55" t="e">
        <f t="shared" si="40"/>
        <v>#VALUE!</v>
      </c>
      <c r="G51" s="57"/>
      <c r="H51" s="78" t="e">
        <f t="shared" si="48"/>
        <v>#VALUE!</v>
      </c>
      <c r="I51" s="84" t="e">
        <f>MAX(AH61:AL61)</f>
        <v>#VALUE!</v>
      </c>
      <c r="O51" s="2" t="e">
        <f t="shared" si="50"/>
        <v>#VALUE!</v>
      </c>
      <c r="P51" s="2" t="e">
        <f t="shared" si="41"/>
        <v>#VALUE!</v>
      </c>
      <c r="Q51" s="2" t="e">
        <f t="shared" si="41"/>
        <v>#VALUE!</v>
      </c>
      <c r="R51" s="2" t="e">
        <f t="shared" si="41"/>
        <v>#VALUE!</v>
      </c>
      <c r="S51" s="2" t="e">
        <f t="shared" si="41"/>
        <v>#VALUE!</v>
      </c>
      <c r="T51" s="2" t="e">
        <f t="shared" si="41"/>
        <v>#VALUE!</v>
      </c>
      <c r="U51" s="2" t="e">
        <f t="shared" si="41"/>
        <v>#VALUE!</v>
      </c>
      <c r="V51" s="2" t="e">
        <f t="shared" si="41"/>
        <v>#VALUE!</v>
      </c>
      <c r="W51" s="2" t="e">
        <f t="shared" si="41"/>
        <v>#VALUE!</v>
      </c>
      <c r="X51" s="2" t="e">
        <f t="shared" si="41"/>
        <v>#VALUE!</v>
      </c>
      <c r="Y51" s="2" t="e">
        <f t="shared" si="41"/>
        <v>#VALUE!</v>
      </c>
      <c r="Z51" s="2" t="e">
        <f t="shared" si="41"/>
        <v>#VALUE!</v>
      </c>
      <c r="AB51" s="36" t="e">
        <f t="shared" si="51"/>
        <v>#VALUE!</v>
      </c>
      <c r="AC51" s="36" t="e">
        <f t="shared" si="42"/>
        <v>#VALUE!</v>
      </c>
      <c r="AD51" s="36" t="e">
        <f t="shared" si="42"/>
        <v>#VALUE!</v>
      </c>
      <c r="AE51" s="36" t="e">
        <f t="shared" si="42"/>
        <v>#VALUE!</v>
      </c>
      <c r="AF51" s="36" t="e">
        <f t="shared" si="42"/>
        <v>#VALUE!</v>
      </c>
      <c r="AG51" s="36" t="e">
        <f t="shared" si="42"/>
        <v>#VALUE!</v>
      </c>
      <c r="AH51" s="36" t="e">
        <f t="shared" si="42"/>
        <v>#VALUE!</v>
      </c>
      <c r="AI51" s="36" t="e">
        <f t="shared" si="42"/>
        <v>#VALUE!</v>
      </c>
      <c r="AJ51" s="36" t="e">
        <f t="shared" si="42"/>
        <v>#VALUE!</v>
      </c>
      <c r="AK51" s="36" t="e">
        <f t="shared" si="42"/>
        <v>#VALUE!</v>
      </c>
      <c r="AL51" s="36" t="e">
        <f t="shared" si="42"/>
        <v>#VALUE!</v>
      </c>
      <c r="AM51" s="36" t="e">
        <f t="shared" si="42"/>
        <v>#VALUE!</v>
      </c>
    </row>
    <row r="52" spans="1:39" x14ac:dyDescent="0.25">
      <c r="G52" s="4"/>
      <c r="N52" s="27" t="s">
        <v>47</v>
      </c>
      <c r="O52" s="28">
        <f t="shared" ref="O52:Y52" si="52">P52/2</f>
        <v>1.00537109375E-2</v>
      </c>
      <c r="P52" s="28">
        <f t="shared" si="52"/>
        <v>2.0107421875E-2</v>
      </c>
      <c r="Q52" s="28">
        <f t="shared" si="52"/>
        <v>4.021484375E-2</v>
      </c>
      <c r="R52" s="28">
        <f t="shared" si="52"/>
        <v>8.0429687499999999E-2</v>
      </c>
      <c r="S52" s="28">
        <f t="shared" si="52"/>
        <v>0.160859375</v>
      </c>
      <c r="T52" s="28">
        <f t="shared" si="52"/>
        <v>0.32171875</v>
      </c>
      <c r="U52" s="28">
        <f t="shared" si="52"/>
        <v>0.6434375</v>
      </c>
      <c r="V52" s="28">
        <f t="shared" si="52"/>
        <v>1.286875</v>
      </c>
      <c r="W52" s="28">
        <f t="shared" si="52"/>
        <v>2.57375</v>
      </c>
      <c r="X52" s="28">
        <f t="shared" si="52"/>
        <v>5.1475</v>
      </c>
      <c r="Y52" s="28">
        <f t="shared" si="52"/>
        <v>10.295</v>
      </c>
      <c r="Z52" s="28">
        <f>E9</f>
        <v>20.59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e">
        <f>IF((B33&gt;$E$8)*AND(O33&lt;0.05),O$52,"")</f>
        <v>#VALUE!</v>
      </c>
      <c r="P54" s="33" t="e">
        <f t="shared" ref="P54:Z61" si="53">IF((C33&gt;$E$8)*AND(P33&lt;0.05),P$52,"")</f>
        <v>#VALUE!</v>
      </c>
      <c r="Q54" s="33" t="e">
        <f t="shared" si="53"/>
        <v>#VALUE!</v>
      </c>
      <c r="R54" s="33" t="e">
        <f t="shared" si="53"/>
        <v>#VALUE!</v>
      </c>
      <c r="S54" s="33" t="e">
        <f t="shared" si="53"/>
        <v>#VALUE!</v>
      </c>
      <c r="T54" s="33" t="e">
        <f t="shared" si="53"/>
        <v>#VALUE!</v>
      </c>
      <c r="U54" s="33" t="e">
        <f t="shared" si="53"/>
        <v>#VALUE!</v>
      </c>
      <c r="V54" s="33" t="e">
        <f t="shared" si="53"/>
        <v>#VALUE!</v>
      </c>
      <c r="W54" s="33" t="e">
        <f t="shared" si="53"/>
        <v>#VALUE!</v>
      </c>
      <c r="X54" s="33" t="e">
        <f t="shared" si="53"/>
        <v>#VALUE!</v>
      </c>
      <c r="Y54" s="33" t="e">
        <f t="shared" si="53"/>
        <v>#VALUE!</v>
      </c>
      <c r="Z54" s="33" t="e">
        <f t="shared" si="53"/>
        <v>#VALUE!</v>
      </c>
      <c r="AB54" s="36" t="e">
        <f>IF((O74-N74)&lt;0.0000001,"",O54)</f>
        <v>#VALUE!</v>
      </c>
      <c r="AC54" s="36" t="e">
        <f t="shared" ref="AC54:AM61" si="54">IF((P74-O74)&lt;0.0000001,"",P54)</f>
        <v>#VALUE!</v>
      </c>
      <c r="AD54" s="36" t="e">
        <f t="shared" si="54"/>
        <v>#VALUE!</v>
      </c>
      <c r="AE54" s="36" t="e">
        <f t="shared" si="54"/>
        <v>#VALUE!</v>
      </c>
      <c r="AF54" s="36" t="e">
        <f t="shared" si="54"/>
        <v>#VALUE!</v>
      </c>
      <c r="AG54" s="36" t="e">
        <f t="shared" si="54"/>
        <v>#VALUE!</v>
      </c>
      <c r="AH54" s="36" t="e">
        <f t="shared" si="54"/>
        <v>#VALUE!</v>
      </c>
      <c r="AI54" s="36" t="e">
        <f t="shared" si="54"/>
        <v>#VALUE!</v>
      </c>
      <c r="AJ54" s="36" t="e">
        <f t="shared" si="54"/>
        <v>#VALUE!</v>
      </c>
      <c r="AK54" s="36" t="e">
        <f t="shared" si="54"/>
        <v>#VALUE!</v>
      </c>
      <c r="AL54" s="36" t="e">
        <f t="shared" si="54"/>
        <v>#VALUE!</v>
      </c>
      <c r="AM54" s="36" t="e">
        <f t="shared" si="54"/>
        <v>#VALUE!</v>
      </c>
    </row>
    <row r="55" spans="1:39" x14ac:dyDescent="0.25">
      <c r="O55" s="33" t="e">
        <f t="shared" ref="O55:O61" si="55">IF((B34&gt;$E$8)*AND(O34&lt;0.05),O$52,"")</f>
        <v>#VALUE!</v>
      </c>
      <c r="P55" s="33" t="e">
        <f t="shared" si="53"/>
        <v>#VALUE!</v>
      </c>
      <c r="Q55" s="33" t="e">
        <f t="shared" si="53"/>
        <v>#VALUE!</v>
      </c>
      <c r="R55" s="33" t="e">
        <f t="shared" si="53"/>
        <v>#VALUE!</v>
      </c>
      <c r="S55" s="33" t="e">
        <f t="shared" si="53"/>
        <v>#VALUE!</v>
      </c>
      <c r="T55" s="33" t="e">
        <f t="shared" si="53"/>
        <v>#VALUE!</v>
      </c>
      <c r="U55" s="33" t="e">
        <f t="shared" si="53"/>
        <v>#VALUE!</v>
      </c>
      <c r="V55" s="33" t="e">
        <f t="shared" si="53"/>
        <v>#VALUE!</v>
      </c>
      <c r="W55" s="33" t="e">
        <f t="shared" si="53"/>
        <v>#VALUE!</v>
      </c>
      <c r="X55" s="33" t="e">
        <f t="shared" si="53"/>
        <v>#VALUE!</v>
      </c>
      <c r="Y55" s="33" t="e">
        <f t="shared" si="53"/>
        <v>#VALUE!</v>
      </c>
      <c r="Z55" s="33" t="e">
        <f t="shared" si="53"/>
        <v>#VALUE!</v>
      </c>
      <c r="AB55" s="36" t="e">
        <f t="shared" ref="AB55:AB61" si="56">IF((O75-N75)&lt;0.0000001,"",O55)</f>
        <v>#VALUE!</v>
      </c>
      <c r="AC55" s="36" t="e">
        <f t="shared" si="54"/>
        <v>#VALUE!</v>
      </c>
      <c r="AD55" s="36" t="e">
        <f t="shared" si="54"/>
        <v>#VALUE!</v>
      </c>
      <c r="AE55" s="36" t="e">
        <f t="shared" si="54"/>
        <v>#VALUE!</v>
      </c>
      <c r="AF55" s="36" t="e">
        <f t="shared" si="54"/>
        <v>#VALUE!</v>
      </c>
      <c r="AG55" s="36" t="e">
        <f t="shared" si="54"/>
        <v>#VALUE!</v>
      </c>
      <c r="AH55" s="36" t="e">
        <f t="shared" si="54"/>
        <v>#VALUE!</v>
      </c>
      <c r="AI55" s="36" t="e">
        <f t="shared" si="54"/>
        <v>#VALUE!</v>
      </c>
      <c r="AJ55" s="36" t="e">
        <f t="shared" si="54"/>
        <v>#VALUE!</v>
      </c>
      <c r="AK55" s="36" t="e">
        <f t="shared" si="54"/>
        <v>#VALUE!</v>
      </c>
      <c r="AL55" s="36" t="e">
        <f t="shared" si="54"/>
        <v>#VALUE!</v>
      </c>
      <c r="AM55" s="36" t="e">
        <f t="shared" si="54"/>
        <v>#VALUE!</v>
      </c>
    </row>
    <row r="56" spans="1:39" x14ac:dyDescent="0.25">
      <c r="O56" s="33" t="e">
        <f t="shared" si="55"/>
        <v>#VALUE!</v>
      </c>
      <c r="P56" s="33" t="e">
        <f t="shared" si="53"/>
        <v>#VALUE!</v>
      </c>
      <c r="Q56" s="33" t="e">
        <f t="shared" si="53"/>
        <v>#VALUE!</v>
      </c>
      <c r="R56" s="33" t="e">
        <f t="shared" si="53"/>
        <v>#VALUE!</v>
      </c>
      <c r="S56" s="33" t="e">
        <f t="shared" si="53"/>
        <v>#VALUE!</v>
      </c>
      <c r="T56" s="33" t="e">
        <f t="shared" si="53"/>
        <v>#VALUE!</v>
      </c>
      <c r="U56" s="33" t="e">
        <f t="shared" si="53"/>
        <v>#VALUE!</v>
      </c>
      <c r="V56" s="33" t="e">
        <f t="shared" si="53"/>
        <v>#VALUE!</v>
      </c>
      <c r="W56" s="33" t="e">
        <f t="shared" si="53"/>
        <v>#VALUE!</v>
      </c>
      <c r="X56" s="33" t="e">
        <f t="shared" si="53"/>
        <v>#VALUE!</v>
      </c>
      <c r="Y56" s="33" t="e">
        <f t="shared" si="53"/>
        <v>#VALUE!</v>
      </c>
      <c r="Z56" s="33" t="e">
        <f t="shared" si="53"/>
        <v>#VALUE!</v>
      </c>
      <c r="AB56" s="36" t="e">
        <f t="shared" si="56"/>
        <v>#VALUE!</v>
      </c>
      <c r="AC56" s="36" t="e">
        <f t="shared" si="54"/>
        <v>#VALUE!</v>
      </c>
      <c r="AD56" s="36" t="e">
        <f t="shared" si="54"/>
        <v>#VALUE!</v>
      </c>
      <c r="AE56" s="36" t="e">
        <f t="shared" si="54"/>
        <v>#VALUE!</v>
      </c>
      <c r="AF56" s="36" t="e">
        <f t="shared" si="54"/>
        <v>#VALUE!</v>
      </c>
      <c r="AG56" s="36" t="e">
        <f t="shared" si="54"/>
        <v>#VALUE!</v>
      </c>
      <c r="AH56" s="36" t="e">
        <f t="shared" si="54"/>
        <v>#VALUE!</v>
      </c>
      <c r="AI56" s="36" t="e">
        <f t="shared" si="54"/>
        <v>#VALUE!</v>
      </c>
      <c r="AJ56" s="36" t="e">
        <f t="shared" si="54"/>
        <v>#VALUE!</v>
      </c>
      <c r="AK56" s="36" t="e">
        <f t="shared" si="54"/>
        <v>#VALUE!</v>
      </c>
      <c r="AL56" s="36" t="e">
        <f t="shared" si="54"/>
        <v>#VALUE!</v>
      </c>
      <c r="AM56" s="36" t="e">
        <f t="shared" si="54"/>
        <v>#VALUE!</v>
      </c>
    </row>
    <row r="57" spans="1:39" x14ac:dyDescent="0.25">
      <c r="O57" s="33" t="e">
        <f t="shared" si="55"/>
        <v>#VALUE!</v>
      </c>
      <c r="P57" s="33" t="e">
        <f t="shared" si="53"/>
        <v>#VALUE!</v>
      </c>
      <c r="Q57" s="33" t="e">
        <f t="shared" si="53"/>
        <v>#VALUE!</v>
      </c>
      <c r="R57" s="33" t="e">
        <f t="shared" si="53"/>
        <v>#VALUE!</v>
      </c>
      <c r="S57" s="33" t="e">
        <f t="shared" si="53"/>
        <v>#VALUE!</v>
      </c>
      <c r="T57" s="33" t="e">
        <f t="shared" si="53"/>
        <v>#VALUE!</v>
      </c>
      <c r="U57" s="33" t="e">
        <f t="shared" si="53"/>
        <v>#VALUE!</v>
      </c>
      <c r="V57" s="33" t="e">
        <f t="shared" si="53"/>
        <v>#VALUE!</v>
      </c>
      <c r="W57" s="33" t="e">
        <f t="shared" si="53"/>
        <v>#VALUE!</v>
      </c>
      <c r="X57" s="33" t="e">
        <f t="shared" si="53"/>
        <v>#VALUE!</v>
      </c>
      <c r="Y57" s="33" t="e">
        <f t="shared" si="53"/>
        <v>#VALUE!</v>
      </c>
      <c r="Z57" s="33" t="e">
        <f t="shared" si="53"/>
        <v>#VALUE!</v>
      </c>
      <c r="AB57" s="36" t="e">
        <f t="shared" si="56"/>
        <v>#VALUE!</v>
      </c>
      <c r="AC57" s="36" t="e">
        <f t="shared" si="54"/>
        <v>#VALUE!</v>
      </c>
      <c r="AD57" s="36" t="e">
        <f t="shared" si="54"/>
        <v>#VALUE!</v>
      </c>
      <c r="AE57" s="36" t="e">
        <f t="shared" si="54"/>
        <v>#VALUE!</v>
      </c>
      <c r="AF57" s="36" t="e">
        <f t="shared" si="54"/>
        <v>#VALUE!</v>
      </c>
      <c r="AG57" s="36" t="e">
        <f t="shared" si="54"/>
        <v>#VALUE!</v>
      </c>
      <c r="AH57" s="36" t="e">
        <f t="shared" si="54"/>
        <v>#VALUE!</v>
      </c>
      <c r="AI57" s="36" t="e">
        <f t="shared" si="54"/>
        <v>#VALUE!</v>
      </c>
      <c r="AJ57" s="36" t="e">
        <f t="shared" si="54"/>
        <v>#VALUE!</v>
      </c>
      <c r="AK57" s="36" t="e">
        <f t="shared" si="54"/>
        <v>#VALUE!</v>
      </c>
      <c r="AL57" s="36" t="e">
        <f t="shared" si="54"/>
        <v>#VALUE!</v>
      </c>
      <c r="AM57" s="36" t="e">
        <f t="shared" si="54"/>
        <v>#VALUE!</v>
      </c>
    </row>
    <row r="58" spans="1:39" x14ac:dyDescent="0.25">
      <c r="O58" s="33" t="e">
        <f t="shared" si="55"/>
        <v>#VALUE!</v>
      </c>
      <c r="P58" s="33" t="e">
        <f t="shared" si="53"/>
        <v>#VALUE!</v>
      </c>
      <c r="Q58" s="33" t="e">
        <f t="shared" si="53"/>
        <v>#VALUE!</v>
      </c>
      <c r="R58" s="33" t="e">
        <f t="shared" si="53"/>
        <v>#VALUE!</v>
      </c>
      <c r="S58" s="33" t="e">
        <f t="shared" si="53"/>
        <v>#VALUE!</v>
      </c>
      <c r="T58" s="33" t="e">
        <f t="shared" si="53"/>
        <v>#VALUE!</v>
      </c>
      <c r="U58" s="33" t="e">
        <f t="shared" si="53"/>
        <v>#VALUE!</v>
      </c>
      <c r="V58" s="33" t="e">
        <f t="shared" si="53"/>
        <v>#VALUE!</v>
      </c>
      <c r="W58" s="33" t="e">
        <f t="shared" si="53"/>
        <v>#VALUE!</v>
      </c>
      <c r="X58" s="33" t="e">
        <f t="shared" si="53"/>
        <v>#VALUE!</v>
      </c>
      <c r="Y58" s="33" t="e">
        <f t="shared" si="53"/>
        <v>#VALUE!</v>
      </c>
      <c r="Z58" s="33" t="e">
        <f t="shared" si="53"/>
        <v>#VALUE!</v>
      </c>
      <c r="AB58" s="36" t="e">
        <f t="shared" si="56"/>
        <v>#VALUE!</v>
      </c>
      <c r="AC58" s="36" t="e">
        <f t="shared" si="54"/>
        <v>#VALUE!</v>
      </c>
      <c r="AD58" s="36" t="e">
        <f t="shared" si="54"/>
        <v>#VALUE!</v>
      </c>
      <c r="AE58" s="36" t="e">
        <f t="shared" si="54"/>
        <v>#VALUE!</v>
      </c>
      <c r="AF58" s="36" t="e">
        <f t="shared" si="54"/>
        <v>#VALUE!</v>
      </c>
      <c r="AG58" s="36" t="e">
        <f t="shared" si="54"/>
        <v>#VALUE!</v>
      </c>
      <c r="AH58" s="36" t="e">
        <f t="shared" si="54"/>
        <v>#VALUE!</v>
      </c>
      <c r="AI58" s="36" t="e">
        <f t="shared" si="54"/>
        <v>#VALUE!</v>
      </c>
      <c r="AJ58" s="36" t="e">
        <f t="shared" si="54"/>
        <v>#VALUE!</v>
      </c>
      <c r="AK58" s="36" t="e">
        <f t="shared" si="54"/>
        <v>#VALUE!</v>
      </c>
      <c r="AL58" s="36" t="e">
        <f t="shared" si="54"/>
        <v>#VALUE!</v>
      </c>
      <c r="AM58" s="36" t="e">
        <f t="shared" si="54"/>
        <v>#VALUE!</v>
      </c>
    </row>
    <row r="59" spans="1:39" x14ac:dyDescent="0.25">
      <c r="O59" s="33" t="e">
        <f t="shared" si="55"/>
        <v>#VALUE!</v>
      </c>
      <c r="P59" s="33" t="e">
        <f t="shared" si="53"/>
        <v>#VALUE!</v>
      </c>
      <c r="Q59" s="33" t="e">
        <f t="shared" si="53"/>
        <v>#VALUE!</v>
      </c>
      <c r="R59" s="33" t="e">
        <f t="shared" si="53"/>
        <v>#VALUE!</v>
      </c>
      <c r="S59" s="33" t="e">
        <f t="shared" si="53"/>
        <v>#VALUE!</v>
      </c>
      <c r="T59" s="33" t="e">
        <f t="shared" si="53"/>
        <v>#VALUE!</v>
      </c>
      <c r="U59" s="33" t="e">
        <f t="shared" si="53"/>
        <v>#VALUE!</v>
      </c>
      <c r="V59" s="33" t="e">
        <f t="shared" si="53"/>
        <v>#VALUE!</v>
      </c>
      <c r="W59" s="33" t="e">
        <f t="shared" si="53"/>
        <v>#VALUE!</v>
      </c>
      <c r="X59" s="33" t="e">
        <f t="shared" si="53"/>
        <v>#VALUE!</v>
      </c>
      <c r="Y59" s="33" t="e">
        <f t="shared" si="53"/>
        <v>#VALUE!</v>
      </c>
      <c r="Z59" s="33" t="e">
        <f t="shared" si="53"/>
        <v>#VALUE!</v>
      </c>
      <c r="AB59" s="36" t="e">
        <f t="shared" si="56"/>
        <v>#VALUE!</v>
      </c>
      <c r="AC59" s="36" t="e">
        <f t="shared" si="54"/>
        <v>#VALUE!</v>
      </c>
      <c r="AD59" s="36" t="e">
        <f t="shared" si="54"/>
        <v>#VALUE!</v>
      </c>
      <c r="AE59" s="36" t="e">
        <f t="shared" si="54"/>
        <v>#VALUE!</v>
      </c>
      <c r="AF59" s="36" t="e">
        <f t="shared" si="54"/>
        <v>#VALUE!</v>
      </c>
      <c r="AG59" s="36" t="e">
        <f t="shared" si="54"/>
        <v>#VALUE!</v>
      </c>
      <c r="AH59" s="36" t="e">
        <f t="shared" si="54"/>
        <v>#VALUE!</v>
      </c>
      <c r="AI59" s="36" t="e">
        <f t="shared" si="54"/>
        <v>#VALUE!</v>
      </c>
      <c r="AJ59" s="36" t="e">
        <f t="shared" si="54"/>
        <v>#VALUE!</v>
      </c>
      <c r="AK59" s="36" t="e">
        <f t="shared" si="54"/>
        <v>#VALUE!</v>
      </c>
      <c r="AL59" s="36" t="e">
        <f t="shared" si="54"/>
        <v>#VALUE!</v>
      </c>
      <c r="AM59" s="36" t="e">
        <f t="shared" si="54"/>
        <v>#VALUE!</v>
      </c>
    </row>
    <row r="60" spans="1:39" x14ac:dyDescent="0.25">
      <c r="O60" s="33" t="e">
        <f t="shared" si="55"/>
        <v>#VALUE!</v>
      </c>
      <c r="P60" s="33" t="e">
        <f t="shared" si="53"/>
        <v>#VALUE!</v>
      </c>
      <c r="Q60" s="33" t="e">
        <f t="shared" si="53"/>
        <v>#VALUE!</v>
      </c>
      <c r="R60" s="33" t="e">
        <f t="shared" si="53"/>
        <v>#VALUE!</v>
      </c>
      <c r="S60" s="33" t="e">
        <f t="shared" si="53"/>
        <v>#VALUE!</v>
      </c>
      <c r="T60" s="33" t="e">
        <f t="shared" si="53"/>
        <v>#VALUE!</v>
      </c>
      <c r="U60" s="33" t="e">
        <f t="shared" si="53"/>
        <v>#VALUE!</v>
      </c>
      <c r="V60" s="33" t="e">
        <f t="shared" si="53"/>
        <v>#VALUE!</v>
      </c>
      <c r="W60" s="33" t="e">
        <f t="shared" si="53"/>
        <v>#VALUE!</v>
      </c>
      <c r="X60" s="33" t="e">
        <f t="shared" si="53"/>
        <v>#VALUE!</v>
      </c>
      <c r="Y60" s="33" t="e">
        <f t="shared" si="53"/>
        <v>#VALUE!</v>
      </c>
      <c r="Z60" s="33" t="e">
        <f t="shared" si="53"/>
        <v>#VALUE!</v>
      </c>
      <c r="AB60" s="36" t="e">
        <f t="shared" si="56"/>
        <v>#VALUE!</v>
      </c>
      <c r="AC60" s="36" t="e">
        <f t="shared" si="54"/>
        <v>#VALUE!</v>
      </c>
      <c r="AD60" s="36" t="e">
        <f t="shared" si="54"/>
        <v>#VALUE!</v>
      </c>
      <c r="AE60" s="36" t="e">
        <f t="shared" si="54"/>
        <v>#VALUE!</v>
      </c>
      <c r="AF60" s="36" t="e">
        <f t="shared" si="54"/>
        <v>#VALUE!</v>
      </c>
      <c r="AG60" s="36" t="e">
        <f t="shared" si="54"/>
        <v>#VALUE!</v>
      </c>
      <c r="AH60" s="36" t="e">
        <f t="shared" si="54"/>
        <v>#VALUE!</v>
      </c>
      <c r="AI60" s="36" t="e">
        <f t="shared" si="54"/>
        <v>#VALUE!</v>
      </c>
      <c r="AJ60" s="36" t="e">
        <f t="shared" si="54"/>
        <v>#VALUE!</v>
      </c>
      <c r="AK60" s="36" t="e">
        <f t="shared" si="54"/>
        <v>#VALUE!</v>
      </c>
      <c r="AL60" s="36" t="e">
        <f t="shared" si="54"/>
        <v>#VALUE!</v>
      </c>
      <c r="AM60" s="36" t="e">
        <f t="shared" si="54"/>
        <v>#VALUE!</v>
      </c>
    </row>
    <row r="61" spans="1:39" x14ac:dyDescent="0.25">
      <c r="O61" s="33" t="e">
        <f t="shared" si="55"/>
        <v>#VALUE!</v>
      </c>
      <c r="P61" s="33" t="e">
        <f t="shared" si="53"/>
        <v>#VALUE!</v>
      </c>
      <c r="Q61" s="33" t="e">
        <f t="shared" si="53"/>
        <v>#VALUE!</v>
      </c>
      <c r="R61" s="33" t="e">
        <f t="shared" si="53"/>
        <v>#VALUE!</v>
      </c>
      <c r="S61" s="33" t="e">
        <f t="shared" si="53"/>
        <v>#VALUE!</v>
      </c>
      <c r="T61" s="33" t="e">
        <f t="shared" si="53"/>
        <v>#VALUE!</v>
      </c>
      <c r="U61" s="33" t="e">
        <f>IF((H40&gt;$E$8)*AND(U40&lt;0.05),U$53,"")</f>
        <v>#VALUE!</v>
      </c>
      <c r="V61" s="33" t="e">
        <f>IF((I40&gt;$E$8)*AND(V40&lt;0.05),V$53,"")</f>
        <v>#VALUE!</v>
      </c>
      <c r="W61" s="33" t="e">
        <f>IF((J40&gt;$E$8)*AND(W40&lt;0.05),W$53,"")</f>
        <v>#VALUE!</v>
      </c>
      <c r="X61" s="33" t="e">
        <f>IF((K40&gt;$E$8)*AND(X40&lt;0.05),X$53,"")</f>
        <v>#VALUE!</v>
      </c>
      <c r="Y61" s="33" t="e">
        <f>IF((L40&gt;$E$8)*AND(Y40&lt;0.05),Y$53,"")</f>
        <v>#VALUE!</v>
      </c>
      <c r="Z61" s="33" t="e">
        <f t="shared" si="53"/>
        <v>#VALUE!</v>
      </c>
      <c r="AB61" s="36" t="e">
        <f t="shared" si="56"/>
        <v>#VALUE!</v>
      </c>
      <c r="AC61" s="36" t="e">
        <f t="shared" si="54"/>
        <v>#VALUE!</v>
      </c>
      <c r="AD61" s="36" t="e">
        <f t="shared" si="54"/>
        <v>#VALUE!</v>
      </c>
      <c r="AE61" s="36" t="e">
        <f t="shared" si="54"/>
        <v>#VALUE!</v>
      </c>
      <c r="AF61" s="36" t="e">
        <f t="shared" si="54"/>
        <v>#VALUE!</v>
      </c>
      <c r="AG61" s="36" t="e">
        <f t="shared" si="54"/>
        <v>#VALUE!</v>
      </c>
      <c r="AH61" s="36" t="e">
        <f t="shared" si="54"/>
        <v>#VALUE!</v>
      </c>
      <c r="AI61" s="36" t="e">
        <f t="shared" si="54"/>
        <v>#VALUE!</v>
      </c>
      <c r="AJ61" s="36" t="e">
        <f t="shared" si="54"/>
        <v>#VALUE!</v>
      </c>
      <c r="AK61" s="36" t="e">
        <f t="shared" si="54"/>
        <v>#VALUE!</v>
      </c>
      <c r="AL61" s="36" t="e">
        <f t="shared" si="54"/>
        <v>#VALUE!</v>
      </c>
      <c r="AM61" s="36" t="e">
        <f t="shared" si="54"/>
        <v>#VALUE!</v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e">
        <f>IF(P74&gt;0,B33,"")</f>
        <v>#VALUE!</v>
      </c>
      <c r="P64" s="2" t="e">
        <f t="shared" ref="P64:Z71" si="57">IF(Q74&gt;0,C33,"")</f>
        <v>#VALUE!</v>
      </c>
      <c r="Q64" s="2" t="e">
        <f t="shared" si="57"/>
        <v>#VALUE!</v>
      </c>
      <c r="R64" s="2" t="e">
        <f t="shared" si="57"/>
        <v>#VALUE!</v>
      </c>
      <c r="S64" s="2" t="e">
        <f t="shared" si="57"/>
        <v>#VALUE!</v>
      </c>
      <c r="T64" s="2" t="e">
        <f t="shared" si="57"/>
        <v>#VALUE!</v>
      </c>
      <c r="U64" s="2" t="e">
        <f t="shared" si="57"/>
        <v>#VALUE!</v>
      </c>
      <c r="V64" s="2" t="e">
        <f t="shared" si="57"/>
        <v>#VALUE!</v>
      </c>
      <c r="W64" s="2" t="e">
        <f t="shared" si="57"/>
        <v>#VALUE!</v>
      </c>
      <c r="X64" s="2" t="e">
        <f t="shared" si="57"/>
        <v>#VALUE!</v>
      </c>
      <c r="Y64" s="2" t="e">
        <f t="shared" si="57"/>
        <v>#VALUE!</v>
      </c>
      <c r="Z64" s="2" t="str">
        <f t="shared" si="57"/>
        <v/>
      </c>
      <c r="AB64" s="36" t="e">
        <f>IF((O84-N84)&lt;0.0000001,"",O84)</f>
        <v>#VALUE!</v>
      </c>
      <c r="AC64" s="36" t="e">
        <f t="shared" ref="AC64:AM71" si="58">IF((P84-O84)&lt;0.0000001,"",P84)</f>
        <v>#VALUE!</v>
      </c>
      <c r="AD64" s="36" t="e">
        <f t="shared" si="58"/>
        <v>#VALUE!</v>
      </c>
      <c r="AE64" s="36" t="e">
        <f t="shared" si="58"/>
        <v>#VALUE!</v>
      </c>
      <c r="AF64" s="36" t="e">
        <f t="shared" si="58"/>
        <v>#VALUE!</v>
      </c>
      <c r="AG64" s="36" t="e">
        <f t="shared" si="58"/>
        <v>#VALUE!</v>
      </c>
      <c r="AH64" s="36" t="e">
        <f t="shared" si="58"/>
        <v>#VALUE!</v>
      </c>
      <c r="AI64" s="36" t="e">
        <f t="shared" si="58"/>
        <v>#VALUE!</v>
      </c>
      <c r="AJ64" s="36" t="e">
        <f t="shared" si="58"/>
        <v>#VALUE!</v>
      </c>
      <c r="AK64" s="36" t="e">
        <f t="shared" si="58"/>
        <v>#VALUE!</v>
      </c>
      <c r="AL64" s="36" t="e">
        <f t="shared" si="58"/>
        <v>#VALUE!</v>
      </c>
      <c r="AM64" s="36" t="e">
        <f t="shared" si="58"/>
        <v>#VALUE!</v>
      </c>
    </row>
    <row r="65" spans="15:39" x14ac:dyDescent="0.25">
      <c r="O65" s="2" t="e">
        <f t="shared" ref="O65:O71" si="59">IF(P75&gt;0,B34,"")</f>
        <v>#VALUE!</v>
      </c>
      <c r="P65" s="2" t="e">
        <f t="shared" si="57"/>
        <v>#VALUE!</v>
      </c>
      <c r="Q65" s="2" t="e">
        <f t="shared" si="57"/>
        <v>#VALUE!</v>
      </c>
      <c r="R65" s="2" t="e">
        <f t="shared" si="57"/>
        <v>#VALUE!</v>
      </c>
      <c r="S65" s="2" t="e">
        <f t="shared" si="57"/>
        <v>#VALUE!</v>
      </c>
      <c r="T65" s="2" t="e">
        <f t="shared" si="57"/>
        <v>#VALUE!</v>
      </c>
      <c r="U65" s="2" t="e">
        <f t="shared" si="57"/>
        <v>#VALUE!</v>
      </c>
      <c r="V65" s="2" t="e">
        <f t="shared" si="57"/>
        <v>#VALUE!</v>
      </c>
      <c r="W65" s="2" t="e">
        <f t="shared" si="57"/>
        <v>#VALUE!</v>
      </c>
      <c r="X65" s="2" t="e">
        <f t="shared" si="57"/>
        <v>#VALUE!</v>
      </c>
      <c r="Y65" s="2" t="e">
        <f t="shared" si="57"/>
        <v>#VALUE!</v>
      </c>
      <c r="Z65" s="2" t="str">
        <f t="shared" si="57"/>
        <v/>
      </c>
      <c r="AB65" s="36" t="e">
        <f t="shared" ref="AB65:AB71" si="60">IF((O85-N85)&lt;0.0000001,"",O85)</f>
        <v>#VALUE!</v>
      </c>
      <c r="AC65" s="36" t="e">
        <f t="shared" si="58"/>
        <v>#VALUE!</v>
      </c>
      <c r="AD65" s="36" t="e">
        <f t="shared" si="58"/>
        <v>#VALUE!</v>
      </c>
      <c r="AE65" s="36" t="e">
        <f t="shared" si="58"/>
        <v>#VALUE!</v>
      </c>
      <c r="AF65" s="36" t="e">
        <f t="shared" si="58"/>
        <v>#VALUE!</v>
      </c>
      <c r="AG65" s="36" t="e">
        <f t="shared" si="58"/>
        <v>#VALUE!</v>
      </c>
      <c r="AH65" s="36" t="e">
        <f t="shared" si="58"/>
        <v>#VALUE!</v>
      </c>
      <c r="AI65" s="36" t="e">
        <f t="shared" si="58"/>
        <v>#VALUE!</v>
      </c>
      <c r="AJ65" s="36" t="e">
        <f t="shared" si="58"/>
        <v>#VALUE!</v>
      </c>
      <c r="AK65" s="36" t="e">
        <f t="shared" si="58"/>
        <v>#VALUE!</v>
      </c>
      <c r="AL65" s="36" t="e">
        <f t="shared" si="58"/>
        <v>#VALUE!</v>
      </c>
      <c r="AM65" s="36" t="e">
        <f t="shared" si="58"/>
        <v>#VALUE!</v>
      </c>
    </row>
    <row r="66" spans="15:39" x14ac:dyDescent="0.25">
      <c r="O66" s="2" t="e">
        <f t="shared" si="59"/>
        <v>#VALUE!</v>
      </c>
      <c r="P66" s="2" t="e">
        <f t="shared" si="57"/>
        <v>#VALUE!</v>
      </c>
      <c r="Q66" s="2" t="e">
        <f t="shared" si="57"/>
        <v>#VALUE!</v>
      </c>
      <c r="R66" s="2" t="e">
        <f t="shared" si="57"/>
        <v>#VALUE!</v>
      </c>
      <c r="S66" s="2" t="e">
        <f t="shared" si="57"/>
        <v>#VALUE!</v>
      </c>
      <c r="T66" s="2" t="e">
        <f t="shared" si="57"/>
        <v>#VALUE!</v>
      </c>
      <c r="U66" s="2" t="e">
        <f t="shared" si="57"/>
        <v>#VALUE!</v>
      </c>
      <c r="V66" s="2" t="e">
        <f t="shared" si="57"/>
        <v>#VALUE!</v>
      </c>
      <c r="W66" s="2" t="e">
        <f t="shared" si="57"/>
        <v>#VALUE!</v>
      </c>
      <c r="X66" s="2" t="e">
        <f t="shared" si="57"/>
        <v>#VALUE!</v>
      </c>
      <c r="Y66" s="2" t="e">
        <f t="shared" si="57"/>
        <v>#VALUE!</v>
      </c>
      <c r="Z66" s="2" t="str">
        <f t="shared" si="57"/>
        <v/>
      </c>
      <c r="AB66" s="36" t="e">
        <f t="shared" si="60"/>
        <v>#VALUE!</v>
      </c>
      <c r="AC66" s="36" t="e">
        <f t="shared" si="58"/>
        <v>#VALUE!</v>
      </c>
      <c r="AD66" s="36" t="e">
        <f t="shared" si="58"/>
        <v>#VALUE!</v>
      </c>
      <c r="AE66" s="36" t="e">
        <f t="shared" si="58"/>
        <v>#VALUE!</v>
      </c>
      <c r="AF66" s="36" t="e">
        <f t="shared" si="58"/>
        <v>#VALUE!</v>
      </c>
      <c r="AG66" s="36" t="e">
        <f t="shared" si="58"/>
        <v>#VALUE!</v>
      </c>
      <c r="AH66" s="36" t="e">
        <f t="shared" si="58"/>
        <v>#VALUE!</v>
      </c>
      <c r="AI66" s="36" t="e">
        <f t="shared" si="58"/>
        <v>#VALUE!</v>
      </c>
      <c r="AJ66" s="36" t="e">
        <f t="shared" si="58"/>
        <v>#VALUE!</v>
      </c>
      <c r="AK66" s="36" t="e">
        <f t="shared" si="58"/>
        <v>#VALUE!</v>
      </c>
      <c r="AL66" s="36" t="e">
        <f t="shared" si="58"/>
        <v>#VALUE!</v>
      </c>
      <c r="AM66" s="36" t="e">
        <f t="shared" si="58"/>
        <v>#VALUE!</v>
      </c>
    </row>
    <row r="67" spans="15:39" x14ac:dyDescent="0.25">
      <c r="O67" s="2" t="e">
        <f t="shared" si="59"/>
        <v>#VALUE!</v>
      </c>
      <c r="P67" s="2" t="e">
        <f t="shared" si="57"/>
        <v>#VALUE!</v>
      </c>
      <c r="Q67" s="2" t="e">
        <f t="shared" si="57"/>
        <v>#VALUE!</v>
      </c>
      <c r="R67" s="2" t="e">
        <f t="shared" si="57"/>
        <v>#VALUE!</v>
      </c>
      <c r="S67" s="2" t="e">
        <f t="shared" si="57"/>
        <v>#VALUE!</v>
      </c>
      <c r="T67" s="2" t="e">
        <f t="shared" si="57"/>
        <v>#VALUE!</v>
      </c>
      <c r="U67" s="2" t="e">
        <f t="shared" si="57"/>
        <v>#VALUE!</v>
      </c>
      <c r="V67" s="2" t="e">
        <f t="shared" si="57"/>
        <v>#VALUE!</v>
      </c>
      <c r="W67" s="2" t="e">
        <f t="shared" si="57"/>
        <v>#VALUE!</v>
      </c>
      <c r="X67" s="2" t="e">
        <f t="shared" si="57"/>
        <v>#VALUE!</v>
      </c>
      <c r="Y67" s="2" t="e">
        <f t="shared" si="57"/>
        <v>#VALUE!</v>
      </c>
      <c r="Z67" s="2" t="str">
        <f t="shared" si="57"/>
        <v/>
      </c>
      <c r="AB67" s="36" t="e">
        <f t="shared" si="60"/>
        <v>#VALUE!</v>
      </c>
      <c r="AC67" s="36" t="e">
        <f t="shared" si="58"/>
        <v>#VALUE!</v>
      </c>
      <c r="AD67" s="36" t="e">
        <f t="shared" si="58"/>
        <v>#VALUE!</v>
      </c>
      <c r="AE67" s="36" t="e">
        <f t="shared" si="58"/>
        <v>#VALUE!</v>
      </c>
      <c r="AF67" s="36" t="e">
        <f t="shared" si="58"/>
        <v>#VALUE!</v>
      </c>
      <c r="AG67" s="36" t="e">
        <f t="shared" si="58"/>
        <v>#VALUE!</v>
      </c>
      <c r="AH67" s="36" t="e">
        <f t="shared" si="58"/>
        <v>#VALUE!</v>
      </c>
      <c r="AI67" s="36" t="e">
        <f t="shared" si="58"/>
        <v>#VALUE!</v>
      </c>
      <c r="AJ67" s="36" t="e">
        <f t="shared" si="58"/>
        <v>#VALUE!</v>
      </c>
      <c r="AK67" s="36" t="e">
        <f t="shared" si="58"/>
        <v>#VALUE!</v>
      </c>
      <c r="AL67" s="36" t="e">
        <f t="shared" si="58"/>
        <v>#VALUE!</v>
      </c>
      <c r="AM67" s="36" t="e">
        <f t="shared" si="58"/>
        <v>#VALUE!</v>
      </c>
    </row>
    <row r="68" spans="15:39" x14ac:dyDescent="0.25">
      <c r="O68" s="2" t="e">
        <f t="shared" si="59"/>
        <v>#VALUE!</v>
      </c>
      <c r="P68" s="2" t="e">
        <f t="shared" si="57"/>
        <v>#VALUE!</v>
      </c>
      <c r="Q68" s="2" t="e">
        <f t="shared" si="57"/>
        <v>#VALUE!</v>
      </c>
      <c r="R68" s="2" t="e">
        <f t="shared" si="57"/>
        <v>#VALUE!</v>
      </c>
      <c r="S68" s="2" t="e">
        <f t="shared" si="57"/>
        <v>#VALUE!</v>
      </c>
      <c r="T68" s="2" t="e">
        <f t="shared" si="57"/>
        <v>#VALUE!</v>
      </c>
      <c r="U68" s="2" t="e">
        <f t="shared" si="57"/>
        <v>#VALUE!</v>
      </c>
      <c r="V68" s="2" t="e">
        <f t="shared" si="57"/>
        <v>#VALUE!</v>
      </c>
      <c r="W68" s="2" t="e">
        <f t="shared" si="57"/>
        <v>#VALUE!</v>
      </c>
      <c r="X68" s="2" t="e">
        <f t="shared" si="57"/>
        <v>#VALUE!</v>
      </c>
      <c r="Y68" s="2" t="e">
        <f t="shared" si="57"/>
        <v>#VALUE!</v>
      </c>
      <c r="Z68" s="2" t="str">
        <f t="shared" si="57"/>
        <v/>
      </c>
      <c r="AB68" s="36" t="e">
        <f t="shared" si="60"/>
        <v>#VALUE!</v>
      </c>
      <c r="AC68" s="36" t="e">
        <f t="shared" si="58"/>
        <v>#VALUE!</v>
      </c>
      <c r="AD68" s="36" t="e">
        <f t="shared" si="58"/>
        <v>#VALUE!</v>
      </c>
      <c r="AE68" s="36" t="e">
        <f t="shared" si="58"/>
        <v>#VALUE!</v>
      </c>
      <c r="AF68" s="36" t="e">
        <f t="shared" si="58"/>
        <v>#VALUE!</v>
      </c>
      <c r="AG68" s="36" t="e">
        <f t="shared" si="58"/>
        <v>#VALUE!</v>
      </c>
      <c r="AH68" s="36" t="e">
        <f t="shared" si="58"/>
        <v>#VALUE!</v>
      </c>
      <c r="AI68" s="36" t="e">
        <f t="shared" si="58"/>
        <v>#VALUE!</v>
      </c>
      <c r="AJ68" s="36" t="e">
        <f t="shared" si="58"/>
        <v>#VALUE!</v>
      </c>
      <c r="AK68" s="36" t="e">
        <f t="shared" si="58"/>
        <v>#VALUE!</v>
      </c>
      <c r="AL68" s="36" t="e">
        <f t="shared" si="58"/>
        <v>#VALUE!</v>
      </c>
      <c r="AM68" s="36" t="e">
        <f t="shared" si="58"/>
        <v>#VALUE!</v>
      </c>
    </row>
    <row r="69" spans="15:39" x14ac:dyDescent="0.25">
      <c r="O69" s="2" t="e">
        <f t="shared" si="59"/>
        <v>#VALUE!</v>
      </c>
      <c r="P69" s="2" t="e">
        <f t="shared" si="57"/>
        <v>#VALUE!</v>
      </c>
      <c r="Q69" s="2" t="e">
        <f t="shared" si="57"/>
        <v>#VALUE!</v>
      </c>
      <c r="R69" s="2" t="e">
        <f t="shared" si="57"/>
        <v>#VALUE!</v>
      </c>
      <c r="S69" s="2" t="e">
        <f t="shared" si="57"/>
        <v>#VALUE!</v>
      </c>
      <c r="T69" s="2" t="e">
        <f t="shared" si="57"/>
        <v>#VALUE!</v>
      </c>
      <c r="U69" s="2" t="e">
        <f t="shared" si="57"/>
        <v>#VALUE!</v>
      </c>
      <c r="V69" s="2" t="e">
        <f t="shared" si="57"/>
        <v>#VALUE!</v>
      </c>
      <c r="W69" s="2" t="e">
        <f t="shared" si="57"/>
        <v>#VALUE!</v>
      </c>
      <c r="X69" s="2" t="e">
        <f t="shared" si="57"/>
        <v>#VALUE!</v>
      </c>
      <c r="Y69" s="2" t="e">
        <f t="shared" si="57"/>
        <v>#VALUE!</v>
      </c>
      <c r="Z69" s="2" t="str">
        <f t="shared" si="57"/>
        <v/>
      </c>
      <c r="AB69" s="36" t="e">
        <f t="shared" si="60"/>
        <v>#VALUE!</v>
      </c>
      <c r="AC69" s="36" t="e">
        <f t="shared" si="58"/>
        <v>#VALUE!</v>
      </c>
      <c r="AD69" s="36" t="e">
        <f t="shared" si="58"/>
        <v>#VALUE!</v>
      </c>
      <c r="AE69" s="36" t="e">
        <f t="shared" si="58"/>
        <v>#VALUE!</v>
      </c>
      <c r="AF69" s="36" t="e">
        <f t="shared" si="58"/>
        <v>#VALUE!</v>
      </c>
      <c r="AG69" s="36" t="e">
        <f t="shared" si="58"/>
        <v>#VALUE!</v>
      </c>
      <c r="AH69" s="36" t="e">
        <f t="shared" si="58"/>
        <v>#VALUE!</v>
      </c>
      <c r="AI69" s="36" t="e">
        <f t="shared" si="58"/>
        <v>#VALUE!</v>
      </c>
      <c r="AJ69" s="36" t="e">
        <f t="shared" si="58"/>
        <v>#VALUE!</v>
      </c>
      <c r="AK69" s="36" t="e">
        <f t="shared" si="58"/>
        <v>#VALUE!</v>
      </c>
      <c r="AL69" s="36" t="e">
        <f t="shared" si="58"/>
        <v>#VALUE!</v>
      </c>
      <c r="AM69" s="36" t="e">
        <f t="shared" si="58"/>
        <v>#VALUE!</v>
      </c>
    </row>
    <row r="70" spans="15:39" x14ac:dyDescent="0.25">
      <c r="O70" s="2" t="e">
        <f t="shared" si="59"/>
        <v>#VALUE!</v>
      </c>
      <c r="P70" s="2" t="e">
        <f t="shared" si="57"/>
        <v>#VALUE!</v>
      </c>
      <c r="Q70" s="2" t="e">
        <f t="shared" si="57"/>
        <v>#VALUE!</v>
      </c>
      <c r="R70" s="2" t="e">
        <f t="shared" si="57"/>
        <v>#VALUE!</v>
      </c>
      <c r="S70" s="2" t="e">
        <f t="shared" si="57"/>
        <v>#VALUE!</v>
      </c>
      <c r="T70" s="2" t="e">
        <f t="shared" si="57"/>
        <v>#VALUE!</v>
      </c>
      <c r="U70" s="2" t="e">
        <f t="shared" si="57"/>
        <v>#VALUE!</v>
      </c>
      <c r="V70" s="2" t="e">
        <f t="shared" si="57"/>
        <v>#VALUE!</v>
      </c>
      <c r="W70" s="2" t="e">
        <f t="shared" si="57"/>
        <v>#VALUE!</v>
      </c>
      <c r="X70" s="2" t="e">
        <f t="shared" si="57"/>
        <v>#VALUE!</v>
      </c>
      <c r="Y70" s="2" t="e">
        <f t="shared" si="57"/>
        <v>#VALUE!</v>
      </c>
      <c r="Z70" s="2" t="str">
        <f t="shared" si="57"/>
        <v/>
      </c>
      <c r="AB70" s="36" t="e">
        <f t="shared" si="60"/>
        <v>#VALUE!</v>
      </c>
      <c r="AC70" s="36" t="e">
        <f t="shared" si="58"/>
        <v>#VALUE!</v>
      </c>
      <c r="AD70" s="36" t="e">
        <f t="shared" si="58"/>
        <v>#VALUE!</v>
      </c>
      <c r="AE70" s="36" t="e">
        <f t="shared" si="58"/>
        <v>#VALUE!</v>
      </c>
      <c r="AF70" s="36" t="e">
        <f t="shared" si="58"/>
        <v>#VALUE!</v>
      </c>
      <c r="AG70" s="36" t="e">
        <f t="shared" si="58"/>
        <v>#VALUE!</v>
      </c>
      <c r="AH70" s="36" t="e">
        <f t="shared" si="58"/>
        <v>#VALUE!</v>
      </c>
      <c r="AI70" s="36" t="e">
        <f t="shared" si="58"/>
        <v>#VALUE!</v>
      </c>
      <c r="AJ70" s="36" t="e">
        <f t="shared" si="58"/>
        <v>#VALUE!</v>
      </c>
      <c r="AK70" s="36" t="e">
        <f t="shared" si="58"/>
        <v>#VALUE!</v>
      </c>
      <c r="AL70" s="36" t="e">
        <f t="shared" si="58"/>
        <v>#VALUE!</v>
      </c>
      <c r="AM70" s="36" t="e">
        <f t="shared" si="58"/>
        <v>#VALUE!</v>
      </c>
    </row>
    <row r="71" spans="15:39" x14ac:dyDescent="0.25">
      <c r="O71" s="2" t="e">
        <f t="shared" si="59"/>
        <v>#VALUE!</v>
      </c>
      <c r="P71" s="2" t="e">
        <f t="shared" si="57"/>
        <v>#VALUE!</v>
      </c>
      <c r="Q71" s="2" t="e">
        <f t="shared" si="57"/>
        <v>#VALUE!</v>
      </c>
      <c r="R71" s="2" t="e">
        <f t="shared" si="57"/>
        <v>#VALUE!</v>
      </c>
      <c r="S71" s="2" t="e">
        <f t="shared" si="57"/>
        <v>#VALUE!</v>
      </c>
      <c r="T71" s="2" t="e">
        <f t="shared" si="57"/>
        <v>#VALUE!</v>
      </c>
      <c r="U71" s="2" t="e">
        <f t="shared" si="57"/>
        <v>#VALUE!</v>
      </c>
      <c r="V71" s="2" t="e">
        <f t="shared" si="57"/>
        <v>#VALUE!</v>
      </c>
      <c r="W71" s="2" t="e">
        <f t="shared" si="57"/>
        <v>#VALUE!</v>
      </c>
      <c r="X71" s="2" t="e">
        <f t="shared" si="57"/>
        <v>#VALUE!</v>
      </c>
      <c r="Y71" s="2" t="e">
        <f t="shared" si="57"/>
        <v>#VALUE!</v>
      </c>
      <c r="Z71" s="2" t="str">
        <f t="shared" si="57"/>
        <v/>
      </c>
      <c r="AB71" s="36" t="e">
        <f t="shared" si="60"/>
        <v>#VALUE!</v>
      </c>
      <c r="AC71" s="36" t="e">
        <f t="shared" si="58"/>
        <v>#VALUE!</v>
      </c>
      <c r="AD71" s="36" t="e">
        <f t="shared" si="58"/>
        <v>#VALUE!</v>
      </c>
      <c r="AE71" s="36" t="e">
        <f t="shared" si="58"/>
        <v>#VALUE!</v>
      </c>
      <c r="AF71" s="36" t="e">
        <f t="shared" si="58"/>
        <v>#VALUE!</v>
      </c>
      <c r="AG71" s="36" t="e">
        <f t="shared" si="58"/>
        <v>#VALUE!</v>
      </c>
      <c r="AH71" s="36" t="e">
        <f t="shared" si="58"/>
        <v>#VALUE!</v>
      </c>
      <c r="AI71" s="36" t="e">
        <f t="shared" si="58"/>
        <v>#VALUE!</v>
      </c>
      <c r="AJ71" s="36" t="e">
        <f t="shared" si="58"/>
        <v>#VALUE!</v>
      </c>
      <c r="AK71" s="36" t="e">
        <f t="shared" si="58"/>
        <v>#VALUE!</v>
      </c>
      <c r="AL71" s="36" t="e">
        <f t="shared" si="58"/>
        <v>#VALUE!</v>
      </c>
      <c r="AM71" s="36" t="e">
        <f t="shared" si="58"/>
        <v>#VALUE!</v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 t="e">
        <f>IF((B33&gt;$E$8)*AND(O33&lt;0.05),B33,0)</f>
        <v>#VALUE!</v>
      </c>
      <c r="P74" s="26" t="e">
        <f t="shared" ref="P74:Z81" si="61">IF((C33&gt;$E$8)*AND(P33&lt;0.05),C33,0)</f>
        <v>#VALUE!</v>
      </c>
      <c r="Q74" s="26" t="e">
        <f t="shared" si="61"/>
        <v>#VALUE!</v>
      </c>
      <c r="R74" s="26" t="e">
        <f t="shared" si="61"/>
        <v>#VALUE!</v>
      </c>
      <c r="S74" s="26" t="e">
        <f t="shared" si="61"/>
        <v>#VALUE!</v>
      </c>
      <c r="T74" s="26" t="e">
        <f t="shared" si="61"/>
        <v>#VALUE!</v>
      </c>
      <c r="U74" s="26" t="e">
        <f t="shared" si="61"/>
        <v>#VALUE!</v>
      </c>
      <c r="V74" s="26" t="e">
        <f t="shared" si="61"/>
        <v>#VALUE!</v>
      </c>
      <c r="W74" s="26" t="e">
        <f t="shared" si="61"/>
        <v>#VALUE!</v>
      </c>
      <c r="X74" s="26" t="e">
        <f t="shared" si="61"/>
        <v>#VALUE!</v>
      </c>
      <c r="Y74" s="26" t="e">
        <f t="shared" si="61"/>
        <v>#VALUE!</v>
      </c>
      <c r="Z74" s="26" t="e">
        <f t="shared" si="61"/>
        <v>#VALUE!</v>
      </c>
    </row>
    <row r="75" spans="15:39" x14ac:dyDescent="0.25">
      <c r="O75" s="26" t="e">
        <f t="shared" ref="O75:O81" si="62">IF((B34&gt;$E$8)*AND(O34&lt;0.05),B34,0)</f>
        <v>#VALUE!</v>
      </c>
      <c r="P75" s="26" t="e">
        <f t="shared" si="61"/>
        <v>#VALUE!</v>
      </c>
      <c r="Q75" s="26" t="e">
        <f t="shared" si="61"/>
        <v>#VALUE!</v>
      </c>
      <c r="R75" s="26" t="e">
        <f t="shared" si="61"/>
        <v>#VALUE!</v>
      </c>
      <c r="S75" s="26" t="e">
        <f t="shared" si="61"/>
        <v>#VALUE!</v>
      </c>
      <c r="T75" s="26" t="e">
        <f t="shared" si="61"/>
        <v>#VALUE!</v>
      </c>
      <c r="U75" s="26" t="e">
        <f t="shared" si="61"/>
        <v>#VALUE!</v>
      </c>
      <c r="V75" s="26" t="e">
        <f t="shared" si="61"/>
        <v>#VALUE!</v>
      </c>
      <c r="W75" s="26" t="e">
        <f t="shared" si="61"/>
        <v>#VALUE!</v>
      </c>
      <c r="X75" s="26" t="e">
        <f t="shared" si="61"/>
        <v>#VALUE!</v>
      </c>
      <c r="Y75" s="26" t="e">
        <f t="shared" si="61"/>
        <v>#VALUE!</v>
      </c>
      <c r="Z75" s="26" t="e">
        <f t="shared" si="61"/>
        <v>#VALUE!</v>
      </c>
    </row>
    <row r="76" spans="15:39" x14ac:dyDescent="0.25">
      <c r="O76" s="26" t="e">
        <f t="shared" si="62"/>
        <v>#VALUE!</v>
      </c>
      <c r="P76" s="26" t="e">
        <f t="shared" si="61"/>
        <v>#VALUE!</v>
      </c>
      <c r="Q76" s="26" t="e">
        <f t="shared" si="61"/>
        <v>#VALUE!</v>
      </c>
      <c r="R76" s="26" t="e">
        <f t="shared" si="61"/>
        <v>#VALUE!</v>
      </c>
      <c r="S76" s="26" t="e">
        <f t="shared" si="61"/>
        <v>#VALUE!</v>
      </c>
      <c r="T76" s="26" t="e">
        <f t="shared" si="61"/>
        <v>#VALUE!</v>
      </c>
      <c r="U76" s="26" t="e">
        <f t="shared" si="61"/>
        <v>#VALUE!</v>
      </c>
      <c r="V76" s="26" t="e">
        <f t="shared" si="61"/>
        <v>#VALUE!</v>
      </c>
      <c r="W76" s="26" t="e">
        <f t="shared" si="61"/>
        <v>#VALUE!</v>
      </c>
      <c r="X76" s="26" t="e">
        <f t="shared" si="61"/>
        <v>#VALUE!</v>
      </c>
      <c r="Y76" s="26" t="e">
        <f t="shared" si="61"/>
        <v>#VALUE!</v>
      </c>
      <c r="Z76" s="26" t="e">
        <f t="shared" si="61"/>
        <v>#VALUE!</v>
      </c>
    </row>
    <row r="77" spans="15:39" x14ac:dyDescent="0.25">
      <c r="O77" s="26" t="e">
        <f t="shared" si="62"/>
        <v>#VALUE!</v>
      </c>
      <c r="P77" s="26" t="e">
        <f t="shared" si="61"/>
        <v>#VALUE!</v>
      </c>
      <c r="Q77" s="26" t="e">
        <f t="shared" si="61"/>
        <v>#VALUE!</v>
      </c>
      <c r="R77" s="26" t="e">
        <f t="shared" si="61"/>
        <v>#VALUE!</v>
      </c>
      <c r="S77" s="26" t="e">
        <f t="shared" si="61"/>
        <v>#VALUE!</v>
      </c>
      <c r="T77" s="26" t="e">
        <f t="shared" si="61"/>
        <v>#VALUE!</v>
      </c>
      <c r="U77" s="26" t="e">
        <f t="shared" si="61"/>
        <v>#VALUE!</v>
      </c>
      <c r="V77" s="26" t="e">
        <f t="shared" si="61"/>
        <v>#VALUE!</v>
      </c>
      <c r="W77" s="26" t="e">
        <f t="shared" si="61"/>
        <v>#VALUE!</v>
      </c>
      <c r="X77" s="26" t="e">
        <f t="shared" si="61"/>
        <v>#VALUE!</v>
      </c>
      <c r="Y77" s="26" t="e">
        <f t="shared" si="61"/>
        <v>#VALUE!</v>
      </c>
      <c r="Z77" s="26" t="e">
        <f t="shared" si="61"/>
        <v>#VALUE!</v>
      </c>
    </row>
    <row r="78" spans="15:39" x14ac:dyDescent="0.25">
      <c r="O78" s="26" t="e">
        <f t="shared" si="62"/>
        <v>#VALUE!</v>
      </c>
      <c r="P78" s="26" t="e">
        <f t="shared" si="61"/>
        <v>#VALUE!</v>
      </c>
      <c r="Q78" s="26" t="e">
        <f t="shared" si="61"/>
        <v>#VALUE!</v>
      </c>
      <c r="R78" s="26" t="e">
        <f t="shared" si="61"/>
        <v>#VALUE!</v>
      </c>
      <c r="S78" s="26" t="e">
        <f t="shared" si="61"/>
        <v>#VALUE!</v>
      </c>
      <c r="T78" s="26" t="e">
        <f t="shared" si="61"/>
        <v>#VALUE!</v>
      </c>
      <c r="U78" s="26" t="e">
        <f t="shared" si="61"/>
        <v>#VALUE!</v>
      </c>
      <c r="V78" s="26" t="e">
        <f t="shared" si="61"/>
        <v>#VALUE!</v>
      </c>
      <c r="W78" s="26" t="e">
        <f t="shared" si="61"/>
        <v>#VALUE!</v>
      </c>
      <c r="X78" s="26" t="e">
        <f t="shared" si="61"/>
        <v>#VALUE!</v>
      </c>
      <c r="Y78" s="26" t="e">
        <f t="shared" si="61"/>
        <v>#VALUE!</v>
      </c>
      <c r="Z78" s="26" t="e">
        <f t="shared" si="61"/>
        <v>#VALUE!</v>
      </c>
    </row>
    <row r="79" spans="15:39" x14ac:dyDescent="0.25">
      <c r="O79" s="26" t="e">
        <f t="shared" si="62"/>
        <v>#VALUE!</v>
      </c>
      <c r="P79" s="26" t="e">
        <f t="shared" si="61"/>
        <v>#VALUE!</v>
      </c>
      <c r="Q79" s="26" t="e">
        <f t="shared" si="61"/>
        <v>#VALUE!</v>
      </c>
      <c r="R79" s="26" t="e">
        <f t="shared" si="61"/>
        <v>#VALUE!</v>
      </c>
      <c r="S79" s="26" t="e">
        <f t="shared" si="61"/>
        <v>#VALUE!</v>
      </c>
      <c r="T79" s="26" t="e">
        <f t="shared" si="61"/>
        <v>#VALUE!</v>
      </c>
      <c r="U79" s="26" t="e">
        <f t="shared" si="61"/>
        <v>#VALUE!</v>
      </c>
      <c r="V79" s="26" t="e">
        <f t="shared" si="61"/>
        <v>#VALUE!</v>
      </c>
      <c r="W79" s="26" t="e">
        <f t="shared" si="61"/>
        <v>#VALUE!</v>
      </c>
      <c r="X79" s="26" t="e">
        <f t="shared" si="61"/>
        <v>#VALUE!</v>
      </c>
      <c r="Y79" s="26" t="e">
        <f t="shared" si="61"/>
        <v>#VALUE!</v>
      </c>
      <c r="Z79" s="26" t="e">
        <f t="shared" si="61"/>
        <v>#VALUE!</v>
      </c>
    </row>
    <row r="80" spans="15:39" x14ac:dyDescent="0.25">
      <c r="O80" s="26" t="e">
        <f t="shared" si="62"/>
        <v>#VALUE!</v>
      </c>
      <c r="P80" s="26" t="e">
        <f t="shared" si="61"/>
        <v>#VALUE!</v>
      </c>
      <c r="Q80" s="26" t="e">
        <f t="shared" si="61"/>
        <v>#VALUE!</v>
      </c>
      <c r="R80" s="26" t="e">
        <f t="shared" si="61"/>
        <v>#VALUE!</v>
      </c>
      <c r="S80" s="26" t="e">
        <f t="shared" si="61"/>
        <v>#VALUE!</v>
      </c>
      <c r="T80" s="26" t="e">
        <f t="shared" si="61"/>
        <v>#VALUE!</v>
      </c>
      <c r="U80" s="26" t="e">
        <f t="shared" si="61"/>
        <v>#VALUE!</v>
      </c>
      <c r="V80" s="26" t="e">
        <f t="shared" si="61"/>
        <v>#VALUE!</v>
      </c>
      <c r="W80" s="26" t="e">
        <f t="shared" si="61"/>
        <v>#VALUE!</v>
      </c>
      <c r="X80" s="26" t="e">
        <f t="shared" si="61"/>
        <v>#VALUE!</v>
      </c>
      <c r="Y80" s="26" t="e">
        <f t="shared" si="61"/>
        <v>#VALUE!</v>
      </c>
      <c r="Z80" s="26" t="e">
        <f t="shared" si="61"/>
        <v>#VALUE!</v>
      </c>
    </row>
    <row r="81" spans="15:26" x14ac:dyDescent="0.25">
      <c r="O81" s="26" t="e">
        <f t="shared" si="62"/>
        <v>#VALUE!</v>
      </c>
      <c r="P81" s="26" t="e">
        <f t="shared" si="61"/>
        <v>#VALUE!</v>
      </c>
      <c r="Q81" s="26" t="e">
        <f t="shared" si="61"/>
        <v>#VALUE!</v>
      </c>
      <c r="R81" s="26" t="e">
        <f t="shared" si="61"/>
        <v>#VALUE!</v>
      </c>
      <c r="S81" s="26" t="e">
        <f t="shared" si="61"/>
        <v>#VALUE!</v>
      </c>
      <c r="T81" s="26" t="e">
        <f t="shared" si="61"/>
        <v>#VALUE!</v>
      </c>
      <c r="U81" s="26" t="e">
        <f t="shared" si="61"/>
        <v>#VALUE!</v>
      </c>
      <c r="V81" s="26" t="e">
        <f t="shared" si="61"/>
        <v>#VALUE!</v>
      </c>
      <c r="W81" s="26" t="e">
        <f t="shared" si="61"/>
        <v>#VALUE!</v>
      </c>
      <c r="X81" s="26" t="e">
        <f t="shared" si="61"/>
        <v>#VALUE!</v>
      </c>
      <c r="Y81" s="26" t="e">
        <f t="shared" si="61"/>
        <v>#VALUE!</v>
      </c>
      <c r="Z81" s="26" t="e">
        <f t="shared" si="61"/>
        <v>#VALUE!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 t="e">
        <f>IF(P74&gt;0,B33,0)</f>
        <v>#VALUE!</v>
      </c>
      <c r="P84" s="26" t="e">
        <f t="shared" ref="P84:Z91" si="63">IF(Q74&gt;0,C33,0)</f>
        <v>#VALUE!</v>
      </c>
      <c r="Q84" s="26" t="e">
        <f t="shared" si="63"/>
        <v>#VALUE!</v>
      </c>
      <c r="R84" s="26" t="e">
        <f t="shared" si="63"/>
        <v>#VALUE!</v>
      </c>
      <c r="S84" s="26" t="e">
        <f t="shared" si="63"/>
        <v>#VALUE!</v>
      </c>
      <c r="T84" s="26" t="e">
        <f t="shared" si="63"/>
        <v>#VALUE!</v>
      </c>
      <c r="U84" s="26" t="e">
        <f t="shared" si="63"/>
        <v>#VALUE!</v>
      </c>
      <c r="V84" s="26" t="e">
        <f t="shared" si="63"/>
        <v>#VALUE!</v>
      </c>
      <c r="W84" s="26" t="e">
        <f t="shared" si="63"/>
        <v>#VALUE!</v>
      </c>
      <c r="X84" s="26" t="e">
        <f t="shared" si="63"/>
        <v>#VALUE!</v>
      </c>
      <c r="Y84" s="26" t="e">
        <f t="shared" si="63"/>
        <v>#VALUE!</v>
      </c>
      <c r="Z84" s="26">
        <f t="shared" si="63"/>
        <v>0</v>
      </c>
    </row>
    <row r="85" spans="15:26" x14ac:dyDescent="0.25">
      <c r="O85" s="26" t="e">
        <f t="shared" ref="O85:O91" si="64">IF(P75&gt;0,B34,0)</f>
        <v>#VALUE!</v>
      </c>
      <c r="P85" s="26" t="e">
        <f t="shared" si="63"/>
        <v>#VALUE!</v>
      </c>
      <c r="Q85" s="26" t="e">
        <f t="shared" si="63"/>
        <v>#VALUE!</v>
      </c>
      <c r="R85" s="26" t="e">
        <f t="shared" si="63"/>
        <v>#VALUE!</v>
      </c>
      <c r="S85" s="26" t="e">
        <f t="shared" si="63"/>
        <v>#VALUE!</v>
      </c>
      <c r="T85" s="26" t="e">
        <f t="shared" si="63"/>
        <v>#VALUE!</v>
      </c>
      <c r="U85" s="26" t="e">
        <f t="shared" si="63"/>
        <v>#VALUE!</v>
      </c>
      <c r="V85" s="26" t="e">
        <f t="shared" si="63"/>
        <v>#VALUE!</v>
      </c>
      <c r="W85" s="26" t="e">
        <f t="shared" si="63"/>
        <v>#VALUE!</v>
      </c>
      <c r="X85" s="26" t="e">
        <f t="shared" si="63"/>
        <v>#VALUE!</v>
      </c>
      <c r="Y85" s="26" t="e">
        <f t="shared" si="63"/>
        <v>#VALUE!</v>
      </c>
      <c r="Z85" s="26">
        <f t="shared" si="63"/>
        <v>0</v>
      </c>
    </row>
    <row r="86" spans="15:26" x14ac:dyDescent="0.25">
      <c r="O86" s="26" t="e">
        <f t="shared" si="64"/>
        <v>#VALUE!</v>
      </c>
      <c r="P86" s="26" t="e">
        <f t="shared" si="63"/>
        <v>#VALUE!</v>
      </c>
      <c r="Q86" s="26" t="e">
        <f t="shared" si="63"/>
        <v>#VALUE!</v>
      </c>
      <c r="R86" s="26" t="e">
        <f t="shared" si="63"/>
        <v>#VALUE!</v>
      </c>
      <c r="S86" s="26" t="e">
        <f t="shared" si="63"/>
        <v>#VALUE!</v>
      </c>
      <c r="T86" s="26" t="e">
        <f t="shared" si="63"/>
        <v>#VALUE!</v>
      </c>
      <c r="U86" s="26" t="e">
        <f t="shared" si="63"/>
        <v>#VALUE!</v>
      </c>
      <c r="V86" s="26" t="e">
        <f t="shared" si="63"/>
        <v>#VALUE!</v>
      </c>
      <c r="W86" s="26" t="e">
        <f t="shared" si="63"/>
        <v>#VALUE!</v>
      </c>
      <c r="X86" s="26" t="e">
        <f t="shared" si="63"/>
        <v>#VALUE!</v>
      </c>
      <c r="Y86" s="26" t="e">
        <f t="shared" si="63"/>
        <v>#VALUE!</v>
      </c>
      <c r="Z86" s="26">
        <f t="shared" si="63"/>
        <v>0</v>
      </c>
    </row>
    <row r="87" spans="15:26" x14ac:dyDescent="0.25">
      <c r="O87" s="26" t="e">
        <f t="shared" si="64"/>
        <v>#VALUE!</v>
      </c>
      <c r="P87" s="26" t="e">
        <f t="shared" si="63"/>
        <v>#VALUE!</v>
      </c>
      <c r="Q87" s="26" t="e">
        <f t="shared" si="63"/>
        <v>#VALUE!</v>
      </c>
      <c r="R87" s="26" t="e">
        <f t="shared" si="63"/>
        <v>#VALUE!</v>
      </c>
      <c r="S87" s="26" t="e">
        <f t="shared" si="63"/>
        <v>#VALUE!</v>
      </c>
      <c r="T87" s="26" t="e">
        <f t="shared" si="63"/>
        <v>#VALUE!</v>
      </c>
      <c r="U87" s="26" t="e">
        <f t="shared" si="63"/>
        <v>#VALUE!</v>
      </c>
      <c r="V87" s="26" t="e">
        <f t="shared" si="63"/>
        <v>#VALUE!</v>
      </c>
      <c r="W87" s="26" t="e">
        <f t="shared" si="63"/>
        <v>#VALUE!</v>
      </c>
      <c r="X87" s="26" t="e">
        <f t="shared" si="63"/>
        <v>#VALUE!</v>
      </c>
      <c r="Y87" s="26" t="e">
        <f t="shared" si="63"/>
        <v>#VALUE!</v>
      </c>
      <c r="Z87" s="26">
        <f t="shared" si="63"/>
        <v>0</v>
      </c>
    </row>
    <row r="88" spans="15:26" x14ac:dyDescent="0.25">
      <c r="O88" s="26" t="e">
        <f t="shared" si="64"/>
        <v>#VALUE!</v>
      </c>
      <c r="P88" s="26" t="e">
        <f t="shared" si="63"/>
        <v>#VALUE!</v>
      </c>
      <c r="Q88" s="26" t="e">
        <f t="shared" si="63"/>
        <v>#VALUE!</v>
      </c>
      <c r="R88" s="26" t="e">
        <f t="shared" si="63"/>
        <v>#VALUE!</v>
      </c>
      <c r="S88" s="26" t="e">
        <f t="shared" si="63"/>
        <v>#VALUE!</v>
      </c>
      <c r="T88" s="26" t="e">
        <f t="shared" si="63"/>
        <v>#VALUE!</v>
      </c>
      <c r="U88" s="26" t="e">
        <f t="shared" si="63"/>
        <v>#VALUE!</v>
      </c>
      <c r="V88" s="26" t="e">
        <f t="shared" si="63"/>
        <v>#VALUE!</v>
      </c>
      <c r="W88" s="26" t="e">
        <f t="shared" si="63"/>
        <v>#VALUE!</v>
      </c>
      <c r="X88" s="26" t="e">
        <f t="shared" si="63"/>
        <v>#VALUE!</v>
      </c>
      <c r="Y88" s="26" t="e">
        <f t="shared" si="63"/>
        <v>#VALUE!</v>
      </c>
      <c r="Z88" s="26">
        <f t="shared" si="63"/>
        <v>0</v>
      </c>
    </row>
    <row r="89" spans="15:26" x14ac:dyDescent="0.25">
      <c r="O89" s="26" t="e">
        <f t="shared" si="64"/>
        <v>#VALUE!</v>
      </c>
      <c r="P89" s="26" t="e">
        <f t="shared" si="63"/>
        <v>#VALUE!</v>
      </c>
      <c r="Q89" s="26" t="e">
        <f t="shared" si="63"/>
        <v>#VALUE!</v>
      </c>
      <c r="R89" s="26" t="e">
        <f t="shared" si="63"/>
        <v>#VALUE!</v>
      </c>
      <c r="S89" s="26" t="e">
        <f t="shared" si="63"/>
        <v>#VALUE!</v>
      </c>
      <c r="T89" s="26" t="e">
        <f t="shared" si="63"/>
        <v>#VALUE!</v>
      </c>
      <c r="U89" s="26" t="e">
        <f t="shared" si="63"/>
        <v>#VALUE!</v>
      </c>
      <c r="V89" s="26" t="e">
        <f t="shared" si="63"/>
        <v>#VALUE!</v>
      </c>
      <c r="W89" s="26" t="e">
        <f t="shared" si="63"/>
        <v>#VALUE!</v>
      </c>
      <c r="X89" s="26" t="e">
        <f t="shared" si="63"/>
        <v>#VALUE!</v>
      </c>
      <c r="Y89" s="26" t="e">
        <f t="shared" si="63"/>
        <v>#VALUE!</v>
      </c>
      <c r="Z89" s="26">
        <f t="shared" si="63"/>
        <v>0</v>
      </c>
    </row>
    <row r="90" spans="15:26" x14ac:dyDescent="0.25">
      <c r="O90" s="26" t="e">
        <f t="shared" si="64"/>
        <v>#VALUE!</v>
      </c>
      <c r="P90" s="26" t="e">
        <f t="shared" si="63"/>
        <v>#VALUE!</v>
      </c>
      <c r="Q90" s="26" t="e">
        <f t="shared" si="63"/>
        <v>#VALUE!</v>
      </c>
      <c r="R90" s="26" t="e">
        <f t="shared" si="63"/>
        <v>#VALUE!</v>
      </c>
      <c r="S90" s="26" t="e">
        <f t="shared" si="63"/>
        <v>#VALUE!</v>
      </c>
      <c r="T90" s="26" t="e">
        <f t="shared" si="63"/>
        <v>#VALUE!</v>
      </c>
      <c r="U90" s="26" t="e">
        <f t="shared" si="63"/>
        <v>#VALUE!</v>
      </c>
      <c r="V90" s="26" t="e">
        <f t="shared" si="63"/>
        <v>#VALUE!</v>
      </c>
      <c r="W90" s="26" t="e">
        <f t="shared" si="63"/>
        <v>#VALUE!</v>
      </c>
      <c r="X90" s="26" t="e">
        <f t="shared" si="63"/>
        <v>#VALUE!</v>
      </c>
      <c r="Y90" s="26" t="e">
        <f t="shared" si="63"/>
        <v>#VALUE!</v>
      </c>
      <c r="Z90" s="26">
        <f t="shared" si="63"/>
        <v>0</v>
      </c>
    </row>
    <row r="91" spans="15:26" x14ac:dyDescent="0.25">
      <c r="O91" s="26" t="e">
        <f t="shared" si="64"/>
        <v>#VALUE!</v>
      </c>
      <c r="P91" s="26" t="e">
        <f t="shared" si="63"/>
        <v>#VALUE!</v>
      </c>
      <c r="Q91" s="26" t="e">
        <f t="shared" si="63"/>
        <v>#VALUE!</v>
      </c>
      <c r="R91" s="26" t="e">
        <f t="shared" si="63"/>
        <v>#VALUE!</v>
      </c>
      <c r="S91" s="26" t="e">
        <f t="shared" si="63"/>
        <v>#VALUE!</v>
      </c>
      <c r="T91" s="26" t="e">
        <f t="shared" si="63"/>
        <v>#VALUE!</v>
      </c>
      <c r="U91" s="26" t="e">
        <f t="shared" si="63"/>
        <v>#VALUE!</v>
      </c>
      <c r="V91" s="26" t="e">
        <f t="shared" si="63"/>
        <v>#VALUE!</v>
      </c>
      <c r="W91" s="26" t="e">
        <f t="shared" si="63"/>
        <v>#VALUE!</v>
      </c>
      <c r="X91" s="26" t="e">
        <f t="shared" si="63"/>
        <v>#VALUE!</v>
      </c>
      <c r="Y91" s="26" t="e">
        <f t="shared" si="63"/>
        <v>#VALUE!</v>
      </c>
      <c r="Z91" s="26">
        <f t="shared" si="63"/>
        <v>0</v>
      </c>
    </row>
  </sheetData>
  <mergeCells count="23">
    <mergeCell ref="B2:D2"/>
    <mergeCell ref="E2:F2"/>
    <mergeCell ref="J2:K2"/>
    <mergeCell ref="B3:D3"/>
    <mergeCell ref="E3:F3"/>
    <mergeCell ref="J3:K3"/>
    <mergeCell ref="J7:K7"/>
    <mergeCell ref="B4:D4"/>
    <mergeCell ref="E4:F4"/>
    <mergeCell ref="J4:K4"/>
    <mergeCell ref="B5:D5"/>
    <mergeCell ref="E5:F5"/>
    <mergeCell ref="J5:K5"/>
    <mergeCell ref="B6:D6"/>
    <mergeCell ref="E6:F6"/>
    <mergeCell ref="J6:K6"/>
    <mergeCell ref="B7:D7"/>
    <mergeCell ref="E7:F7"/>
    <mergeCell ref="B8:D8"/>
    <mergeCell ref="E8:F8"/>
    <mergeCell ref="J8:K8"/>
    <mergeCell ref="E9:F9"/>
    <mergeCell ref="E10:F10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3"/>
  <sheetViews>
    <sheetView tabSelected="1" zoomScaleNormal="100" workbookViewId="0">
      <selection activeCell="I3" sqref="I3"/>
    </sheetView>
  </sheetViews>
  <sheetFormatPr defaultRowHeight="13.2" x14ac:dyDescent="0.25"/>
  <cols>
    <col min="1" max="1" width="18.44140625" customWidth="1"/>
    <col min="3" max="3" width="10.5546875" customWidth="1"/>
    <col min="13" max="13" width="11.33203125" customWidth="1"/>
    <col min="15" max="15" width="16.5546875" customWidth="1"/>
  </cols>
  <sheetData>
    <row r="1" spans="1:27" ht="18" thickTop="1" x14ac:dyDescent="0.3">
      <c r="A1" s="48" t="s">
        <v>99</v>
      </c>
      <c r="L1" s="95" t="s">
        <v>106</v>
      </c>
      <c r="M1" s="87"/>
      <c r="N1" s="5"/>
    </row>
    <row r="2" spans="1:27" x14ac:dyDescent="0.25">
      <c r="A2" s="180" t="s">
        <v>195</v>
      </c>
      <c r="B2" s="180"/>
      <c r="C2" s="180"/>
      <c r="D2" s="182" t="s">
        <v>197</v>
      </c>
      <c r="E2" s="183"/>
      <c r="G2" s="2" t="s">
        <v>25</v>
      </c>
      <c r="H2" s="2"/>
      <c r="I2" s="176" t="s">
        <v>199</v>
      </c>
      <c r="L2" s="108"/>
      <c r="M2" s="92" t="s">
        <v>107</v>
      </c>
      <c r="N2" s="85"/>
    </row>
    <row r="3" spans="1:27" ht="13.8" thickBot="1" x14ac:dyDescent="0.3">
      <c r="A3" s="180" t="s">
        <v>196</v>
      </c>
      <c r="B3" s="180"/>
      <c r="C3" s="180"/>
      <c r="D3" s="183" t="s">
        <v>198</v>
      </c>
      <c r="E3" s="183"/>
      <c r="G3" s="2" t="s">
        <v>26</v>
      </c>
      <c r="H3" s="2"/>
      <c r="I3" s="176"/>
      <c r="L3" s="108" t="str">
        <f t="shared" ref="L3:L9" si="0">I2</f>
        <v>BPB</v>
      </c>
      <c r="M3" s="109">
        <f>Cytotoxicity!M46</f>
        <v>6.1581790193391539</v>
      </c>
      <c r="N3" s="5"/>
    </row>
    <row r="4" spans="1:27" ht="16.2" thickTop="1" x14ac:dyDescent="0.3">
      <c r="A4" s="180" t="s">
        <v>20</v>
      </c>
      <c r="B4" s="180"/>
      <c r="C4" s="180"/>
      <c r="D4" s="181" t="s">
        <v>168</v>
      </c>
      <c r="E4" s="181"/>
      <c r="G4" s="2" t="s">
        <v>27</v>
      </c>
      <c r="H4" s="2"/>
      <c r="I4" s="176"/>
      <c r="L4" s="108">
        <f t="shared" si="0"/>
        <v>0</v>
      </c>
      <c r="M4" s="109">
        <f>Cytotoxicity!M47</f>
        <v>4.6890091253053239</v>
      </c>
      <c r="N4" s="5"/>
      <c r="O4" s="52" t="s">
        <v>98</v>
      </c>
      <c r="P4" s="37"/>
      <c r="Q4" s="37"/>
      <c r="R4" s="37"/>
      <c r="S4" s="37"/>
      <c r="T4" s="37"/>
      <c r="U4" s="37"/>
      <c r="V4" s="142" t="s">
        <v>122</v>
      </c>
      <c r="W4" s="142"/>
      <c r="X4" s="143" t="s">
        <v>119</v>
      </c>
      <c r="Y4" s="37"/>
      <c r="Z4" s="37"/>
      <c r="AA4" s="38"/>
    </row>
    <row r="5" spans="1:27" x14ac:dyDescent="0.25">
      <c r="G5" s="2" t="s">
        <v>28</v>
      </c>
      <c r="H5" s="2"/>
      <c r="I5" s="176"/>
      <c r="L5" s="108">
        <f t="shared" si="0"/>
        <v>0</v>
      </c>
      <c r="M5" s="109">
        <f>Cytotoxicity!M48</f>
        <v>3.9556190871196373</v>
      </c>
      <c r="N5" s="5"/>
      <c r="O5" s="49" t="str">
        <f>I9</f>
        <v>cinnamic aldehyde</v>
      </c>
      <c r="P5" s="88">
        <f>Q5/2</f>
        <v>4</v>
      </c>
      <c r="Q5" s="88">
        <f>R5/2</f>
        <v>8</v>
      </c>
      <c r="R5" s="88">
        <f>S5/2</f>
        <v>16</v>
      </c>
      <c r="S5" s="88">
        <f>T5/2</f>
        <v>32</v>
      </c>
      <c r="T5" s="88">
        <f>D10</f>
        <v>64</v>
      </c>
      <c r="U5" s="1" t="s">
        <v>121</v>
      </c>
      <c r="V5" s="1" t="s">
        <v>121</v>
      </c>
      <c r="W5" s="1" t="s">
        <v>123</v>
      </c>
      <c r="X5" s="1"/>
      <c r="Y5" s="1" t="s">
        <v>120</v>
      </c>
      <c r="AA5" s="113"/>
    </row>
    <row r="6" spans="1:27" x14ac:dyDescent="0.25">
      <c r="G6" s="2" t="s">
        <v>29</v>
      </c>
      <c r="H6" s="2"/>
      <c r="I6" s="176"/>
      <c r="L6" s="108">
        <f t="shared" si="0"/>
        <v>0</v>
      </c>
      <c r="M6" s="109" t="str">
        <f>Cytotoxicity!M49</f>
        <v>&gt;20.59</v>
      </c>
      <c r="N6" s="5"/>
      <c r="O6" s="50" t="s">
        <v>73</v>
      </c>
      <c r="P6" s="90">
        <f>'Rep 1'!H40</f>
        <v>1.1803727672725355</v>
      </c>
      <c r="Q6" s="90">
        <f>'Rep 1'!I40</f>
        <v>1.4305070481142168</v>
      </c>
      <c r="R6" s="90">
        <f>'Rep 1'!J40</f>
        <v>1.7896146711770682</v>
      </c>
      <c r="S6" s="90">
        <f>'Rep 1'!K40</f>
        <v>2.8838395811803257</v>
      </c>
      <c r="T6" s="90">
        <f>'Rep 1'!L40</f>
        <v>6.0283968979027778</v>
      </c>
      <c r="U6" s="5">
        <f>G22</f>
        <v>9.5481253512375694</v>
      </c>
      <c r="V6" s="30" t="b">
        <f>AND(U6&gt;7,U6&lt;30)</f>
        <v>1</v>
      </c>
      <c r="W6" s="30" t="b">
        <f>AND(T6&gt;2,T6&lt;8)</f>
        <v>1</v>
      </c>
      <c r="X6" s="32"/>
      <c r="Y6" s="5">
        <f>STDEV('Rep 1'!B20:G20,'Rep 1'!O20:T20,'Rep 1'!AB20:AG20)/AVERAGE('Rep 1'!B20:G20,'Rep 1'!O20:T20,'Rep 1'!AB20:AG20)*100</f>
        <v>9.425115954082333</v>
      </c>
      <c r="Z6" s="30" t="str">
        <f>IF(Y6&lt;20,"ACCEPTED", "NOT ACCEPTED")</f>
        <v>ACCEPTED</v>
      </c>
      <c r="AA6" s="113"/>
    </row>
    <row r="7" spans="1:27" x14ac:dyDescent="0.25">
      <c r="G7" s="2" t="s">
        <v>30</v>
      </c>
      <c r="H7" s="2"/>
      <c r="I7" s="176"/>
      <c r="L7" s="108">
        <f t="shared" si="0"/>
        <v>0</v>
      </c>
      <c r="M7" s="109" t="str">
        <f>Cytotoxicity!M50</f>
        <v>&gt;20.59</v>
      </c>
      <c r="N7" s="5"/>
      <c r="O7" s="50" t="s">
        <v>74</v>
      </c>
      <c r="P7" s="90">
        <f>IF('Rep 2'!$B$13="","",'Rep 2'!H40)</f>
        <v>1.1917075075032983</v>
      </c>
      <c r="Q7" s="90">
        <f>IF('Rep 2'!$B$13="","",'Rep 2'!I40)</f>
        <v>1.3986867971228298</v>
      </c>
      <c r="R7" s="90">
        <f>IF('Rep 2'!$B$13="","",'Rep 2'!J40)</f>
        <v>1.5674024003514944</v>
      </c>
      <c r="S7" s="90">
        <f>IF('Rep 2'!$B$13="","",'Rep 2'!K40)</f>
        <v>2.1412076025970381</v>
      </c>
      <c r="T7" s="90">
        <f>IF('Rep 2'!$B$13="","",'Rep 2'!L40)</f>
        <v>4.4336300188014546</v>
      </c>
      <c r="U7" s="5">
        <f>H22</f>
        <v>12.803975491933976</v>
      </c>
      <c r="V7" s="30" t="b">
        <f>AND(U7&gt;7,U7&lt;30)</f>
        <v>1</v>
      </c>
      <c r="W7" s="30" t="b">
        <f>AND(T7&gt;2,T7&lt;8)</f>
        <v>1</v>
      </c>
      <c r="X7" s="32"/>
      <c r="Y7" s="5">
        <f>STDEV('Rep 2'!B20:G20,'Rep 2'!O20:T20,'Rep 2'!AB20:AG20)/AVERAGE('Rep 2'!B20:G20,'Rep 2'!O20:T20,'Rep 2'!AB20:AG20)*100</f>
        <v>8.161955806422645</v>
      </c>
      <c r="Z7" s="30" t="str">
        <f>IF(Y7&lt;20,"ACCEPTED", "NOT ACCEPTED")</f>
        <v>ACCEPTED</v>
      </c>
      <c r="AA7" s="113"/>
    </row>
    <row r="8" spans="1:27" x14ac:dyDescent="0.25">
      <c r="A8" s="179" t="s">
        <v>44</v>
      </c>
      <c r="B8" s="179"/>
      <c r="C8" s="179"/>
      <c r="D8" s="3">
        <v>1.5</v>
      </c>
      <c r="E8" t="s">
        <v>62</v>
      </c>
      <c r="G8" s="2" t="s">
        <v>31</v>
      </c>
      <c r="H8" s="2"/>
      <c r="I8" s="176"/>
      <c r="L8" s="108">
        <f t="shared" si="0"/>
        <v>0</v>
      </c>
      <c r="M8" s="109" t="str">
        <f>Cytotoxicity!M51</f>
        <v>&gt;20.59</v>
      </c>
      <c r="N8" s="5"/>
      <c r="O8" s="50" t="s">
        <v>75</v>
      </c>
      <c r="P8" s="90" t="str">
        <f>IF('Rep 3'!$B$13="","",'Rep 3'!H40)</f>
        <v/>
      </c>
      <c r="Q8" s="90" t="str">
        <f>IF('Rep 3'!$B$13="","",'Rep 3'!I40)</f>
        <v/>
      </c>
      <c r="R8" s="90" t="str">
        <f>IF('Rep 3'!$B$13="","",'Rep 3'!J40)</f>
        <v/>
      </c>
      <c r="S8" s="90" t="str">
        <f>IF('Rep 3'!$B$13="","",'Rep 3'!K40)</f>
        <v/>
      </c>
      <c r="T8" s="90" t="str">
        <f>IF('Rep 3'!$B$13="","",'Rep 3'!L40)</f>
        <v/>
      </c>
      <c r="U8" s="5" t="str">
        <f>I22</f>
        <v/>
      </c>
      <c r="V8" s="30" t="b">
        <f>AND(U8&gt;7,U8&lt;30)</f>
        <v>0</v>
      </c>
      <c r="W8" s="30" t="b">
        <f>AND(T8&gt;2,T8&lt;8)</f>
        <v>0</v>
      </c>
      <c r="X8" s="32"/>
      <c r="Y8" s="5" t="e">
        <f>STDEV('Rep 3'!B20:G20,'Rep 3'!O20:T20,'Rep 3'!AB20:AG20)/AVERAGE('Rep 3'!B20:G20,'Rep 3'!O20:T20,'Rep 3'!AB20:AG20)*100</f>
        <v>#DIV/0!</v>
      </c>
      <c r="Z8" s="30" t="e">
        <f>IF(Y8&lt;20,"ACCEPTED", "NOT ACCEPTED")</f>
        <v>#DIV/0!</v>
      </c>
      <c r="AA8" s="113"/>
    </row>
    <row r="9" spans="1:27" ht="13.8" thickBot="1" x14ac:dyDescent="0.3">
      <c r="A9" s="1" t="s">
        <v>59</v>
      </c>
      <c r="B9" s="1"/>
      <c r="C9" s="1"/>
      <c r="D9" s="3">
        <v>20.59</v>
      </c>
      <c r="E9" t="s">
        <v>63</v>
      </c>
      <c r="G9" s="101" t="s">
        <v>97</v>
      </c>
      <c r="I9" s="29" t="s">
        <v>112</v>
      </c>
      <c r="L9" s="110">
        <f t="shared" si="0"/>
        <v>0</v>
      </c>
      <c r="M9" s="175" t="str">
        <f>Cytotoxicity!M52</f>
        <v>&gt;20.59</v>
      </c>
      <c r="N9" s="5"/>
      <c r="O9" s="49" t="s">
        <v>77</v>
      </c>
      <c r="P9" s="85">
        <f t="shared" ref="P9:U9" si="1">AVERAGE(P6:P8)</f>
        <v>1.1860401373879168</v>
      </c>
      <c r="Q9" s="85">
        <f t="shared" si="1"/>
        <v>1.4145969226185233</v>
      </c>
      <c r="R9" s="85">
        <f t="shared" si="1"/>
        <v>1.6785085357642813</v>
      </c>
      <c r="S9" s="85">
        <f t="shared" si="1"/>
        <v>2.5125235918886819</v>
      </c>
      <c r="T9" s="85">
        <f t="shared" si="1"/>
        <v>5.2310134583521162</v>
      </c>
      <c r="U9" s="85">
        <f t="shared" si="1"/>
        <v>11.176050421585773</v>
      </c>
      <c r="AA9" s="113"/>
    </row>
    <row r="10" spans="1:27" ht="26.25" customHeight="1" thickTop="1" thickBot="1" x14ac:dyDescent="0.3">
      <c r="A10" s="1" t="s">
        <v>60</v>
      </c>
      <c r="B10" s="111" t="s">
        <v>112</v>
      </c>
      <c r="C10" s="1" t="s">
        <v>61</v>
      </c>
      <c r="D10" s="3">
        <v>64</v>
      </c>
      <c r="E10" t="s">
        <v>63</v>
      </c>
      <c r="I10" s="29"/>
      <c r="O10" s="144" t="s">
        <v>181</v>
      </c>
      <c r="P10" s="93">
        <f>STDEV(P6:P8)</f>
        <v>8.0148716801603931E-3</v>
      </c>
      <c r="Q10" s="93">
        <f>STDEV(Q6:Q8)</f>
        <v>2.2500315255067686E-2</v>
      </c>
      <c r="R10" s="93">
        <f>STDEV(R6:R8)</f>
        <v>0.15712780356362488</v>
      </c>
      <c r="S10" s="93">
        <f>STDEV(S6:S8)</f>
        <v>0.52512010798222619</v>
      </c>
      <c r="T10" s="93">
        <f>STDEV(T6:T8)</f>
        <v>1.1276704746242554</v>
      </c>
      <c r="U10" s="93"/>
      <c r="V10" s="114"/>
      <c r="W10" s="114"/>
      <c r="X10" s="114"/>
      <c r="Y10" s="114"/>
      <c r="Z10" s="114"/>
      <c r="AA10" s="115"/>
    </row>
    <row r="11" spans="1:27" ht="14.4" thickTop="1" thickBot="1" x14ac:dyDescent="0.3"/>
    <row r="12" spans="1:27" ht="16.8" thickTop="1" thickBot="1" x14ac:dyDescent="0.35">
      <c r="A12" s="52" t="s">
        <v>66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8"/>
      <c r="O12" s="125" t="s">
        <v>150</v>
      </c>
      <c r="P12" s="37"/>
      <c r="Q12" s="38"/>
      <c r="S12" s="125" t="s">
        <v>152</v>
      </c>
      <c r="T12" s="37"/>
      <c r="U12" s="38"/>
      <c r="W12" s="125" t="s">
        <v>183</v>
      </c>
      <c r="X12" s="37"/>
      <c r="Y12" s="38"/>
    </row>
    <row r="13" spans="1:27" x14ac:dyDescent="0.25">
      <c r="A13" s="39"/>
      <c r="B13" s="164" t="s">
        <v>51</v>
      </c>
      <c r="C13" s="165"/>
      <c r="D13" s="165"/>
      <c r="E13" s="165"/>
      <c r="F13" s="166"/>
      <c r="G13" s="164" t="s">
        <v>49</v>
      </c>
      <c r="H13" s="165"/>
      <c r="I13" s="165"/>
      <c r="J13" s="165"/>
      <c r="K13" s="166"/>
      <c r="M13" s="113"/>
      <c r="O13" s="127" t="s">
        <v>151</v>
      </c>
      <c r="R13" s="39"/>
      <c r="S13" s="39"/>
      <c r="U13" s="113"/>
      <c r="W13" s="39"/>
      <c r="Y13" s="113"/>
    </row>
    <row r="14" spans="1:27" x14ac:dyDescent="0.25">
      <c r="A14" s="39"/>
      <c r="B14" s="167" t="s">
        <v>73</v>
      </c>
      <c r="C14" s="85" t="s">
        <v>74</v>
      </c>
      <c r="D14" s="85" t="s">
        <v>75</v>
      </c>
      <c r="E14" s="85" t="s">
        <v>76</v>
      </c>
      <c r="F14" s="168" t="s">
        <v>185</v>
      </c>
      <c r="G14" s="167" t="s">
        <v>73</v>
      </c>
      <c r="H14" s="85" t="s">
        <v>74</v>
      </c>
      <c r="I14" s="85" t="s">
        <v>75</v>
      </c>
      <c r="J14" s="85" t="s">
        <v>176</v>
      </c>
      <c r="K14" s="168" t="s">
        <v>185</v>
      </c>
      <c r="M14" s="113"/>
      <c r="O14" s="96" t="s">
        <v>73</v>
      </c>
      <c r="P14" s="85" t="s">
        <v>74</v>
      </c>
      <c r="Q14" s="85" t="s">
        <v>75</v>
      </c>
      <c r="R14" s="39"/>
      <c r="S14" s="96" t="s">
        <v>73</v>
      </c>
      <c r="T14" s="85" t="s">
        <v>74</v>
      </c>
      <c r="U14" s="92" t="s">
        <v>75</v>
      </c>
      <c r="W14" s="96" t="s">
        <v>73</v>
      </c>
      <c r="X14" s="85" t="s">
        <v>74</v>
      </c>
      <c r="Y14" s="92" t="s">
        <v>75</v>
      </c>
    </row>
    <row r="15" spans="1:27" x14ac:dyDescent="0.25">
      <c r="A15" s="39" t="str">
        <f>I2</f>
        <v>BPB</v>
      </c>
      <c r="B15" s="169">
        <f>'Rep 1'!H44</f>
        <v>15.829374034481354</v>
      </c>
      <c r="C15" s="5">
        <f>IF('Rep 2'!$B$13="","",'Rep 2'!H44)</f>
        <v>15.242929137432688</v>
      </c>
      <c r="D15" s="5" t="str">
        <f>IF('Rep 3'!$B$13="","",'Rep 3'!H44)</f>
        <v/>
      </c>
      <c r="E15" s="105">
        <f>AVERAGE(B15:D15)</f>
        <v>15.536151585957022</v>
      </c>
      <c r="F15" s="170">
        <f>STDEV(B15:D15)</f>
        <v>0.41467916349535894</v>
      </c>
      <c r="G15" s="169">
        <f>'Rep 1'!F44</f>
        <v>2.5205156186409954</v>
      </c>
      <c r="H15" s="5">
        <f>IF('Rep 2'!$B$13="","",'Rep 2'!F44)</f>
        <v>2.5795359819844803</v>
      </c>
      <c r="I15" s="5" t="str">
        <f>IF('Rep 3'!$B$13="","",'Rep 3'!F44)</f>
        <v/>
      </c>
      <c r="J15" s="105">
        <f>GEOMEAN(G15:I15)</f>
        <v>2.5498550412598595</v>
      </c>
      <c r="K15" s="170">
        <f>STDEV(G15:I15)</f>
        <v>4.173369914827213E-2</v>
      </c>
      <c r="M15" s="113"/>
      <c r="O15" s="39" t="str">
        <f>'Rep 1'!J44</f>
        <v>ok</v>
      </c>
      <c r="P15" t="str">
        <f>'Rep 2'!J44</f>
        <v>ok</v>
      </c>
      <c r="Q15" t="e">
        <f>'Rep 3'!J44</f>
        <v>#DIV/0!</v>
      </c>
      <c r="R15" s="39"/>
      <c r="S15" s="39" t="str">
        <f>IF('Rep 1'!C44&gt;'Summary Results'!$D$8,"Check EC1.5!","ok")</f>
        <v>ok</v>
      </c>
      <c r="T15" t="str">
        <f>IF('Rep 2'!C44&gt;'Summary Results'!$D$8,"Check EC1.5!","ok")</f>
        <v>ok</v>
      </c>
      <c r="U15" s="113" t="e">
        <f>IF('Rep 3'!C44&gt;'Summary Results'!$D$8,"Check EC1.5!","ok")</f>
        <v>#DIV/0!</v>
      </c>
      <c r="W15" s="108">
        <f>Cytotoxicity!G56</f>
        <v>4.4267652161414635</v>
      </c>
      <c r="X15" s="5">
        <f>Cytotoxicity!G66</f>
        <v>6.2817711090317685</v>
      </c>
      <c r="Y15" s="109" t="str">
        <f>Cytotoxicity!G76</f>
        <v>&gt;20.59</v>
      </c>
    </row>
    <row r="16" spans="1:27" x14ac:dyDescent="0.25">
      <c r="A16" s="39">
        <f t="shared" ref="A16:A22" si="2">I3</f>
        <v>0</v>
      </c>
      <c r="B16" s="169">
        <f>'Rep 1'!H45</f>
        <v>6.3822263592589819</v>
      </c>
      <c r="C16" s="5">
        <f>IF('Rep 2'!$B$13="","",'Rep 2'!H45)</f>
        <v>11.301048752811594</v>
      </c>
      <c r="D16" s="5" t="str">
        <f>IF('Rep 3'!$B$13="","",'Rep 3'!H45)</f>
        <v/>
      </c>
      <c r="E16" s="105">
        <f t="shared" ref="E16:E21" si="3">AVERAGE(B16:D16)</f>
        <v>8.8416375560352876</v>
      </c>
      <c r="F16" s="170">
        <f t="shared" ref="F16:F22" si="4">STDEV(B16:D16)</f>
        <v>3.4781326699332982</v>
      </c>
      <c r="G16" s="169">
        <f>'Rep 1'!F45</f>
        <v>1.2230959263822279</v>
      </c>
      <c r="H16" s="5">
        <f>IF('Rep 2'!$B$13="","",'Rep 2'!F45)</f>
        <v>2.058680849542184</v>
      </c>
      <c r="I16" s="5" t="str">
        <f>IF('Rep 3'!$B$13="","",'Rep 3'!F45)</f>
        <v/>
      </c>
      <c r="J16" s="105">
        <f t="shared" ref="J16:J22" si="5">GEOMEAN(G16:I16)</f>
        <v>1.5868094280020362</v>
      </c>
      <c r="K16" s="170">
        <f t="shared" ref="K16:K22" si="6">STDEV(G16:I16)</f>
        <v>0.59084776542364592</v>
      </c>
      <c r="M16" s="113"/>
      <c r="O16" s="39" t="str">
        <f>'Rep 1'!J45</f>
        <v>ok</v>
      </c>
      <c r="P16" t="str">
        <f>'Rep 2'!J45</f>
        <v>ok</v>
      </c>
      <c r="Q16" t="e">
        <f>'Rep 3'!J45</f>
        <v>#DIV/0!</v>
      </c>
      <c r="R16" s="39"/>
      <c r="S16" s="39" t="str">
        <f>IF('Rep 1'!C45&gt;'Summary Results'!$D$8,"Check EC1.5!","ok")</f>
        <v>ok</v>
      </c>
      <c r="T16" t="str">
        <f>IF('Rep 2'!C45&gt;'Summary Results'!$D$8,"Check EC1.5!","ok")</f>
        <v>ok</v>
      </c>
      <c r="U16" s="113" t="e">
        <f>IF('Rep 3'!C45&gt;'Summary Results'!$D$8,"Check EC1.5!","ok")</f>
        <v>#DIV/0!</v>
      </c>
      <c r="W16" s="108">
        <f>Cytotoxicity!G57</f>
        <v>4.1477187115134244</v>
      </c>
      <c r="X16" s="5">
        <f>Cytotoxicity!G67</f>
        <v>4.512015748083531</v>
      </c>
      <c r="Y16" s="109" t="str">
        <f>Cytotoxicity!G77</f>
        <v>&gt;20.59</v>
      </c>
    </row>
    <row r="17" spans="1:29" x14ac:dyDescent="0.25">
      <c r="A17" s="39">
        <f t="shared" si="2"/>
        <v>0</v>
      </c>
      <c r="B17" s="169">
        <f>'Rep 1'!H46</f>
        <v>7.1116438160095852</v>
      </c>
      <c r="C17" s="5">
        <f>IF('Rep 2'!$B$13="","",'Rep 2'!H46)</f>
        <v>11.407448226998183</v>
      </c>
      <c r="D17" s="5" t="str">
        <f>IF('Rep 3'!$B$13="","",'Rep 3'!H46)</f>
        <v/>
      </c>
      <c r="E17" s="105">
        <f t="shared" si="3"/>
        <v>9.2595460215038834</v>
      </c>
      <c r="F17" s="170">
        <f t="shared" si="4"/>
        <v>3.0375924296611236</v>
      </c>
      <c r="G17" s="169">
        <f>'Rep 1'!F46</f>
        <v>0.24864007180522837</v>
      </c>
      <c r="H17" s="5">
        <f>IF('Rep 2'!$B$13="","",'Rep 2'!F46)</f>
        <v>0.18085073069159857</v>
      </c>
      <c r="I17" s="5" t="str">
        <f>IF('Rep 3'!$B$13="","",'Rep 3'!F46)</f>
        <v/>
      </c>
      <c r="J17" s="105">
        <f t="shared" si="5"/>
        <v>0.21205362214587867</v>
      </c>
      <c r="K17" s="170">
        <f t="shared" si="6"/>
        <v>4.7934302793615796E-2</v>
      </c>
      <c r="M17" s="113"/>
      <c r="O17" s="39" t="str">
        <f>'Rep 1'!J46</f>
        <v>ok</v>
      </c>
      <c r="P17" t="str">
        <f>'Rep 2'!J46</f>
        <v>ok</v>
      </c>
      <c r="Q17" t="e">
        <f>'Rep 3'!J46</f>
        <v>#DIV/0!</v>
      </c>
      <c r="R17" s="39"/>
      <c r="S17" s="39" t="str">
        <f>IF('Rep 1'!C46&gt;'Summary Results'!$D$8,"Check EC1.5!","ok")</f>
        <v>ok</v>
      </c>
      <c r="T17" t="str">
        <f>IF('Rep 2'!C46&gt;'Summary Results'!$D$8,"Check EC1.5!","ok")</f>
        <v>ok</v>
      </c>
      <c r="U17" s="113" t="e">
        <f>IF('Rep 3'!C46&gt;'Summary Results'!$D$8,"Check EC1.5!","ok")</f>
        <v>#DIV/0!</v>
      </c>
      <c r="W17" s="108">
        <f>Cytotoxicity!G58</f>
        <v>3.0623538967197805</v>
      </c>
      <c r="X17" s="5">
        <f>Cytotoxicity!G68</f>
        <v>3.5470393109306149</v>
      </c>
      <c r="Y17" s="109" t="str">
        <f>Cytotoxicity!G78</f>
        <v>&gt;20.59</v>
      </c>
    </row>
    <row r="18" spans="1:29" x14ac:dyDescent="0.25">
      <c r="A18" s="39">
        <f t="shared" si="2"/>
        <v>0</v>
      </c>
      <c r="B18" s="169">
        <f>'Rep 1'!H47</f>
        <v>0.65112274734863729</v>
      </c>
      <c r="C18" s="5">
        <f>IF('Rep 2'!$B$13="","",'Rep 2'!H47)</f>
        <v>2.83522236552127</v>
      </c>
      <c r="D18" s="5" t="str">
        <f>IF('Rep 3'!$B$13="","",'Rep 3'!H47)</f>
        <v/>
      </c>
      <c r="E18" s="105">
        <f t="shared" si="3"/>
        <v>1.7431725564349536</v>
      </c>
      <c r="F18" s="170">
        <f t="shared" si="4"/>
        <v>1.5443916507968174</v>
      </c>
      <c r="G18" s="169">
        <f>'Rep 1'!F47</f>
        <v>0</v>
      </c>
      <c r="H18" s="5">
        <f>IF('Rep 2'!$B$13="","",'Rep 2'!F47)</f>
        <v>4.3167952097829483</v>
      </c>
      <c r="I18" s="5" t="str">
        <f>IF('Rep 3'!$B$13="","",'Rep 3'!F47)</f>
        <v/>
      </c>
      <c r="J18" s="105" t="e">
        <f t="shared" si="5"/>
        <v>#NUM!</v>
      </c>
      <c r="K18" s="170">
        <f t="shared" si="6"/>
        <v>3.052435165831128</v>
      </c>
      <c r="M18" s="113"/>
      <c r="O18" s="39" t="str">
        <f>'Rep 1'!J47</f>
        <v>ok</v>
      </c>
      <c r="P18" t="str">
        <f>'Rep 2'!J47</f>
        <v>ok</v>
      </c>
      <c r="Q18" t="e">
        <f>'Rep 3'!J47</f>
        <v>#DIV/0!</v>
      </c>
      <c r="R18" s="39"/>
      <c r="S18" s="39" t="str">
        <f>IF('Rep 1'!C47&gt;'Summary Results'!$D$8,"Check EC1.5!","ok")</f>
        <v>ok</v>
      </c>
      <c r="T18" t="str">
        <f>IF('Rep 2'!C47&gt;'Summary Results'!$D$8,"Check EC1.5!","ok")</f>
        <v>ok</v>
      </c>
      <c r="U18" s="113" t="e">
        <f>IF('Rep 3'!C47&gt;'Summary Results'!$D$8,"Check EC1.5!","ok")</f>
        <v>#DIV/0!</v>
      </c>
      <c r="W18" s="108" t="str">
        <f>Cytotoxicity!G59</f>
        <v>&gt;20.59</v>
      </c>
      <c r="X18" s="5">
        <f>Cytotoxicity!G69</f>
        <v>12.520279974805415</v>
      </c>
      <c r="Y18" s="109" t="str">
        <f>Cytotoxicity!G79</f>
        <v>&gt;20.59</v>
      </c>
    </row>
    <row r="19" spans="1:29" x14ac:dyDescent="0.25">
      <c r="A19" s="39">
        <f t="shared" si="2"/>
        <v>0</v>
      </c>
      <c r="B19" s="169">
        <f>'Rep 1'!H48</f>
        <v>0.62886608360333585</v>
      </c>
      <c r="C19" s="5">
        <f>IF('Rep 2'!$B$13="","",'Rep 2'!H48)</f>
        <v>0.54418539947499955</v>
      </c>
      <c r="D19" s="5" t="str">
        <f>IF('Rep 3'!$B$13="","",'Rep 3'!H48)</f>
        <v/>
      </c>
      <c r="E19" s="105">
        <f t="shared" si="3"/>
        <v>0.5865257415391677</v>
      </c>
      <c r="F19" s="170">
        <f t="shared" si="4"/>
        <v>5.9878285982662642E-2</v>
      </c>
      <c r="G19" s="169">
        <f>'Rep 1'!F48</f>
        <v>0</v>
      </c>
      <c r="H19" s="5">
        <f>IF('Rep 2'!$B$13="","",'Rep 2'!F48)</f>
        <v>0</v>
      </c>
      <c r="I19" s="5" t="str">
        <f>IF('Rep 3'!$B$13="","",'Rep 3'!F48)</f>
        <v/>
      </c>
      <c r="J19" s="105" t="e">
        <f t="shared" si="5"/>
        <v>#NUM!</v>
      </c>
      <c r="K19" s="170">
        <f t="shared" si="6"/>
        <v>0</v>
      </c>
      <c r="M19" s="113"/>
      <c r="O19" s="39" t="str">
        <f>'Rep 1'!J48</f>
        <v>ok</v>
      </c>
      <c r="P19" t="str">
        <f>'Rep 2'!J48</f>
        <v>ok</v>
      </c>
      <c r="Q19" t="e">
        <f>'Rep 3'!J48</f>
        <v>#DIV/0!</v>
      </c>
      <c r="R19" s="39"/>
      <c r="S19" s="39" t="str">
        <f>IF('Rep 1'!C48&gt;'Summary Results'!$D$8,"Check EC1.5!","ok")</f>
        <v>ok</v>
      </c>
      <c r="T19" t="str">
        <f>IF('Rep 2'!C48&gt;'Summary Results'!$D$8,"Check EC1.5!","ok")</f>
        <v>ok</v>
      </c>
      <c r="U19" s="113" t="e">
        <f>IF('Rep 3'!C48&gt;'Summary Results'!$D$8,"Check EC1.5!","ok")</f>
        <v>#DIV/0!</v>
      </c>
      <c r="W19" s="108" t="str">
        <f>Cytotoxicity!G60</f>
        <v>&gt;20.59</v>
      </c>
      <c r="X19" s="5" t="str">
        <f>Cytotoxicity!G70</f>
        <v>&gt;20.59</v>
      </c>
      <c r="Y19" s="109" t="str">
        <f>Cytotoxicity!G80</f>
        <v>&gt;20.59</v>
      </c>
    </row>
    <row r="20" spans="1:29" x14ac:dyDescent="0.25">
      <c r="A20" s="39">
        <f t="shared" si="2"/>
        <v>0</v>
      </c>
      <c r="B20" s="169">
        <f>'Rep 1'!H49</f>
        <v>0.63319906197682208</v>
      </c>
      <c r="C20" s="5">
        <f>IF('Rep 2'!$B$13="","",'Rep 2'!H49)</f>
        <v>0.57519728943715653</v>
      </c>
      <c r="D20" s="5" t="str">
        <f>IF('Rep 3'!$B$13="","",'Rep 3'!H49)</f>
        <v/>
      </c>
      <c r="E20" s="105">
        <f t="shared" si="3"/>
        <v>0.6041981757069893</v>
      </c>
      <c r="F20" s="170">
        <f t="shared" si="4"/>
        <v>4.1013446683637184E-2</v>
      </c>
      <c r="G20" s="169">
        <f>'Rep 1'!F49</f>
        <v>0</v>
      </c>
      <c r="H20" s="5">
        <f>IF('Rep 2'!$B$13="","",'Rep 2'!F49)</f>
        <v>0</v>
      </c>
      <c r="I20" s="5" t="str">
        <f>IF('Rep 3'!$B$13="","",'Rep 3'!F49)</f>
        <v/>
      </c>
      <c r="J20" s="105" t="e">
        <f t="shared" si="5"/>
        <v>#NUM!</v>
      </c>
      <c r="K20" s="170">
        <f t="shared" si="6"/>
        <v>0</v>
      </c>
      <c r="M20" s="113"/>
      <c r="O20" s="39" t="str">
        <f>'Rep 1'!J49</f>
        <v>ok</v>
      </c>
      <c r="P20" t="str">
        <f>'Rep 2'!J49</f>
        <v>ok</v>
      </c>
      <c r="Q20" t="e">
        <f>'Rep 3'!J49</f>
        <v>#DIV/0!</v>
      </c>
      <c r="R20" s="39"/>
      <c r="S20" s="39" t="str">
        <f>IF('Rep 1'!C49&gt;'Summary Results'!$D$8,"Check EC1.5!","ok")</f>
        <v>ok</v>
      </c>
      <c r="T20" t="str">
        <f>IF('Rep 2'!C49&gt;'Summary Results'!$D$8,"Check EC1.5!","ok")</f>
        <v>ok</v>
      </c>
      <c r="U20" s="113" t="e">
        <f>IF('Rep 3'!C49&gt;'Summary Results'!$D$8,"Check EC1.5!","ok")</f>
        <v>#DIV/0!</v>
      </c>
      <c r="W20" s="108" t="str">
        <f>Cytotoxicity!G61</f>
        <v>&gt;20.59</v>
      </c>
      <c r="X20" s="5" t="str">
        <f>Cytotoxicity!G71</f>
        <v>&gt;20.59</v>
      </c>
      <c r="Y20" s="109" t="str">
        <f>Cytotoxicity!G81</f>
        <v>&gt;20.59</v>
      </c>
    </row>
    <row r="21" spans="1:29" x14ac:dyDescent="0.25">
      <c r="A21" s="39">
        <f t="shared" si="2"/>
        <v>0</v>
      </c>
      <c r="B21" s="169">
        <f>'Rep 1'!H50</f>
        <v>0.6628511761624124</v>
      </c>
      <c r="C21" s="5">
        <f>IF('Rep 2'!$B$13="","",'Rep 2'!H50)</f>
        <v>0.6249524459003315</v>
      </c>
      <c r="D21" s="5" t="str">
        <f>IF('Rep 3'!$B$13="","",'Rep 3'!H50)</f>
        <v/>
      </c>
      <c r="E21" s="105">
        <f t="shared" si="3"/>
        <v>0.6439018110313719</v>
      </c>
      <c r="F21" s="170">
        <f t="shared" si="4"/>
        <v>2.679844916667723E-2</v>
      </c>
      <c r="G21" s="169">
        <f>'Rep 1'!F50</f>
        <v>0</v>
      </c>
      <c r="H21" s="5">
        <f>IF('Rep 2'!$B$13="","",'Rep 2'!F50)</f>
        <v>0</v>
      </c>
      <c r="I21" s="5" t="str">
        <f>IF('Rep 3'!$B$13="","",'Rep 3'!F50)</f>
        <v/>
      </c>
      <c r="J21" s="105" t="e">
        <f t="shared" si="5"/>
        <v>#NUM!</v>
      </c>
      <c r="K21" s="170">
        <f t="shared" si="6"/>
        <v>0</v>
      </c>
      <c r="M21" s="113"/>
      <c r="O21" s="39" t="str">
        <f>'Rep 1'!J50</f>
        <v>ok</v>
      </c>
      <c r="P21" t="str">
        <f>'Rep 2'!J50</f>
        <v>ok</v>
      </c>
      <c r="Q21" t="e">
        <f>'Rep 3'!J50</f>
        <v>#DIV/0!</v>
      </c>
      <c r="R21" s="39"/>
      <c r="S21" s="39" t="str">
        <f>IF('Rep 1'!C50&gt;'Summary Results'!$D$8,"Check EC1.5!","ok")</f>
        <v>ok</v>
      </c>
      <c r="T21" t="str">
        <f>IF('Rep 2'!C50&gt;'Summary Results'!$D$8,"Check EC1.5!","ok")</f>
        <v>ok</v>
      </c>
      <c r="U21" s="113" t="e">
        <f>IF('Rep 3'!C50&gt;'Summary Results'!$D$8,"Check EC1.5!","ok")</f>
        <v>#DIV/0!</v>
      </c>
      <c r="W21" s="108" t="str">
        <f>Cytotoxicity!G62</f>
        <v>&gt;20.59</v>
      </c>
      <c r="X21" s="5" t="str">
        <f>Cytotoxicity!G72</f>
        <v>&gt;20.59</v>
      </c>
      <c r="Y21" s="109" t="str">
        <f>Cytotoxicity!G82</f>
        <v>&gt;20.59</v>
      </c>
    </row>
    <row r="22" spans="1:29" ht="13.8" thickBot="1" x14ac:dyDescent="0.3">
      <c r="A22" s="126" t="str">
        <f t="shared" si="2"/>
        <v>cinnamic aldehyde</v>
      </c>
      <c r="B22" s="171">
        <f>'Rep 1'!H51</f>
        <v>6.0283968979027778</v>
      </c>
      <c r="C22" s="172">
        <f>IF('Rep 2'!$B$13="","",'Rep 2'!H51)</f>
        <v>4.4336300188014546</v>
      </c>
      <c r="D22" s="172" t="str">
        <f>IF('Rep 3'!$B$13="","",'Rep 3'!H51)</f>
        <v/>
      </c>
      <c r="E22" s="140">
        <f>AVERAGE(B22:D22)</f>
        <v>5.2310134583521162</v>
      </c>
      <c r="F22" s="173">
        <f t="shared" si="4"/>
        <v>1.1276704746242554</v>
      </c>
      <c r="G22" s="171">
        <f>'Rep 1'!F51</f>
        <v>9.5481253512375694</v>
      </c>
      <c r="H22" s="172">
        <f>IF('Rep 2'!$B$13="","",'Rep 2'!F51)</f>
        <v>12.803975491933976</v>
      </c>
      <c r="I22" s="172" t="str">
        <f>IF('Rep 3'!$B$13="","",'Rep 3'!F51)</f>
        <v/>
      </c>
      <c r="J22" s="140">
        <f t="shared" si="5"/>
        <v>11.056851404950658</v>
      </c>
      <c r="K22" s="173">
        <f t="shared" si="6"/>
        <v>2.3022337130136079</v>
      </c>
      <c r="L22" s="114"/>
      <c r="M22" s="115"/>
      <c r="O22" s="126"/>
      <c r="P22" s="114"/>
      <c r="Q22" s="114"/>
      <c r="R22" s="39"/>
      <c r="S22" s="126"/>
      <c r="T22" s="114"/>
      <c r="U22" s="115"/>
      <c r="W22" s="126"/>
      <c r="X22" s="114"/>
      <c r="Y22" s="115"/>
    </row>
    <row r="23" spans="1:29" ht="14.4" thickTop="1" thickBot="1" x14ac:dyDescent="0.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29" ht="16.2" thickTop="1" x14ac:dyDescent="0.3">
      <c r="A24" s="128" t="s">
        <v>95</v>
      </c>
      <c r="B24" s="129"/>
      <c r="C24" s="129"/>
      <c r="D24" s="129"/>
      <c r="E24" s="129"/>
      <c r="F24" s="129"/>
      <c r="G24" s="129"/>
      <c r="H24" s="129"/>
      <c r="I24" s="141"/>
      <c r="J24" s="129"/>
      <c r="K24" s="129"/>
      <c r="L24" s="129"/>
      <c r="M24" s="130"/>
      <c r="N24" s="5"/>
      <c r="O24" s="95" t="s">
        <v>90</v>
      </c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7"/>
    </row>
    <row r="25" spans="1:29" s="32" customFormat="1" x14ac:dyDescent="0.25">
      <c r="A25" s="131" t="str">
        <f>I2</f>
        <v>BPB</v>
      </c>
      <c r="B25" s="88">
        <f t="shared" ref="B25:L25" si="7">C25/2</f>
        <v>1.00537109375E-2</v>
      </c>
      <c r="C25" s="88">
        <f t="shared" si="7"/>
        <v>2.0107421875E-2</v>
      </c>
      <c r="D25" s="88">
        <f t="shared" si="7"/>
        <v>4.021484375E-2</v>
      </c>
      <c r="E25" s="88">
        <f t="shared" si="7"/>
        <v>8.0429687499999999E-2</v>
      </c>
      <c r="F25" s="88">
        <f t="shared" si="7"/>
        <v>0.160859375</v>
      </c>
      <c r="G25" s="88">
        <f t="shared" si="7"/>
        <v>0.32171875</v>
      </c>
      <c r="H25" s="88">
        <f t="shared" si="7"/>
        <v>0.6434375</v>
      </c>
      <c r="I25" s="88">
        <f t="shared" si="7"/>
        <v>1.286875</v>
      </c>
      <c r="J25" s="88">
        <f t="shared" si="7"/>
        <v>2.57375</v>
      </c>
      <c r="K25" s="88">
        <f t="shared" si="7"/>
        <v>5.1475</v>
      </c>
      <c r="L25" s="88">
        <f t="shared" si="7"/>
        <v>10.295</v>
      </c>
      <c r="M25" s="132">
        <f>$D$9</f>
        <v>20.59</v>
      </c>
      <c r="N25" s="88"/>
      <c r="O25" s="96" t="str">
        <f>A25</f>
        <v>BPB</v>
      </c>
      <c r="P25" s="88">
        <f t="shared" ref="P25:Z25" si="8">Q25/2</f>
        <v>1.00537109375E-2</v>
      </c>
      <c r="Q25" s="88">
        <f t="shared" si="8"/>
        <v>2.0107421875E-2</v>
      </c>
      <c r="R25" s="88">
        <f t="shared" si="8"/>
        <v>4.021484375E-2</v>
      </c>
      <c r="S25" s="88">
        <f t="shared" si="8"/>
        <v>8.0429687499999999E-2</v>
      </c>
      <c r="T25" s="88">
        <f t="shared" si="8"/>
        <v>0.160859375</v>
      </c>
      <c r="U25" s="88">
        <f t="shared" si="8"/>
        <v>0.32171875</v>
      </c>
      <c r="V25" s="88">
        <f t="shared" si="8"/>
        <v>0.6434375</v>
      </c>
      <c r="W25" s="88">
        <f t="shared" si="8"/>
        <v>1.286875</v>
      </c>
      <c r="X25" s="88">
        <f t="shared" si="8"/>
        <v>2.57375</v>
      </c>
      <c r="Y25" s="88">
        <f t="shared" si="8"/>
        <v>5.1475</v>
      </c>
      <c r="Z25" s="88">
        <f t="shared" si="8"/>
        <v>10.295</v>
      </c>
      <c r="AA25" s="89">
        <f>$D$9</f>
        <v>20.59</v>
      </c>
    </row>
    <row r="26" spans="1:29" s="32" customFormat="1" x14ac:dyDescent="0.25">
      <c r="A26" s="133" t="s">
        <v>73</v>
      </c>
      <c r="B26" s="90">
        <f>'Rep 1'!B33</f>
        <v>0.95712681051409698</v>
      </c>
      <c r="C26" s="90">
        <f>'Rep 1'!C33</f>
        <v>0.95134144340353755</v>
      </c>
      <c r="D26" s="90">
        <f>'Rep 1'!D33</f>
        <v>1.0152363646647191</v>
      </c>
      <c r="E26" s="90">
        <f>'Rep 1'!E33</f>
        <v>1.0234194393005485</v>
      </c>
      <c r="F26" s="90">
        <f>'Rep 1'!F33</f>
        <v>1.1199986575808987</v>
      </c>
      <c r="G26" s="90">
        <f>'Rep 1'!G33</f>
        <v>1.0311906576671352</v>
      </c>
      <c r="H26" s="90">
        <f>'Rep 1'!H33</f>
        <v>1.1357394228503359</v>
      </c>
      <c r="I26" s="90">
        <f>'Rep 1'!I33</f>
        <v>1.1265719855865191</v>
      </c>
      <c r="J26" s="90">
        <f>'Rep 1'!J33</f>
        <v>1.5161142629620306</v>
      </c>
      <c r="K26" s="90">
        <f>'Rep 1'!K33</f>
        <v>15.829374034481354</v>
      </c>
      <c r="L26" s="90">
        <f>'Rep 1'!L33</f>
        <v>3.4255653094654274E-3</v>
      </c>
      <c r="M26" s="134">
        <f>'Rep 1'!M33</f>
        <v>-3.3083786861881989E-4</v>
      </c>
      <c r="N26" s="90"/>
      <c r="O26" s="97" t="str">
        <f>A26</f>
        <v>rep1</v>
      </c>
      <c r="P26" s="90" t="str">
        <f>'Rep 1'!O44</f>
        <v/>
      </c>
      <c r="Q26" s="90" t="str">
        <f>'Rep 1'!P44</f>
        <v/>
      </c>
      <c r="R26" s="90" t="str">
        <f>'Rep 1'!Q44</f>
        <v/>
      </c>
      <c r="S26" s="90" t="str">
        <f>'Rep 1'!R44</f>
        <v/>
      </c>
      <c r="T26" s="90" t="str">
        <f>'Rep 1'!S44</f>
        <v/>
      </c>
      <c r="U26" s="90" t="str">
        <f>'Rep 1'!T44</f>
        <v/>
      </c>
      <c r="V26" s="90" t="str">
        <f>'Rep 1'!U44</f>
        <v/>
      </c>
      <c r="W26" s="90" t="str">
        <f>'Rep 1'!V44</f>
        <v/>
      </c>
      <c r="X26" s="90">
        <f>'Rep 1'!W44</f>
        <v>1.5161142629620306</v>
      </c>
      <c r="Y26" s="90">
        <f>'Rep 1'!X44</f>
        <v>15.829374034481354</v>
      </c>
      <c r="Z26" s="90" t="str">
        <f>'Rep 1'!Y44</f>
        <v/>
      </c>
      <c r="AA26" s="91" t="str">
        <f>'Rep 1'!Z44</f>
        <v/>
      </c>
    </row>
    <row r="27" spans="1:29" s="32" customFormat="1" x14ac:dyDescent="0.25">
      <c r="A27" s="133" t="s">
        <v>74</v>
      </c>
      <c r="B27" s="90">
        <f>IF('Rep 2'!$B$13="","",'Rep 2'!B33)</f>
        <v>0.94838400064192163</v>
      </c>
      <c r="C27" s="90">
        <f>IF('Rep 2'!$B$13="","",'Rep 2'!C33)</f>
        <v>1.0215007741028195</v>
      </c>
      <c r="D27" s="90">
        <f>IF('Rep 2'!$B$13="","",'Rep 2'!D33)</f>
        <v>0.9965750559616261</v>
      </c>
      <c r="E27" s="90">
        <f>IF('Rep 2'!$B$13="","",'Rep 2'!E33)</f>
        <v>0.95665238232073013</v>
      </c>
      <c r="F27" s="90">
        <f>IF('Rep 2'!$B$13="","",'Rep 2'!F33)</f>
        <v>1.0967153438437107</v>
      </c>
      <c r="G27" s="90">
        <f>IF('Rep 2'!$B$13="","",'Rep 2'!G33)</f>
        <v>1.0547468097124568</v>
      </c>
      <c r="H27" s="90">
        <f>IF('Rep 2'!$B$13="","",'Rep 2'!H33)</f>
        <v>1.1005866802043571</v>
      </c>
      <c r="I27" s="90">
        <f>IF('Rep 2'!$B$13="","",'Rep 2'!I33)</f>
        <v>1.1389345944767719</v>
      </c>
      <c r="J27" s="90">
        <f>IF('Rep 2'!$B$13="","",'Rep 2'!J33)</f>
        <v>1.4690352591214948</v>
      </c>
      <c r="K27" s="90">
        <f>IF('Rep 2'!$B$13="","",'Rep 2'!K33)</f>
        <v>15.242929137432688</v>
      </c>
      <c r="L27" s="90">
        <f>IF('Rep 2'!$B$13="","",'Rep 2'!L33)</f>
        <v>3.0958303208589635E-2</v>
      </c>
      <c r="M27" s="134">
        <f>IF('Rep 2'!$B$13="","",'Rep 2'!M33)</f>
        <v>-6.9701676823196715E-4</v>
      </c>
      <c r="N27" s="90"/>
      <c r="O27" s="97" t="str">
        <f>A27</f>
        <v>rep2</v>
      </c>
      <c r="P27" s="90" t="str">
        <f>IF('Rep 2'!$B$13="","",'Rep 2'!O44)</f>
        <v/>
      </c>
      <c r="Q27" s="90" t="str">
        <f>IF('Rep 2'!$B$13="","",'Rep 2'!P44)</f>
        <v/>
      </c>
      <c r="R27" s="90" t="str">
        <f>IF('Rep 2'!$B$13="","",'Rep 2'!Q44)</f>
        <v/>
      </c>
      <c r="S27" s="90" t="str">
        <f>IF('Rep 2'!$B$13="","",'Rep 2'!R44)</f>
        <v/>
      </c>
      <c r="T27" s="90" t="str">
        <f>IF('Rep 2'!$B$13="","",'Rep 2'!S44)</f>
        <v/>
      </c>
      <c r="U27" s="90" t="str">
        <f>IF('Rep 2'!$B$13="","",'Rep 2'!T44)</f>
        <v/>
      </c>
      <c r="V27" s="90" t="str">
        <f>IF('Rep 2'!$B$13="","",'Rep 2'!U44)</f>
        <v/>
      </c>
      <c r="W27" s="90" t="str">
        <f>IF('Rep 2'!$B$13="","",'Rep 2'!V44)</f>
        <v/>
      </c>
      <c r="X27" s="90" t="str">
        <f>IF('Rep 2'!$B$13="","",'Rep 2'!W44)</f>
        <v/>
      </c>
      <c r="Y27" s="90">
        <f>IF('Rep 2'!$B$13="","",'Rep 2'!X44)</f>
        <v>15.242929137432688</v>
      </c>
      <c r="Z27" s="90" t="str">
        <f>IF('Rep 2'!$B$13="","",'Rep 2'!Y44)</f>
        <v/>
      </c>
      <c r="AA27" s="91" t="str">
        <f>IF('Rep 2'!$B$13="","",'Rep 2'!Z44)</f>
        <v/>
      </c>
    </row>
    <row r="28" spans="1:29" s="32" customFormat="1" x14ac:dyDescent="0.25">
      <c r="A28" s="133" t="s">
        <v>75</v>
      </c>
      <c r="B28" s="90" t="str">
        <f>IF('Rep 3'!$B$13="","",'Rep 3'!B33)</f>
        <v/>
      </c>
      <c r="C28" s="90" t="str">
        <f>IF('Rep 3'!$B$13="","",'Rep 3'!C33)</f>
        <v/>
      </c>
      <c r="D28" s="90" t="str">
        <f>IF('Rep 3'!$B$13="","",'Rep 3'!D33)</f>
        <v/>
      </c>
      <c r="E28" s="90" t="str">
        <f>IF('Rep 3'!$B$13="","",'Rep 3'!E33)</f>
        <v/>
      </c>
      <c r="F28" s="90" t="str">
        <f>IF('Rep 3'!$B$13="","",'Rep 3'!F33)</f>
        <v/>
      </c>
      <c r="G28" s="90" t="str">
        <f>IF('Rep 3'!$B$13="","",'Rep 3'!G33)</f>
        <v/>
      </c>
      <c r="H28" s="90" t="str">
        <f>IF('Rep 3'!$B$13="","",'Rep 3'!H33)</f>
        <v/>
      </c>
      <c r="I28" s="90" t="str">
        <f>IF('Rep 3'!$B$13="","",'Rep 3'!I33)</f>
        <v/>
      </c>
      <c r="J28" s="90" t="str">
        <f>IF('Rep 3'!$B$13="","",'Rep 3'!J33)</f>
        <v/>
      </c>
      <c r="K28" s="90" t="str">
        <f>IF('Rep 3'!$B$13="","",'Rep 3'!K33)</f>
        <v/>
      </c>
      <c r="L28" s="90" t="str">
        <f>IF('Rep 3'!$B$13="","",'Rep 3'!L33)</f>
        <v/>
      </c>
      <c r="M28" s="134" t="str">
        <f>IF('Rep 3'!$B$13="","",'Rep 3'!M33)</f>
        <v/>
      </c>
      <c r="N28" s="90"/>
      <c r="O28" s="97" t="str">
        <f>A28</f>
        <v>rep3</v>
      </c>
      <c r="P28" s="90" t="str">
        <f>IF('Rep 3'!$B$13="","",'Rep 3'!O44)</f>
        <v/>
      </c>
      <c r="Q28" s="90" t="str">
        <f>IF('Rep 3'!$B$13="","",'Rep 3'!P44)</f>
        <v/>
      </c>
      <c r="R28" s="90" t="str">
        <f>IF('Rep 3'!$B$13="","",'Rep 3'!Q44)</f>
        <v/>
      </c>
      <c r="S28" s="90" t="str">
        <f>IF('Rep 3'!$B$13="","",'Rep 3'!R44)</f>
        <v/>
      </c>
      <c r="T28" s="90" t="str">
        <f>IF('Rep 3'!$B$13="","",'Rep 3'!S44)</f>
        <v/>
      </c>
      <c r="U28" s="90" t="str">
        <f>IF('Rep 3'!$B$13="","",'Rep 3'!T44)</f>
        <v/>
      </c>
      <c r="V28" s="90" t="str">
        <f>IF('Rep 3'!$B$13="","",'Rep 3'!U44)</f>
        <v/>
      </c>
      <c r="W28" s="90" t="str">
        <f>IF('Rep 3'!$B$13="","",'Rep 3'!V44)</f>
        <v/>
      </c>
      <c r="X28" s="90" t="str">
        <f>IF('Rep 3'!$B$13="","",'Rep 3'!W44)</f>
        <v/>
      </c>
      <c r="Y28" s="90" t="str">
        <f>IF('Rep 3'!$B$13="","",'Rep 3'!X44)</f>
        <v/>
      </c>
      <c r="Z28" s="90" t="str">
        <f>IF('Rep 3'!$B$13="","",'Rep 3'!Y44)</f>
        <v/>
      </c>
      <c r="AA28" s="91" t="str">
        <f>IF('Rep 3'!$B$13="","",'Rep 3'!Z44)</f>
        <v/>
      </c>
    </row>
    <row r="29" spans="1:29" x14ac:dyDescent="0.25">
      <c r="A29" s="131" t="str">
        <f>"induction  "&amp;A25</f>
        <v>induction  BPB</v>
      </c>
      <c r="B29" s="85">
        <f>AVERAGE(B26:B28)</f>
        <v>0.95275540557800931</v>
      </c>
      <c r="C29" s="85">
        <f>AVERAGE(C26:C28)</f>
        <v>0.98642110875317845</v>
      </c>
      <c r="D29" s="85">
        <f t="shared" ref="D29:M29" si="9">AVERAGE(D26:D28)</f>
        <v>1.0059057103131726</v>
      </c>
      <c r="E29" s="85">
        <f t="shared" si="9"/>
        <v>0.99003591081063935</v>
      </c>
      <c r="F29" s="85">
        <f t="shared" si="9"/>
        <v>1.1083570007123047</v>
      </c>
      <c r="G29" s="85">
        <f t="shared" si="9"/>
        <v>1.0429687336897961</v>
      </c>
      <c r="H29" s="85">
        <f t="shared" si="9"/>
        <v>1.1181630515273464</v>
      </c>
      <c r="I29" s="85">
        <f t="shared" si="9"/>
        <v>1.1327532900316455</v>
      </c>
      <c r="J29" s="85">
        <f t="shared" si="9"/>
        <v>1.4925747610417628</v>
      </c>
      <c r="K29" s="85">
        <f t="shared" si="9"/>
        <v>15.536151585957022</v>
      </c>
      <c r="L29" s="85">
        <f t="shared" si="9"/>
        <v>1.7191934259027531E-2</v>
      </c>
      <c r="M29" s="135">
        <f t="shared" si="9"/>
        <v>-5.1392731842539354E-4</v>
      </c>
      <c r="N29" s="85"/>
      <c r="O29" s="96" t="s">
        <v>77</v>
      </c>
      <c r="P29" s="85" t="e">
        <f t="shared" ref="P29:AA29" si="10">AVERAGE(P26:P28)</f>
        <v>#DIV/0!</v>
      </c>
      <c r="Q29" s="85" t="e">
        <f t="shared" si="10"/>
        <v>#DIV/0!</v>
      </c>
      <c r="R29" s="85" t="e">
        <f t="shared" si="10"/>
        <v>#DIV/0!</v>
      </c>
      <c r="S29" s="85" t="e">
        <f t="shared" si="10"/>
        <v>#DIV/0!</v>
      </c>
      <c r="T29" s="85" t="e">
        <f t="shared" si="10"/>
        <v>#DIV/0!</v>
      </c>
      <c r="U29" s="85" t="e">
        <f t="shared" si="10"/>
        <v>#DIV/0!</v>
      </c>
      <c r="V29" s="85" t="e">
        <f t="shared" si="10"/>
        <v>#DIV/0!</v>
      </c>
      <c r="W29" s="85" t="e">
        <f t="shared" si="10"/>
        <v>#DIV/0!</v>
      </c>
      <c r="X29" s="85">
        <f t="shared" si="10"/>
        <v>1.5161142629620306</v>
      </c>
      <c r="Y29" s="85">
        <f t="shared" si="10"/>
        <v>15.536151585957022</v>
      </c>
      <c r="Z29" s="85" t="e">
        <f t="shared" si="10"/>
        <v>#DIV/0!</v>
      </c>
      <c r="AA29" s="92" t="e">
        <f t="shared" si="10"/>
        <v>#DIV/0!</v>
      </c>
      <c r="AB29" s="1"/>
      <c r="AC29" s="1"/>
    </row>
    <row r="30" spans="1:29" x14ac:dyDescent="0.25">
      <c r="A30" s="131" t="s">
        <v>171</v>
      </c>
      <c r="B30" s="85">
        <f>STDEV(B26:B28)</f>
        <v>6.1821001472398829E-3</v>
      </c>
      <c r="C30" s="85">
        <f t="shared" ref="C30:M30" si="11">STDEV(C26:C28)</f>
        <v>4.9610138500971769E-2</v>
      </c>
      <c r="D30" s="85">
        <f t="shared" si="11"/>
        <v>1.3195537929772608E-2</v>
      </c>
      <c r="E30" s="85">
        <f t="shared" si="11"/>
        <v>4.7211438750298151E-2</v>
      </c>
      <c r="F30" s="85">
        <f t="shared" si="11"/>
        <v>1.6463789032059497E-2</v>
      </c>
      <c r="G30" s="85">
        <f t="shared" si="11"/>
        <v>1.6656714849908247E-2</v>
      </c>
      <c r="H30" s="85">
        <f t="shared" si="11"/>
        <v>2.4856742702277137E-2</v>
      </c>
      <c r="I30" s="85">
        <f t="shared" si="11"/>
        <v>8.741684579454902E-3</v>
      </c>
      <c r="J30" s="85">
        <f t="shared" si="11"/>
        <v>3.3289882867150351E-2</v>
      </c>
      <c r="K30" s="85">
        <f t="shared" si="11"/>
        <v>0.41467916349535894</v>
      </c>
      <c r="L30" s="85">
        <f t="shared" si="11"/>
        <v>1.9468585673102584E-2</v>
      </c>
      <c r="M30" s="135">
        <f t="shared" si="11"/>
        <v>2.5892758304388444E-4</v>
      </c>
      <c r="N30" s="85"/>
      <c r="O30" s="96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92"/>
      <c r="AB30" s="1"/>
      <c r="AC30" s="1"/>
    </row>
    <row r="31" spans="1:29" s="32" customFormat="1" x14ac:dyDescent="0.25">
      <c r="A31" s="131">
        <f>I3</f>
        <v>0</v>
      </c>
      <c r="B31" s="88">
        <f t="shared" ref="B31:L31" si="12">C31/2</f>
        <v>1.00537109375E-2</v>
      </c>
      <c r="C31" s="88">
        <f t="shared" si="12"/>
        <v>2.0107421875E-2</v>
      </c>
      <c r="D31" s="88">
        <f t="shared" si="12"/>
        <v>4.021484375E-2</v>
      </c>
      <c r="E31" s="88">
        <f t="shared" si="12"/>
        <v>8.0429687499999999E-2</v>
      </c>
      <c r="F31" s="88">
        <f t="shared" si="12"/>
        <v>0.160859375</v>
      </c>
      <c r="G31" s="88">
        <f t="shared" si="12"/>
        <v>0.32171875</v>
      </c>
      <c r="H31" s="88">
        <f t="shared" si="12"/>
        <v>0.6434375</v>
      </c>
      <c r="I31" s="88">
        <f t="shared" si="12"/>
        <v>1.286875</v>
      </c>
      <c r="J31" s="88">
        <f t="shared" si="12"/>
        <v>2.57375</v>
      </c>
      <c r="K31" s="88">
        <f t="shared" si="12"/>
        <v>5.1475</v>
      </c>
      <c r="L31" s="88">
        <f t="shared" si="12"/>
        <v>10.295</v>
      </c>
      <c r="M31" s="132">
        <f>$D$9</f>
        <v>20.59</v>
      </c>
      <c r="N31" s="88"/>
      <c r="O31" s="96">
        <f>A31</f>
        <v>0</v>
      </c>
      <c r="P31" s="88">
        <f t="shared" ref="P31:Z31" si="13">Q31/2</f>
        <v>1.00537109375E-2</v>
      </c>
      <c r="Q31" s="88">
        <f t="shared" si="13"/>
        <v>2.0107421875E-2</v>
      </c>
      <c r="R31" s="88">
        <f t="shared" si="13"/>
        <v>4.021484375E-2</v>
      </c>
      <c r="S31" s="88">
        <f t="shared" si="13"/>
        <v>8.0429687499999999E-2</v>
      </c>
      <c r="T31" s="88">
        <f t="shared" si="13"/>
        <v>0.160859375</v>
      </c>
      <c r="U31" s="88">
        <f t="shared" si="13"/>
        <v>0.32171875</v>
      </c>
      <c r="V31" s="88">
        <f t="shared" si="13"/>
        <v>0.6434375</v>
      </c>
      <c r="W31" s="88">
        <f t="shared" si="13"/>
        <v>1.286875</v>
      </c>
      <c r="X31" s="88">
        <f t="shared" si="13"/>
        <v>2.57375</v>
      </c>
      <c r="Y31" s="88">
        <f t="shared" si="13"/>
        <v>5.1475</v>
      </c>
      <c r="Z31" s="88">
        <f t="shared" si="13"/>
        <v>10.295</v>
      </c>
      <c r="AA31" s="89">
        <f>$D$9</f>
        <v>20.59</v>
      </c>
      <c r="AB31" s="27"/>
      <c r="AC31" s="27"/>
    </row>
    <row r="32" spans="1:29" s="32" customFormat="1" x14ac:dyDescent="0.25">
      <c r="A32" s="133" t="s">
        <v>73</v>
      </c>
      <c r="B32" s="90">
        <f>'Rep 1'!B34</f>
        <v>0.9491597126445489</v>
      </c>
      <c r="C32" s="90">
        <f>'Rep 1'!C34</f>
        <v>0.92672459338693669</v>
      </c>
      <c r="D32" s="90">
        <f>'Rep 1'!D34</f>
        <v>0.94915850502049171</v>
      </c>
      <c r="E32" s="90">
        <f>'Rep 1'!E34</f>
        <v>0.96034948188694325</v>
      </c>
      <c r="F32" s="90">
        <f>'Rep 1'!F34</f>
        <v>1.1751331422611919</v>
      </c>
      <c r="G32" s="90">
        <f>'Rep 1'!G34</f>
        <v>1.0893555121997072</v>
      </c>
      <c r="H32" s="90">
        <f>'Rep 1'!H34</f>
        <v>1.2080686556742275</v>
      </c>
      <c r="I32" s="90">
        <f>'Rep 1'!I34</f>
        <v>1.5321208316030088</v>
      </c>
      <c r="J32" s="90">
        <f>'Rep 1'!J34</f>
        <v>1.9030162709265304</v>
      </c>
      <c r="K32" s="90">
        <f>'Rep 1'!K34</f>
        <v>6.3822263592589819</v>
      </c>
      <c r="L32" s="90">
        <f>'Rep 1'!L34</f>
        <v>-1.2781135787313014E-3</v>
      </c>
      <c r="M32" s="134">
        <f>'Rep 1'!M34</f>
        <v>-1.4946419078543619E-3</v>
      </c>
      <c r="N32" s="90"/>
      <c r="O32" s="97" t="str">
        <f>A32</f>
        <v>rep1</v>
      </c>
      <c r="P32" s="90" t="str">
        <f>'Rep 1'!O45</f>
        <v/>
      </c>
      <c r="Q32" s="90" t="str">
        <f>'Rep 1'!P45</f>
        <v/>
      </c>
      <c r="R32" s="90" t="str">
        <f>'Rep 1'!Q45</f>
        <v/>
      </c>
      <c r="S32" s="90" t="str">
        <f>'Rep 1'!R45</f>
        <v/>
      </c>
      <c r="T32" s="90" t="str">
        <f>'Rep 1'!S45</f>
        <v/>
      </c>
      <c r="U32" s="90" t="str">
        <f>'Rep 1'!T45</f>
        <v/>
      </c>
      <c r="V32" s="90" t="str">
        <f>'Rep 1'!U45</f>
        <v/>
      </c>
      <c r="W32" s="90">
        <f>'Rep 1'!V45</f>
        <v>1.5321208316030088</v>
      </c>
      <c r="X32" s="90">
        <f>'Rep 1'!W45</f>
        <v>1.9030162709265304</v>
      </c>
      <c r="Y32" s="90">
        <f>'Rep 1'!X45</f>
        <v>6.3822263592589819</v>
      </c>
      <c r="Z32" s="90" t="str">
        <f>'Rep 1'!Y45</f>
        <v/>
      </c>
      <c r="AA32" s="91" t="str">
        <f>'Rep 1'!Z45</f>
        <v/>
      </c>
    </row>
    <row r="33" spans="1:29" s="32" customFormat="1" x14ac:dyDescent="0.25">
      <c r="A33" s="133" t="s">
        <v>74</v>
      </c>
      <c r="B33" s="90">
        <f>IF('Rep 2'!$B$13="","",'Rep 2'!B34)</f>
        <v>0.97419150411567956</v>
      </c>
      <c r="C33" s="90">
        <f>IF('Rep 2'!$B$13="","",'Rep 2'!C34)</f>
        <v>1.0005965901772562</v>
      </c>
      <c r="D33" s="90">
        <f>IF('Rep 2'!$B$13="","",'Rep 2'!D34)</f>
        <v>0.96218311891998354</v>
      </c>
      <c r="E33" s="90">
        <f>IF('Rep 2'!$B$13="","",'Rep 2'!E34)</f>
        <v>0.96845143454993454</v>
      </c>
      <c r="F33" s="90">
        <f>IF('Rep 2'!$B$13="","",'Rep 2'!F34)</f>
        <v>0.97612174563103959</v>
      </c>
      <c r="G33" s="90">
        <f>IF('Rep 2'!$B$13="","",'Rep 2'!G34)</f>
        <v>0.95077941882430539</v>
      </c>
      <c r="H33" s="90">
        <f>IF('Rep 2'!$B$13="","",'Rep 2'!H34)</f>
        <v>1.0942914420767929</v>
      </c>
      <c r="I33" s="90">
        <f>IF('Rep 2'!$B$13="","",'Rep 2'!I34)</f>
        <v>1.2028657891364931</v>
      </c>
      <c r="J33" s="90">
        <f>IF('Rep 2'!$B$13="","",'Rep 2'!J34)</f>
        <v>1.6982942545099939</v>
      </c>
      <c r="K33" s="90">
        <f>IF('Rep 2'!$B$13="","",'Rep 2'!K34)</f>
        <v>11.301048752811594</v>
      </c>
      <c r="L33" s="90">
        <f>IF('Rep 2'!$B$13="","",'Rep 2'!L34)</f>
        <v>2.6074023968930865E-3</v>
      </c>
      <c r="M33" s="134">
        <f>IF('Rep 2'!$B$13="","",'Rep 2'!M34)</f>
        <v>-1.2096999966707741E-5</v>
      </c>
      <c r="N33" s="90"/>
      <c r="O33" s="97" t="str">
        <f>A33</f>
        <v>rep2</v>
      </c>
      <c r="P33" s="90" t="str">
        <f>IF('Rep 2'!$B$13="","",'Rep 2'!O45)</f>
        <v/>
      </c>
      <c r="Q33" s="90" t="str">
        <f>IF('Rep 2'!$B$13="","",'Rep 2'!P45)</f>
        <v/>
      </c>
      <c r="R33" s="90" t="str">
        <f>IF('Rep 2'!$B$13="","",'Rep 2'!Q45)</f>
        <v/>
      </c>
      <c r="S33" s="90" t="str">
        <f>IF('Rep 2'!$B$13="","",'Rep 2'!R45)</f>
        <v/>
      </c>
      <c r="T33" s="90" t="str">
        <f>IF('Rep 2'!$B$13="","",'Rep 2'!S45)</f>
        <v/>
      </c>
      <c r="U33" s="90" t="str">
        <f>IF('Rep 2'!$B$13="","",'Rep 2'!T45)</f>
        <v/>
      </c>
      <c r="V33" s="90" t="str">
        <f>IF('Rep 2'!$B$13="","",'Rep 2'!U45)</f>
        <v/>
      </c>
      <c r="W33" s="90" t="str">
        <f>IF('Rep 2'!$B$13="","",'Rep 2'!V45)</f>
        <v/>
      </c>
      <c r="X33" s="90">
        <f>IF('Rep 2'!$B$13="","",'Rep 2'!W45)</f>
        <v>1.6982942545099939</v>
      </c>
      <c r="Y33" s="90">
        <f>IF('Rep 2'!$B$13="","",'Rep 2'!X45)</f>
        <v>11.301048752811594</v>
      </c>
      <c r="Z33" s="90" t="str">
        <f>IF('Rep 2'!$B$13="","",'Rep 2'!Y45)</f>
        <v/>
      </c>
      <c r="AA33" s="91" t="str">
        <f>IF('Rep 2'!$B$13="","",'Rep 2'!Z45)</f>
        <v/>
      </c>
    </row>
    <row r="34" spans="1:29" s="32" customFormat="1" x14ac:dyDescent="0.25">
      <c r="A34" s="133" t="s">
        <v>75</v>
      </c>
      <c r="B34" s="90" t="str">
        <f>IF('Rep 3'!$B$13="","",'Rep 3'!B34)</f>
        <v/>
      </c>
      <c r="C34" s="90" t="str">
        <f>IF('Rep 3'!$B$13="","",'Rep 3'!C34)</f>
        <v/>
      </c>
      <c r="D34" s="90" t="str">
        <f>IF('Rep 3'!$B$13="","",'Rep 3'!D34)</f>
        <v/>
      </c>
      <c r="E34" s="90" t="str">
        <f>IF('Rep 3'!$B$13="","",'Rep 3'!E34)</f>
        <v/>
      </c>
      <c r="F34" s="90" t="str">
        <f>IF('Rep 3'!$B$13="","",'Rep 3'!F34)</f>
        <v/>
      </c>
      <c r="G34" s="90" t="str">
        <f>IF('Rep 3'!$B$13="","",'Rep 3'!G34)</f>
        <v/>
      </c>
      <c r="H34" s="90" t="str">
        <f>IF('Rep 3'!$B$13="","",'Rep 3'!H34)</f>
        <v/>
      </c>
      <c r="I34" s="90" t="str">
        <f>IF('Rep 3'!$B$13="","",'Rep 3'!I34)</f>
        <v/>
      </c>
      <c r="J34" s="90" t="str">
        <f>IF('Rep 3'!$B$13="","",'Rep 3'!J34)</f>
        <v/>
      </c>
      <c r="K34" s="90" t="str">
        <f>IF('Rep 3'!$B$13="","",'Rep 3'!K34)</f>
        <v/>
      </c>
      <c r="L34" s="90" t="str">
        <f>IF('Rep 3'!$B$13="","",'Rep 3'!L34)</f>
        <v/>
      </c>
      <c r="M34" s="134" t="str">
        <f>IF('Rep 3'!$B$13="","",'Rep 3'!M34)</f>
        <v/>
      </c>
      <c r="N34" s="90"/>
      <c r="O34" s="97" t="str">
        <f>A34</f>
        <v>rep3</v>
      </c>
      <c r="P34" s="90" t="str">
        <f>IF('Rep 3'!$B$13="","",'Rep 3'!O45)</f>
        <v/>
      </c>
      <c r="Q34" s="90" t="str">
        <f>IF('Rep 3'!$B$13="","",'Rep 3'!P45)</f>
        <v/>
      </c>
      <c r="R34" s="90" t="str">
        <f>IF('Rep 3'!$B$13="","",'Rep 3'!Q45)</f>
        <v/>
      </c>
      <c r="S34" s="90" t="str">
        <f>IF('Rep 3'!$B$13="","",'Rep 3'!R45)</f>
        <v/>
      </c>
      <c r="T34" s="90" t="str">
        <f>IF('Rep 3'!$B$13="","",'Rep 3'!S45)</f>
        <v/>
      </c>
      <c r="U34" s="90" t="str">
        <f>IF('Rep 3'!$B$13="","",'Rep 3'!T45)</f>
        <v/>
      </c>
      <c r="V34" s="90" t="str">
        <f>IF('Rep 3'!$B$13="","",'Rep 3'!U45)</f>
        <v/>
      </c>
      <c r="W34" s="90" t="str">
        <f>IF('Rep 3'!$B$13="","",'Rep 3'!V45)</f>
        <v/>
      </c>
      <c r="X34" s="90" t="str">
        <f>IF('Rep 3'!$B$13="","",'Rep 3'!W45)</f>
        <v/>
      </c>
      <c r="Y34" s="90" t="str">
        <f>IF('Rep 3'!$B$13="","",'Rep 3'!X45)</f>
        <v/>
      </c>
      <c r="Z34" s="90" t="str">
        <f>IF('Rep 3'!$B$13="","",'Rep 3'!Y45)</f>
        <v/>
      </c>
      <c r="AA34" s="91" t="str">
        <f>IF('Rep 3'!$B$13="","",'Rep 3'!Z45)</f>
        <v/>
      </c>
    </row>
    <row r="35" spans="1:29" x14ac:dyDescent="0.25">
      <c r="A35" s="131" t="str">
        <f>"induction  "&amp;A31</f>
        <v>induction  0</v>
      </c>
      <c r="B35" s="85">
        <f t="shared" ref="B35:M35" si="14">AVERAGE(B32:B34)</f>
        <v>0.96167560838011423</v>
      </c>
      <c r="C35" s="85">
        <f t="shared" si="14"/>
        <v>0.9636605917820964</v>
      </c>
      <c r="D35" s="85">
        <f t="shared" si="14"/>
        <v>0.95567081197023762</v>
      </c>
      <c r="E35" s="85">
        <f t="shared" si="14"/>
        <v>0.96440045821843889</v>
      </c>
      <c r="F35" s="85">
        <f t="shared" si="14"/>
        <v>1.0756274439461158</v>
      </c>
      <c r="G35" s="85">
        <f t="shared" si="14"/>
        <v>1.0200674655120063</v>
      </c>
      <c r="H35" s="85">
        <f t="shared" si="14"/>
        <v>1.1511800488755102</v>
      </c>
      <c r="I35" s="85">
        <f t="shared" si="14"/>
        <v>1.3674933103697509</v>
      </c>
      <c r="J35" s="85">
        <f t="shared" si="14"/>
        <v>1.8006552627182622</v>
      </c>
      <c r="K35" s="85">
        <f t="shared" si="14"/>
        <v>8.8416375560352876</v>
      </c>
      <c r="L35" s="85">
        <f t="shared" si="14"/>
        <v>6.6464440908089258E-4</v>
      </c>
      <c r="M35" s="135">
        <f t="shared" si="14"/>
        <v>-7.5336945391053485E-4</v>
      </c>
      <c r="N35" s="85"/>
      <c r="O35" s="96" t="s">
        <v>77</v>
      </c>
      <c r="P35" s="85" t="e">
        <f t="shared" ref="P35:AA35" si="15">AVERAGE(P32:P34)</f>
        <v>#DIV/0!</v>
      </c>
      <c r="Q35" s="85" t="e">
        <f t="shared" si="15"/>
        <v>#DIV/0!</v>
      </c>
      <c r="R35" s="85" t="e">
        <f t="shared" si="15"/>
        <v>#DIV/0!</v>
      </c>
      <c r="S35" s="85" t="e">
        <f t="shared" si="15"/>
        <v>#DIV/0!</v>
      </c>
      <c r="T35" s="85" t="e">
        <f t="shared" si="15"/>
        <v>#DIV/0!</v>
      </c>
      <c r="U35" s="85" t="e">
        <f t="shared" si="15"/>
        <v>#DIV/0!</v>
      </c>
      <c r="V35" s="85" t="e">
        <f t="shared" si="15"/>
        <v>#DIV/0!</v>
      </c>
      <c r="W35" s="85">
        <f t="shared" si="15"/>
        <v>1.5321208316030088</v>
      </c>
      <c r="X35" s="85">
        <f t="shared" si="15"/>
        <v>1.8006552627182622</v>
      </c>
      <c r="Y35" s="85">
        <f t="shared" si="15"/>
        <v>8.8416375560352876</v>
      </c>
      <c r="Z35" s="85" t="e">
        <f t="shared" si="15"/>
        <v>#DIV/0!</v>
      </c>
      <c r="AA35" s="92" t="e">
        <f t="shared" si="15"/>
        <v>#DIV/0!</v>
      </c>
      <c r="AB35" s="1"/>
      <c r="AC35" s="1"/>
    </row>
    <row r="36" spans="1:29" x14ac:dyDescent="0.25">
      <c r="A36" s="131" t="s">
        <v>171</v>
      </c>
      <c r="B36" s="85">
        <f>STDEV(B32:B34)</f>
        <v>1.7700149494484074E-2</v>
      </c>
      <c r="C36" s="85">
        <f t="shared" ref="C36:M36" si="16">STDEV(C32:C34)</f>
        <v>5.2235389870225808E-2</v>
      </c>
      <c r="D36" s="85">
        <f t="shared" si="16"/>
        <v>9.2097928106672378E-3</v>
      </c>
      <c r="E36" s="85">
        <f t="shared" si="16"/>
        <v>5.7289456688535524E-3</v>
      </c>
      <c r="F36" s="85">
        <f t="shared" si="16"/>
        <v>0.14072230809058633</v>
      </c>
      <c r="G36" s="85">
        <f t="shared" si="16"/>
        <v>9.7988095336086808E-2</v>
      </c>
      <c r="H36" s="85">
        <f t="shared" si="16"/>
        <v>8.0452639279256305E-2</v>
      </c>
      <c r="I36" s="85">
        <f t="shared" si="16"/>
        <v>0.23281847326793981</v>
      </c>
      <c r="J36" s="85">
        <f t="shared" si="16"/>
        <v>0.14476032606631661</v>
      </c>
      <c r="K36" s="85">
        <f t="shared" si="16"/>
        <v>3.4781326699332982</v>
      </c>
      <c r="L36" s="85">
        <f t="shared" si="16"/>
        <v>2.7474746947726688E-3</v>
      </c>
      <c r="M36" s="135">
        <f t="shared" si="16"/>
        <v>1.0483175577809458E-3</v>
      </c>
      <c r="N36" s="85"/>
      <c r="O36" s="96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92"/>
      <c r="AB36" s="1"/>
      <c r="AC36" s="1"/>
    </row>
    <row r="37" spans="1:29" s="32" customFormat="1" x14ac:dyDescent="0.25">
      <c r="A37" s="131">
        <f>I4</f>
        <v>0</v>
      </c>
      <c r="B37" s="88">
        <f t="shared" ref="B37:L37" si="17">C37/2</f>
        <v>1.00537109375E-2</v>
      </c>
      <c r="C37" s="88">
        <f t="shared" si="17"/>
        <v>2.0107421875E-2</v>
      </c>
      <c r="D37" s="88">
        <f t="shared" si="17"/>
        <v>4.021484375E-2</v>
      </c>
      <c r="E37" s="88">
        <f t="shared" si="17"/>
        <v>8.0429687499999999E-2</v>
      </c>
      <c r="F37" s="88">
        <f t="shared" si="17"/>
        <v>0.160859375</v>
      </c>
      <c r="G37" s="88">
        <f t="shared" si="17"/>
        <v>0.32171875</v>
      </c>
      <c r="H37" s="88">
        <f t="shared" si="17"/>
        <v>0.6434375</v>
      </c>
      <c r="I37" s="88">
        <f t="shared" si="17"/>
        <v>1.286875</v>
      </c>
      <c r="J37" s="88">
        <f t="shared" si="17"/>
        <v>2.57375</v>
      </c>
      <c r="K37" s="88">
        <f t="shared" si="17"/>
        <v>5.1475</v>
      </c>
      <c r="L37" s="88">
        <f t="shared" si="17"/>
        <v>10.295</v>
      </c>
      <c r="M37" s="132">
        <f>$D$9</f>
        <v>20.59</v>
      </c>
      <c r="N37" s="88"/>
      <c r="O37" s="96">
        <f>A37</f>
        <v>0</v>
      </c>
      <c r="P37" s="88">
        <f t="shared" ref="P37:Z37" si="18">Q37/2</f>
        <v>1.00537109375E-2</v>
      </c>
      <c r="Q37" s="88">
        <f t="shared" si="18"/>
        <v>2.0107421875E-2</v>
      </c>
      <c r="R37" s="88">
        <f t="shared" si="18"/>
        <v>4.021484375E-2</v>
      </c>
      <c r="S37" s="88">
        <f t="shared" si="18"/>
        <v>8.0429687499999999E-2</v>
      </c>
      <c r="T37" s="88">
        <f t="shared" si="18"/>
        <v>0.160859375</v>
      </c>
      <c r="U37" s="88">
        <f t="shared" si="18"/>
        <v>0.32171875</v>
      </c>
      <c r="V37" s="88">
        <f t="shared" si="18"/>
        <v>0.6434375</v>
      </c>
      <c r="W37" s="88">
        <f t="shared" si="18"/>
        <v>1.286875</v>
      </c>
      <c r="X37" s="88">
        <f t="shared" si="18"/>
        <v>2.57375</v>
      </c>
      <c r="Y37" s="88">
        <f t="shared" si="18"/>
        <v>5.1475</v>
      </c>
      <c r="Z37" s="88">
        <f t="shared" si="18"/>
        <v>10.295</v>
      </c>
      <c r="AA37" s="89">
        <f>$D$9</f>
        <v>20.59</v>
      </c>
      <c r="AB37" s="27"/>
      <c r="AC37" s="27"/>
    </row>
    <row r="38" spans="1:29" s="32" customFormat="1" x14ac:dyDescent="0.25">
      <c r="A38" s="133" t="s">
        <v>73</v>
      </c>
      <c r="B38" s="90">
        <f>'Rep 1'!B35</f>
        <v>0.99676379836636197</v>
      </c>
      <c r="C38" s="90">
        <f>'Rep 1'!C35</f>
        <v>0.99308588546159238</v>
      </c>
      <c r="D38" s="90">
        <f>'Rep 1'!D35</f>
        <v>1.002316701748259</v>
      </c>
      <c r="E38" s="90">
        <f>'Rep 1'!E35</f>
        <v>1.084308175875798</v>
      </c>
      <c r="F38" s="90">
        <f>'Rep 1'!F35</f>
        <v>1.3913018150118941</v>
      </c>
      <c r="G38" s="90">
        <f>'Rep 1'!G35</f>
        <v>1.5904927845210317</v>
      </c>
      <c r="H38" s="90">
        <f>'Rep 1'!H35</f>
        <v>1.9419280809253863</v>
      </c>
      <c r="I38" s="90">
        <f>'Rep 1'!I35</f>
        <v>2.6056634318088281</v>
      </c>
      <c r="J38" s="90">
        <f>'Rep 1'!J35</f>
        <v>2.7240498117513012</v>
      </c>
      <c r="K38" s="90">
        <f>'Rep 1'!K35</f>
        <v>7.1116438160095852</v>
      </c>
      <c r="L38" s="90">
        <f>'Rep 1'!L35</f>
        <v>7.7644357202730649E-2</v>
      </c>
      <c r="M38" s="134">
        <f>'Rep 1'!M35</f>
        <v>-2.6210397199000045E-3</v>
      </c>
      <c r="N38" s="90"/>
      <c r="O38" s="97" t="str">
        <f>A38</f>
        <v>rep1</v>
      </c>
      <c r="P38" s="90" t="str">
        <f>'Rep 1'!O46</f>
        <v/>
      </c>
      <c r="Q38" s="90" t="str">
        <f>'Rep 1'!P46</f>
        <v/>
      </c>
      <c r="R38" s="90" t="str">
        <f>'Rep 1'!Q46</f>
        <v/>
      </c>
      <c r="S38" s="90" t="str">
        <f>'Rep 1'!R46</f>
        <v/>
      </c>
      <c r="T38" s="90" t="str">
        <f>'Rep 1'!S46</f>
        <v/>
      </c>
      <c r="U38" s="90">
        <f>'Rep 1'!T46</f>
        <v>1.5904927845210317</v>
      </c>
      <c r="V38" s="90">
        <f>'Rep 1'!U46</f>
        <v>1.9419280809253863</v>
      </c>
      <c r="W38" s="90">
        <f>'Rep 1'!V46</f>
        <v>2.6056634318088281</v>
      </c>
      <c r="X38" s="90">
        <f>'Rep 1'!W46</f>
        <v>2.7240498117513012</v>
      </c>
      <c r="Y38" s="90">
        <f>'Rep 1'!X46</f>
        <v>7.1116438160095852</v>
      </c>
      <c r="Z38" s="90" t="str">
        <f>'Rep 1'!Y46</f>
        <v/>
      </c>
      <c r="AA38" s="91" t="str">
        <f>'Rep 1'!Z46</f>
        <v/>
      </c>
    </row>
    <row r="39" spans="1:29" s="32" customFormat="1" x14ac:dyDescent="0.25">
      <c r="A39" s="133" t="s">
        <v>74</v>
      </c>
      <c r="B39" s="90">
        <f>IF('Rep 2'!$B$13="","",'Rep 2'!B35)</f>
        <v>0.92832265385872337</v>
      </c>
      <c r="C39" s="90">
        <f>IF('Rep 2'!$B$13="","",'Rep 2'!C35)</f>
        <v>0.98863209913089278</v>
      </c>
      <c r="D39" s="90">
        <f>IF('Rep 2'!$B$13="","",'Rep 2'!D35)</f>
        <v>1.0487820047860588</v>
      </c>
      <c r="E39" s="90">
        <f>IF('Rep 2'!$B$13="","",'Rep 2'!E35)</f>
        <v>1.13132940411801</v>
      </c>
      <c r="F39" s="90">
        <f>IF('Rep 2'!$B$13="","",'Rep 2'!F35)</f>
        <v>1.4614444790434458</v>
      </c>
      <c r="G39" s="90">
        <f>IF('Rep 2'!$B$13="","",'Rep 2'!G35)</f>
        <v>1.7716794175612538</v>
      </c>
      <c r="H39" s="90">
        <f>IF('Rep 2'!$B$13="","",'Rep 2'!H35)</f>
        <v>2.3138217405048707</v>
      </c>
      <c r="I39" s="90">
        <f>IF('Rep 2'!$B$13="","",'Rep 2'!I35)</f>
        <v>3.1058997246808975</v>
      </c>
      <c r="J39" s="90">
        <f>IF('Rep 2'!$B$13="","",'Rep 2'!J35)</f>
        <v>4.269876550339661</v>
      </c>
      <c r="K39" s="90">
        <f>IF('Rep 2'!$B$13="","",'Rep 2'!K35)</f>
        <v>11.407448226998183</v>
      </c>
      <c r="L39" s="90">
        <f>IF('Rep 2'!$B$13="","",'Rep 2'!L35)</f>
        <v>2.2065306759733228E-2</v>
      </c>
      <c r="M39" s="134">
        <f>IF('Rep 2'!$B$13="","",'Rep 2'!M35)</f>
        <v>-3.2946758039008962E-4</v>
      </c>
      <c r="N39" s="90"/>
      <c r="O39" s="97" t="str">
        <f>A39</f>
        <v>rep2</v>
      </c>
      <c r="P39" s="90" t="str">
        <f>IF('Rep 2'!$B$13="","",'Rep 2'!O46)</f>
        <v/>
      </c>
      <c r="Q39" s="90" t="str">
        <f>IF('Rep 2'!$B$13="","",'Rep 2'!P46)</f>
        <v/>
      </c>
      <c r="R39" s="90" t="str">
        <f>IF('Rep 2'!$B$13="","",'Rep 2'!Q46)</f>
        <v/>
      </c>
      <c r="S39" s="90" t="str">
        <f>IF('Rep 2'!$B$13="","",'Rep 2'!R46)</f>
        <v/>
      </c>
      <c r="T39" s="90" t="str">
        <f>IF('Rep 2'!$B$13="","",'Rep 2'!S46)</f>
        <v/>
      </c>
      <c r="U39" s="90">
        <f>IF('Rep 2'!$B$13="","",'Rep 2'!T46)</f>
        <v>1.7716794175612538</v>
      </c>
      <c r="V39" s="90">
        <f>IF('Rep 2'!$B$13="","",'Rep 2'!U46)</f>
        <v>2.3138217405048707</v>
      </c>
      <c r="W39" s="90">
        <f>IF('Rep 2'!$B$13="","",'Rep 2'!V46)</f>
        <v>3.1058997246808975</v>
      </c>
      <c r="X39" s="90">
        <f>IF('Rep 2'!$B$13="","",'Rep 2'!W46)</f>
        <v>4.269876550339661</v>
      </c>
      <c r="Y39" s="90">
        <f>IF('Rep 2'!$B$13="","",'Rep 2'!X46)</f>
        <v>11.407448226998183</v>
      </c>
      <c r="Z39" s="90" t="str">
        <f>IF('Rep 2'!$B$13="","",'Rep 2'!Y46)</f>
        <v/>
      </c>
      <c r="AA39" s="91" t="str">
        <f>IF('Rep 2'!$B$13="","",'Rep 2'!Z46)</f>
        <v/>
      </c>
    </row>
    <row r="40" spans="1:29" s="32" customFormat="1" x14ac:dyDescent="0.25">
      <c r="A40" s="133" t="s">
        <v>75</v>
      </c>
      <c r="B40" s="90" t="str">
        <f>IF('Rep 3'!$B$13="","",'Rep 3'!B35)</f>
        <v/>
      </c>
      <c r="C40" s="90" t="str">
        <f>IF('Rep 3'!$B$13="","",'Rep 3'!C35)</f>
        <v/>
      </c>
      <c r="D40" s="90" t="str">
        <f>IF('Rep 3'!$B$13="","",'Rep 3'!D35)</f>
        <v/>
      </c>
      <c r="E40" s="90" t="str">
        <f>IF('Rep 3'!$B$13="","",'Rep 3'!E35)</f>
        <v/>
      </c>
      <c r="F40" s="90" t="str">
        <f>IF('Rep 3'!$B$13="","",'Rep 3'!F35)</f>
        <v/>
      </c>
      <c r="G40" s="90" t="str">
        <f>IF('Rep 3'!$B$13="","",'Rep 3'!G35)</f>
        <v/>
      </c>
      <c r="H40" s="90" t="str">
        <f>IF('Rep 3'!$B$13="","",'Rep 3'!H35)</f>
        <v/>
      </c>
      <c r="I40" s="90" t="str">
        <f>IF('Rep 3'!$B$13="","",'Rep 3'!I35)</f>
        <v/>
      </c>
      <c r="J40" s="90" t="str">
        <f>IF('Rep 3'!$B$13="","",'Rep 3'!J35)</f>
        <v/>
      </c>
      <c r="K40" s="90" t="str">
        <f>IF('Rep 3'!$B$13="","",'Rep 3'!K35)</f>
        <v/>
      </c>
      <c r="L40" s="90" t="str">
        <f>IF('Rep 3'!$B$13="","",'Rep 3'!L35)</f>
        <v/>
      </c>
      <c r="M40" s="134" t="str">
        <f>IF('Rep 3'!$B$13="","",'Rep 3'!M35)</f>
        <v/>
      </c>
      <c r="N40" s="90"/>
      <c r="O40" s="97" t="str">
        <f>A40</f>
        <v>rep3</v>
      </c>
      <c r="P40" s="90" t="str">
        <f>IF('Rep 3'!$B$13="","",'Rep 3'!O46)</f>
        <v/>
      </c>
      <c r="Q40" s="90" t="str">
        <f>IF('Rep 3'!$B$13="","",'Rep 3'!P46)</f>
        <v/>
      </c>
      <c r="R40" s="90" t="str">
        <f>IF('Rep 3'!$B$13="","",'Rep 3'!Q46)</f>
        <v/>
      </c>
      <c r="S40" s="90" t="str">
        <f>IF('Rep 3'!$B$13="","",'Rep 3'!R46)</f>
        <v/>
      </c>
      <c r="T40" s="90" t="str">
        <f>IF('Rep 3'!$B$13="","",'Rep 3'!S46)</f>
        <v/>
      </c>
      <c r="U40" s="90" t="str">
        <f>IF('Rep 3'!$B$13="","",'Rep 3'!T46)</f>
        <v/>
      </c>
      <c r="V40" s="90" t="str">
        <f>IF('Rep 3'!$B$13="","",'Rep 3'!U46)</f>
        <v/>
      </c>
      <c r="W40" s="90" t="str">
        <f>IF('Rep 3'!$B$13="","",'Rep 3'!V46)</f>
        <v/>
      </c>
      <c r="X40" s="90" t="str">
        <f>IF('Rep 3'!$B$13="","",'Rep 3'!W46)</f>
        <v/>
      </c>
      <c r="Y40" s="90" t="str">
        <f>IF('Rep 3'!$B$13="","",'Rep 3'!X46)</f>
        <v/>
      </c>
      <c r="Z40" s="90" t="str">
        <f>IF('Rep 3'!$B$13="","",'Rep 3'!Y46)</f>
        <v/>
      </c>
      <c r="AA40" s="91" t="str">
        <f>IF('Rep 3'!$B$13="","",'Rep 3'!Z46)</f>
        <v/>
      </c>
    </row>
    <row r="41" spans="1:29" x14ac:dyDescent="0.25">
      <c r="A41" s="131" t="str">
        <f>"induction  "&amp;A37</f>
        <v>induction  0</v>
      </c>
      <c r="B41" s="85">
        <f t="shared" ref="B41:M41" si="19">AVERAGE(B38:B40)</f>
        <v>0.96254322611254262</v>
      </c>
      <c r="C41" s="85">
        <f t="shared" si="19"/>
        <v>0.99085899229624252</v>
      </c>
      <c r="D41" s="85">
        <f t="shared" si="19"/>
        <v>1.0255493532671589</v>
      </c>
      <c r="E41" s="85">
        <f t="shared" si="19"/>
        <v>1.1078187899969039</v>
      </c>
      <c r="F41" s="85">
        <f t="shared" si="19"/>
        <v>1.4263731470276699</v>
      </c>
      <c r="G41" s="85">
        <f t="shared" si="19"/>
        <v>1.6810861010411426</v>
      </c>
      <c r="H41" s="85">
        <f t="shared" si="19"/>
        <v>2.1278749107151285</v>
      </c>
      <c r="I41" s="85">
        <f t="shared" si="19"/>
        <v>2.855781578244863</v>
      </c>
      <c r="J41" s="85">
        <f t="shared" si="19"/>
        <v>3.4969631810454809</v>
      </c>
      <c r="K41" s="85">
        <f t="shared" si="19"/>
        <v>9.2595460215038834</v>
      </c>
      <c r="L41" s="85">
        <f t="shared" si="19"/>
        <v>4.9854831981231938E-2</v>
      </c>
      <c r="M41" s="135">
        <f t="shared" si="19"/>
        <v>-1.4752536501450471E-3</v>
      </c>
      <c r="N41" s="85"/>
      <c r="O41" s="96" t="s">
        <v>77</v>
      </c>
      <c r="P41" s="85" t="e">
        <f t="shared" ref="P41:AA41" si="20">AVERAGE(P38:P40)</f>
        <v>#DIV/0!</v>
      </c>
      <c r="Q41" s="85" t="e">
        <f t="shared" si="20"/>
        <v>#DIV/0!</v>
      </c>
      <c r="R41" s="85" t="e">
        <f t="shared" si="20"/>
        <v>#DIV/0!</v>
      </c>
      <c r="S41" s="85" t="e">
        <f t="shared" si="20"/>
        <v>#DIV/0!</v>
      </c>
      <c r="T41" s="85" t="e">
        <f t="shared" si="20"/>
        <v>#DIV/0!</v>
      </c>
      <c r="U41" s="85">
        <f t="shared" si="20"/>
        <v>1.6810861010411426</v>
      </c>
      <c r="V41" s="85">
        <f t="shared" si="20"/>
        <v>2.1278749107151285</v>
      </c>
      <c r="W41" s="85">
        <f t="shared" si="20"/>
        <v>2.855781578244863</v>
      </c>
      <c r="X41" s="85">
        <f t="shared" si="20"/>
        <v>3.4969631810454809</v>
      </c>
      <c r="Y41" s="85">
        <f t="shared" si="20"/>
        <v>9.2595460215038834</v>
      </c>
      <c r="Z41" s="85" t="e">
        <f t="shared" si="20"/>
        <v>#DIV/0!</v>
      </c>
      <c r="AA41" s="92" t="e">
        <f t="shared" si="20"/>
        <v>#DIV/0!</v>
      </c>
      <c r="AB41" s="1"/>
      <c r="AC41" s="1"/>
    </row>
    <row r="42" spans="1:29" x14ac:dyDescent="0.25">
      <c r="A42" s="131" t="s">
        <v>171</v>
      </c>
      <c r="B42" s="85">
        <f>STDEV(B38:B40)</f>
        <v>4.839519739351969E-2</v>
      </c>
      <c r="C42" s="85">
        <f t="shared" ref="C42:M42" si="21">STDEV(C38:C40)</f>
        <v>3.1493025163936341E-3</v>
      </c>
      <c r="D42" s="85">
        <f t="shared" si="21"/>
        <v>3.2855930867916071E-2</v>
      </c>
      <c r="E42" s="85">
        <f t="shared" si="21"/>
        <v>3.324902934978851E-2</v>
      </c>
      <c r="F42" s="85">
        <f t="shared" si="21"/>
        <v>4.9598353387199923E-2</v>
      </c>
      <c r="G42" s="85">
        <f t="shared" si="21"/>
        <v>0.12811829688309959</v>
      </c>
      <c r="H42" s="85">
        <f t="shared" si="21"/>
        <v>0.26296852856893488</v>
      </c>
      <c r="I42" s="85">
        <f t="shared" si="21"/>
        <v>0.35372047488546005</v>
      </c>
      <c r="J42" s="85">
        <f t="shared" si="21"/>
        <v>1.0930645693953136</v>
      </c>
      <c r="K42" s="85">
        <f t="shared" si="21"/>
        <v>3.0375924296611236</v>
      </c>
      <c r="L42" s="85">
        <f t="shared" si="21"/>
        <v>3.9300323460152664E-2</v>
      </c>
      <c r="M42" s="135">
        <f t="shared" si="21"/>
        <v>1.6203861994256259E-3</v>
      </c>
      <c r="N42" s="85"/>
      <c r="O42" s="96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92"/>
      <c r="AB42" s="1"/>
      <c r="AC42" s="1"/>
    </row>
    <row r="43" spans="1:29" s="32" customFormat="1" x14ac:dyDescent="0.25">
      <c r="A43" s="131">
        <f>I5</f>
        <v>0</v>
      </c>
      <c r="B43" s="88">
        <f t="shared" ref="B43:L43" si="22">C43/2</f>
        <v>1.00537109375E-2</v>
      </c>
      <c r="C43" s="88">
        <f t="shared" si="22"/>
        <v>2.0107421875E-2</v>
      </c>
      <c r="D43" s="88">
        <f t="shared" si="22"/>
        <v>4.021484375E-2</v>
      </c>
      <c r="E43" s="88">
        <f t="shared" si="22"/>
        <v>8.0429687499999999E-2</v>
      </c>
      <c r="F43" s="88">
        <f t="shared" si="22"/>
        <v>0.160859375</v>
      </c>
      <c r="G43" s="88">
        <f t="shared" si="22"/>
        <v>0.32171875</v>
      </c>
      <c r="H43" s="88">
        <f t="shared" si="22"/>
        <v>0.6434375</v>
      </c>
      <c r="I43" s="88">
        <f t="shared" si="22"/>
        <v>1.286875</v>
      </c>
      <c r="J43" s="88">
        <f t="shared" si="22"/>
        <v>2.57375</v>
      </c>
      <c r="K43" s="88">
        <f t="shared" si="22"/>
        <v>5.1475</v>
      </c>
      <c r="L43" s="88">
        <f t="shared" si="22"/>
        <v>10.295</v>
      </c>
      <c r="M43" s="132">
        <f>$D$9</f>
        <v>20.59</v>
      </c>
      <c r="N43" s="88"/>
      <c r="O43" s="96">
        <f>A43</f>
        <v>0</v>
      </c>
      <c r="P43" s="88">
        <f t="shared" ref="P43:Z43" si="23">Q43/2</f>
        <v>1.00537109375E-2</v>
      </c>
      <c r="Q43" s="88">
        <f t="shared" si="23"/>
        <v>2.0107421875E-2</v>
      </c>
      <c r="R43" s="88">
        <f t="shared" si="23"/>
        <v>4.021484375E-2</v>
      </c>
      <c r="S43" s="88">
        <f t="shared" si="23"/>
        <v>8.0429687499999999E-2</v>
      </c>
      <c r="T43" s="88">
        <f t="shared" si="23"/>
        <v>0.160859375</v>
      </c>
      <c r="U43" s="88">
        <f t="shared" si="23"/>
        <v>0.32171875</v>
      </c>
      <c r="V43" s="88">
        <f t="shared" si="23"/>
        <v>0.6434375</v>
      </c>
      <c r="W43" s="88">
        <f t="shared" si="23"/>
        <v>1.286875</v>
      </c>
      <c r="X43" s="88">
        <f t="shared" si="23"/>
        <v>2.57375</v>
      </c>
      <c r="Y43" s="88">
        <f t="shared" si="23"/>
        <v>5.1475</v>
      </c>
      <c r="Z43" s="88">
        <f t="shared" si="23"/>
        <v>10.295</v>
      </c>
      <c r="AA43" s="89">
        <f>$D$9</f>
        <v>20.59</v>
      </c>
      <c r="AB43" s="27"/>
      <c r="AC43" s="27"/>
    </row>
    <row r="44" spans="1:29" s="32" customFormat="1" x14ac:dyDescent="0.25">
      <c r="A44" s="133" t="s">
        <v>73</v>
      </c>
      <c r="B44" s="90">
        <f>'Rep 1'!B36</f>
        <v>0.65112274734863729</v>
      </c>
      <c r="C44" s="90">
        <f>'Rep 1'!C36</f>
        <v>0.62846036932419003</v>
      </c>
      <c r="D44" s="90">
        <f>'Rep 1'!D36</f>
        <v>0.59356695197242904</v>
      </c>
      <c r="E44" s="90">
        <f>'Rep 1'!E36</f>
        <v>0.60344506811061105</v>
      </c>
      <c r="F44" s="90">
        <f>'Rep 1'!F36</f>
        <v>0.62091006732793785</v>
      </c>
      <c r="G44" s="90">
        <f>'Rep 1'!G36</f>
        <v>0.57343702790887474</v>
      </c>
      <c r="H44" s="90">
        <f>'Rep 1'!H36</f>
        <v>0.6286247488794422</v>
      </c>
      <c r="I44" s="90">
        <f>'Rep 1'!I36</f>
        <v>0.57713167862450154</v>
      </c>
      <c r="J44" s="90">
        <f>'Rep 1'!J36</f>
        <v>0.59705550727746726</v>
      </c>
      <c r="K44" s="90">
        <f>'Rep 1'!K36</f>
        <v>0.57881853080672507</v>
      </c>
      <c r="L44" s="90">
        <f>'Rep 1'!L36</f>
        <v>0.60124207075412572</v>
      </c>
      <c r="M44" s="134">
        <f>'Rep 1'!M36</f>
        <v>0.60653307345134422</v>
      </c>
      <c r="N44" s="90"/>
      <c r="O44" s="97" t="str">
        <f>A44</f>
        <v>rep1</v>
      </c>
      <c r="P44" s="90" t="str">
        <f>'Rep 1'!O47</f>
        <v/>
      </c>
      <c r="Q44" s="90" t="str">
        <f>'Rep 1'!P47</f>
        <v/>
      </c>
      <c r="R44" s="90" t="str">
        <f>'Rep 1'!Q47</f>
        <v/>
      </c>
      <c r="S44" s="90" t="str">
        <f>'Rep 1'!R47</f>
        <v/>
      </c>
      <c r="T44" s="90" t="str">
        <f>'Rep 1'!S47</f>
        <v/>
      </c>
      <c r="U44" s="90" t="str">
        <f>'Rep 1'!T47</f>
        <v/>
      </c>
      <c r="V44" s="90" t="str">
        <f>'Rep 1'!U47</f>
        <v/>
      </c>
      <c r="W44" s="90" t="str">
        <f>'Rep 1'!V47</f>
        <v/>
      </c>
      <c r="X44" s="90" t="str">
        <f>'Rep 1'!W47</f>
        <v/>
      </c>
      <c r="Y44" s="90" t="str">
        <f>'Rep 1'!X47</f>
        <v/>
      </c>
      <c r="Z44" s="90" t="str">
        <f>'Rep 1'!Y47</f>
        <v/>
      </c>
      <c r="AA44" s="91" t="str">
        <f>'Rep 1'!Z47</f>
        <v/>
      </c>
    </row>
    <row r="45" spans="1:29" s="32" customFormat="1" x14ac:dyDescent="0.25">
      <c r="A45" s="133" t="s">
        <v>74</v>
      </c>
      <c r="B45" s="90">
        <f>IF('Rep 2'!$B$13="","",'Rep 2'!B36)</f>
        <v>0.95380750257805802</v>
      </c>
      <c r="C45" s="90">
        <f>IF('Rep 2'!$B$13="","",'Rep 2'!C36)</f>
        <v>0.95946153978937943</v>
      </c>
      <c r="D45" s="90">
        <f>IF('Rep 2'!$B$13="","",'Rep 2'!D36)</f>
        <v>0.90889823227249111</v>
      </c>
      <c r="E45" s="90">
        <f>IF('Rep 2'!$B$13="","",'Rep 2'!E36)</f>
        <v>0.92167525507215464</v>
      </c>
      <c r="F45" s="90">
        <f>IF('Rep 2'!$B$13="","",'Rep 2'!F36)</f>
        <v>0.99840677816035928</v>
      </c>
      <c r="G45" s="90">
        <f>IF('Rep 2'!$B$13="","",'Rep 2'!G36)</f>
        <v>0.97440519351744115</v>
      </c>
      <c r="H45" s="90">
        <f>IF('Rep 2'!$B$13="","",'Rep 2'!H36)</f>
        <v>0.99411003360535799</v>
      </c>
      <c r="I45" s="90">
        <f>IF('Rep 2'!$B$13="","",'Rep 2'!I36)</f>
        <v>1.0484074731696265</v>
      </c>
      <c r="J45" s="90">
        <f>IF('Rep 2'!$B$13="","",'Rep 2'!J36)</f>
        <v>0.99428024531269588</v>
      </c>
      <c r="K45" s="90">
        <f>IF('Rep 2'!$B$13="","",'Rep 2'!K36)</f>
        <v>1.7410171694734464</v>
      </c>
      <c r="L45" s="90">
        <f>IF('Rep 2'!$B$13="","",'Rep 2'!L36)</f>
        <v>2.83522236552127</v>
      </c>
      <c r="M45" s="134">
        <f>IF('Rep 2'!$B$13="","",'Rep 2'!M36)</f>
        <v>1.3310701842507084E-2</v>
      </c>
      <c r="N45" s="90"/>
      <c r="O45" s="97" t="str">
        <f>A45</f>
        <v>rep2</v>
      </c>
      <c r="P45" s="90" t="str">
        <f>IF('Rep 2'!$B$13="","",'Rep 2'!O47)</f>
        <v/>
      </c>
      <c r="Q45" s="90" t="str">
        <f>IF('Rep 2'!$B$13="","",'Rep 2'!P47)</f>
        <v/>
      </c>
      <c r="R45" s="90" t="str">
        <f>IF('Rep 2'!$B$13="","",'Rep 2'!Q47)</f>
        <v/>
      </c>
      <c r="S45" s="90" t="str">
        <f>IF('Rep 2'!$B$13="","",'Rep 2'!R47)</f>
        <v/>
      </c>
      <c r="T45" s="90" t="str">
        <f>IF('Rep 2'!$B$13="","",'Rep 2'!S47)</f>
        <v/>
      </c>
      <c r="U45" s="90" t="str">
        <f>IF('Rep 2'!$B$13="","",'Rep 2'!T47)</f>
        <v/>
      </c>
      <c r="V45" s="90" t="str">
        <f>IF('Rep 2'!$B$13="","",'Rep 2'!U47)</f>
        <v/>
      </c>
      <c r="W45" s="90" t="str">
        <f>IF('Rep 2'!$B$13="","",'Rep 2'!V47)</f>
        <v/>
      </c>
      <c r="X45" s="90" t="str">
        <f>IF('Rep 2'!$B$13="","",'Rep 2'!W47)</f>
        <v/>
      </c>
      <c r="Y45" s="90">
        <f>IF('Rep 2'!$B$13="","",'Rep 2'!X47)</f>
        <v>1.7410171694734464</v>
      </c>
      <c r="Z45" s="90">
        <f>IF('Rep 2'!$B$13="","",'Rep 2'!Y47)</f>
        <v>2.83522236552127</v>
      </c>
      <c r="AA45" s="91" t="str">
        <f>IF('Rep 2'!$B$13="","",'Rep 2'!Z47)</f>
        <v/>
      </c>
    </row>
    <row r="46" spans="1:29" s="32" customFormat="1" x14ac:dyDescent="0.25">
      <c r="A46" s="133" t="s">
        <v>75</v>
      </c>
      <c r="B46" s="90" t="str">
        <f>IF('Rep 3'!$B$13="","",'Rep 3'!B36)</f>
        <v/>
      </c>
      <c r="C46" s="90" t="str">
        <f>IF('Rep 3'!$B$13="","",'Rep 3'!C36)</f>
        <v/>
      </c>
      <c r="D46" s="90" t="str">
        <f>IF('Rep 3'!$B$13="","",'Rep 3'!D36)</f>
        <v/>
      </c>
      <c r="E46" s="90" t="str">
        <f>IF('Rep 3'!$B$13="","",'Rep 3'!E36)</f>
        <v/>
      </c>
      <c r="F46" s="90" t="str">
        <f>IF('Rep 3'!$B$13="","",'Rep 3'!F36)</f>
        <v/>
      </c>
      <c r="G46" s="90" t="str">
        <f>IF('Rep 3'!$B$13="","",'Rep 3'!G36)</f>
        <v/>
      </c>
      <c r="H46" s="90" t="str">
        <f>IF('Rep 3'!$B$13="","",'Rep 3'!H36)</f>
        <v/>
      </c>
      <c r="I46" s="90" t="str">
        <f>IF('Rep 3'!$B$13="","",'Rep 3'!I36)</f>
        <v/>
      </c>
      <c r="J46" s="90" t="str">
        <f>IF('Rep 3'!$B$13="","",'Rep 3'!J36)</f>
        <v/>
      </c>
      <c r="K46" s="90" t="str">
        <f>IF('Rep 3'!$B$13="","",'Rep 3'!K36)</f>
        <v/>
      </c>
      <c r="L46" s="90" t="str">
        <f>IF('Rep 3'!$B$13="","",'Rep 3'!L36)</f>
        <v/>
      </c>
      <c r="M46" s="134" t="str">
        <f>IF('Rep 3'!$B$13="","",'Rep 3'!M36)</f>
        <v/>
      </c>
      <c r="N46" s="90"/>
      <c r="O46" s="97" t="str">
        <f>A46</f>
        <v>rep3</v>
      </c>
      <c r="P46" s="90" t="str">
        <f>IF('Rep 3'!$B$13="","",'Rep 3'!O47)</f>
        <v/>
      </c>
      <c r="Q46" s="90" t="str">
        <f>IF('Rep 3'!$B$13="","",'Rep 3'!P47)</f>
        <v/>
      </c>
      <c r="R46" s="90" t="str">
        <f>IF('Rep 3'!$B$13="","",'Rep 3'!Q47)</f>
        <v/>
      </c>
      <c r="S46" s="90" t="str">
        <f>IF('Rep 3'!$B$13="","",'Rep 3'!R47)</f>
        <v/>
      </c>
      <c r="T46" s="90" t="str">
        <f>IF('Rep 3'!$B$13="","",'Rep 3'!S47)</f>
        <v/>
      </c>
      <c r="U46" s="90" t="str">
        <f>IF('Rep 3'!$B$13="","",'Rep 3'!T47)</f>
        <v/>
      </c>
      <c r="V46" s="90" t="str">
        <f>IF('Rep 3'!$B$13="","",'Rep 3'!U47)</f>
        <v/>
      </c>
      <c r="W46" s="90" t="str">
        <f>IF('Rep 3'!$B$13="","",'Rep 3'!V47)</f>
        <v/>
      </c>
      <c r="X46" s="90" t="str">
        <f>IF('Rep 3'!$B$13="","",'Rep 3'!W47)</f>
        <v/>
      </c>
      <c r="Y46" s="90" t="str">
        <f>IF('Rep 3'!$B$13="","",'Rep 3'!X47)</f>
        <v/>
      </c>
      <c r="Z46" s="90" t="str">
        <f>IF('Rep 3'!$B$13="","",'Rep 3'!Y47)</f>
        <v/>
      </c>
      <c r="AA46" s="91" t="str">
        <f>IF('Rep 3'!$B$13="","",'Rep 3'!Z47)</f>
        <v/>
      </c>
    </row>
    <row r="47" spans="1:29" x14ac:dyDescent="0.25">
      <c r="A47" s="131" t="str">
        <f>"induction  "&amp;A43</f>
        <v>induction  0</v>
      </c>
      <c r="B47" s="85">
        <f t="shared" ref="B47:M47" si="24">AVERAGE(B44:B46)</f>
        <v>0.80246512496334765</v>
      </c>
      <c r="C47" s="85">
        <f t="shared" si="24"/>
        <v>0.79396095455678473</v>
      </c>
      <c r="D47" s="85">
        <f t="shared" si="24"/>
        <v>0.75123259212246007</v>
      </c>
      <c r="E47" s="85">
        <f t="shared" si="24"/>
        <v>0.76256016159138285</v>
      </c>
      <c r="F47" s="85">
        <f t="shared" si="24"/>
        <v>0.80965842274414856</v>
      </c>
      <c r="G47" s="85">
        <f t="shared" si="24"/>
        <v>0.77392111071315794</v>
      </c>
      <c r="H47" s="85">
        <f t="shared" si="24"/>
        <v>0.81136739124240009</v>
      </c>
      <c r="I47" s="85">
        <f t="shared" si="24"/>
        <v>0.812769575897064</v>
      </c>
      <c r="J47" s="85">
        <f t="shared" si="24"/>
        <v>0.79566787629508151</v>
      </c>
      <c r="K47" s="85">
        <f t="shared" si="24"/>
        <v>1.1599178501400857</v>
      </c>
      <c r="L47" s="85">
        <f t="shared" si="24"/>
        <v>1.7182322181376979</v>
      </c>
      <c r="M47" s="135">
        <f t="shared" si="24"/>
        <v>0.30992188764692563</v>
      </c>
      <c r="N47" s="85"/>
      <c r="O47" s="96" t="s">
        <v>77</v>
      </c>
      <c r="P47" s="85" t="e">
        <f t="shared" ref="P47:AA47" si="25">AVERAGE(P44:P46)</f>
        <v>#DIV/0!</v>
      </c>
      <c r="Q47" s="85" t="e">
        <f t="shared" si="25"/>
        <v>#DIV/0!</v>
      </c>
      <c r="R47" s="85" t="e">
        <f t="shared" si="25"/>
        <v>#DIV/0!</v>
      </c>
      <c r="S47" s="85" t="e">
        <f t="shared" si="25"/>
        <v>#DIV/0!</v>
      </c>
      <c r="T47" s="85" t="e">
        <f t="shared" si="25"/>
        <v>#DIV/0!</v>
      </c>
      <c r="U47" s="85" t="e">
        <f t="shared" si="25"/>
        <v>#DIV/0!</v>
      </c>
      <c r="V47" s="85" t="e">
        <f t="shared" si="25"/>
        <v>#DIV/0!</v>
      </c>
      <c r="W47" s="85" t="e">
        <f t="shared" si="25"/>
        <v>#DIV/0!</v>
      </c>
      <c r="X47" s="85" t="e">
        <f t="shared" si="25"/>
        <v>#DIV/0!</v>
      </c>
      <c r="Y47" s="85">
        <f t="shared" si="25"/>
        <v>1.7410171694734464</v>
      </c>
      <c r="Z47" s="85">
        <f t="shared" si="25"/>
        <v>2.83522236552127</v>
      </c>
      <c r="AA47" s="92" t="e">
        <f t="shared" si="25"/>
        <v>#DIV/0!</v>
      </c>
      <c r="AB47" s="1"/>
      <c r="AC47" s="1"/>
    </row>
    <row r="48" spans="1:29" x14ac:dyDescent="0.25">
      <c r="A48" s="131" t="s">
        <v>171</v>
      </c>
      <c r="B48" s="85">
        <f>STDEV(B44:B46)</f>
        <v>0.21403044298451324</v>
      </c>
      <c r="C48" s="85">
        <f t="shared" ref="C48:M48" si="26">STDEV(C44:C46)</f>
        <v>0.23405317221661981</v>
      </c>
      <c r="D48" s="85">
        <f t="shared" si="26"/>
        <v>0.22297288662040982</v>
      </c>
      <c r="E48" s="85">
        <f t="shared" si="26"/>
        <v>0.22502272317877028</v>
      </c>
      <c r="F48" s="85">
        <f t="shared" si="26"/>
        <v>0.26693048410522258</v>
      </c>
      <c r="G48" s="85">
        <f t="shared" si="26"/>
        <v>0.28352730894174788</v>
      </c>
      <c r="H48" s="85">
        <f t="shared" si="26"/>
        <v>0.25843712325359142</v>
      </c>
      <c r="I48" s="85">
        <f t="shared" si="26"/>
        <v>0.33324231013193584</v>
      </c>
      <c r="J48" s="85">
        <f t="shared" si="26"/>
        <v>0.28088030591976032</v>
      </c>
      <c r="K48" s="85">
        <f t="shared" si="26"/>
        <v>0.82179853848701268</v>
      </c>
      <c r="L48" s="85">
        <f t="shared" si="26"/>
        <v>1.5796626154669702</v>
      </c>
      <c r="M48" s="135">
        <f t="shared" si="26"/>
        <v>0.41947156171617483</v>
      </c>
      <c r="N48" s="85"/>
      <c r="O48" s="96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92"/>
      <c r="AB48" s="1"/>
      <c r="AC48" s="1"/>
    </row>
    <row r="49" spans="1:29" s="32" customFormat="1" x14ac:dyDescent="0.25">
      <c r="A49" s="131">
        <f>I6</f>
        <v>0</v>
      </c>
      <c r="B49" s="88">
        <f t="shared" ref="B49:L49" si="27">C49/2</f>
        <v>1.00537109375E-2</v>
      </c>
      <c r="C49" s="88">
        <f t="shared" si="27"/>
        <v>2.0107421875E-2</v>
      </c>
      <c r="D49" s="88">
        <f t="shared" si="27"/>
        <v>4.021484375E-2</v>
      </c>
      <c r="E49" s="88">
        <f t="shared" si="27"/>
        <v>8.0429687499999999E-2</v>
      </c>
      <c r="F49" s="88">
        <f t="shared" si="27"/>
        <v>0.160859375</v>
      </c>
      <c r="G49" s="88">
        <f t="shared" si="27"/>
        <v>0.32171875</v>
      </c>
      <c r="H49" s="88">
        <f t="shared" si="27"/>
        <v>0.6434375</v>
      </c>
      <c r="I49" s="88">
        <f t="shared" si="27"/>
        <v>1.286875</v>
      </c>
      <c r="J49" s="88">
        <f t="shared" si="27"/>
        <v>2.57375</v>
      </c>
      <c r="K49" s="88">
        <f t="shared" si="27"/>
        <v>5.1475</v>
      </c>
      <c r="L49" s="88">
        <f t="shared" si="27"/>
        <v>10.295</v>
      </c>
      <c r="M49" s="132">
        <f>$D$9</f>
        <v>20.59</v>
      </c>
      <c r="N49" s="88"/>
      <c r="O49" s="96">
        <f>A49</f>
        <v>0</v>
      </c>
      <c r="P49" s="88">
        <f t="shared" ref="P49:Z49" si="28">Q49/2</f>
        <v>1.00537109375E-2</v>
      </c>
      <c r="Q49" s="88">
        <f t="shared" si="28"/>
        <v>2.0107421875E-2</v>
      </c>
      <c r="R49" s="88">
        <f t="shared" si="28"/>
        <v>4.021484375E-2</v>
      </c>
      <c r="S49" s="88">
        <f t="shared" si="28"/>
        <v>8.0429687499999999E-2</v>
      </c>
      <c r="T49" s="88">
        <f t="shared" si="28"/>
        <v>0.160859375</v>
      </c>
      <c r="U49" s="88">
        <f t="shared" si="28"/>
        <v>0.32171875</v>
      </c>
      <c r="V49" s="88">
        <f t="shared" si="28"/>
        <v>0.6434375</v>
      </c>
      <c r="W49" s="88">
        <f t="shared" si="28"/>
        <v>1.286875</v>
      </c>
      <c r="X49" s="88">
        <f t="shared" si="28"/>
        <v>2.57375</v>
      </c>
      <c r="Y49" s="88">
        <f t="shared" si="28"/>
        <v>5.1475</v>
      </c>
      <c r="Z49" s="88">
        <f t="shared" si="28"/>
        <v>10.295</v>
      </c>
      <c r="AA49" s="89">
        <f>$D$9</f>
        <v>20.59</v>
      </c>
      <c r="AB49" s="27"/>
      <c r="AC49" s="27"/>
    </row>
    <row r="50" spans="1:29" s="32" customFormat="1" x14ac:dyDescent="0.25">
      <c r="A50" s="133" t="s">
        <v>73</v>
      </c>
      <c r="B50" s="90">
        <f>'Rep 1'!B37</f>
        <v>0.56977324051277289</v>
      </c>
      <c r="C50" s="90">
        <f>'Rep 1'!C37</f>
        <v>0.55670679195287587</v>
      </c>
      <c r="D50" s="90">
        <f>'Rep 1'!D37</f>
        <v>0.58903330398483866</v>
      </c>
      <c r="E50" s="90">
        <f>'Rep 1'!E37</f>
        <v>0.61970044963049309</v>
      </c>
      <c r="F50" s="90">
        <f>'Rep 1'!F37</f>
        <v>0.615899602744301</v>
      </c>
      <c r="G50" s="90">
        <f>'Rep 1'!G37</f>
        <v>0.59743453822439563</v>
      </c>
      <c r="H50" s="90">
        <f>'Rep 1'!H37</f>
        <v>0.62238386440315818</v>
      </c>
      <c r="I50" s="90">
        <f>'Rep 1'!I37</f>
        <v>0.58311958610575587</v>
      </c>
      <c r="J50" s="90">
        <f>'Rep 1'!J37</f>
        <v>0.62886608360333585</v>
      </c>
      <c r="K50" s="90">
        <f>'Rep 1'!K37</f>
        <v>0.58209838976547501</v>
      </c>
      <c r="L50" s="90">
        <f>'Rep 1'!L37</f>
        <v>0.59418031499512436</v>
      </c>
      <c r="M50" s="134">
        <f>'Rep 1'!M37</f>
        <v>0.56074554177352998</v>
      </c>
      <c r="N50" s="90"/>
      <c r="O50" s="97" t="str">
        <f>A50</f>
        <v>rep1</v>
      </c>
      <c r="P50" s="90" t="str">
        <f>'Rep 1'!O48</f>
        <v/>
      </c>
      <c r="Q50" s="90" t="str">
        <f>'Rep 1'!P48</f>
        <v/>
      </c>
      <c r="R50" s="90" t="str">
        <f>'Rep 1'!Q48</f>
        <v/>
      </c>
      <c r="S50" s="90" t="str">
        <f>'Rep 1'!R48</f>
        <v/>
      </c>
      <c r="T50" s="90" t="str">
        <f>'Rep 1'!S48</f>
        <v/>
      </c>
      <c r="U50" s="90" t="str">
        <f>'Rep 1'!T48</f>
        <v/>
      </c>
      <c r="V50" s="90" t="str">
        <f>'Rep 1'!U48</f>
        <v/>
      </c>
      <c r="W50" s="90" t="str">
        <f>'Rep 1'!V48</f>
        <v/>
      </c>
      <c r="X50" s="90" t="str">
        <f>'Rep 1'!W48</f>
        <v/>
      </c>
      <c r="Y50" s="90" t="str">
        <f>'Rep 1'!X48</f>
        <v/>
      </c>
      <c r="Z50" s="90" t="str">
        <f>'Rep 1'!Y48</f>
        <v/>
      </c>
      <c r="AA50" s="91" t="str">
        <f>'Rep 1'!Z48</f>
        <v/>
      </c>
    </row>
    <row r="51" spans="1:29" s="32" customFormat="1" x14ac:dyDescent="0.25">
      <c r="A51" s="133" t="s">
        <v>74</v>
      </c>
      <c r="B51" s="90">
        <f>IF('Rep 2'!$B$13="","",'Rep 2'!B37)</f>
        <v>0.46720096544987588</v>
      </c>
      <c r="C51" s="90">
        <f>IF('Rep 2'!$B$13="","",'Rep 2'!C37)</f>
        <v>0.44299734298163074</v>
      </c>
      <c r="D51" s="90">
        <f>IF('Rep 2'!$B$13="","",'Rep 2'!D37)</f>
        <v>0.48224344303650152</v>
      </c>
      <c r="E51" s="90">
        <f>IF('Rep 2'!$B$13="","",'Rep 2'!E37)</f>
        <v>0.44969278585851297</v>
      </c>
      <c r="F51" s="90">
        <f>IF('Rep 2'!$B$13="","",'Rep 2'!F37)</f>
        <v>0.48575143214525146</v>
      </c>
      <c r="G51" s="90">
        <f>IF('Rep 2'!$B$13="","",'Rep 2'!G37)</f>
        <v>0.46460581925658007</v>
      </c>
      <c r="H51" s="90">
        <f>IF('Rep 2'!$B$13="","",'Rep 2'!H37)</f>
        <v>0.50033470258200907</v>
      </c>
      <c r="I51" s="90">
        <f>IF('Rep 2'!$B$13="","",'Rep 2'!I37)</f>
        <v>0.51405663433473969</v>
      </c>
      <c r="J51" s="90">
        <f>IF('Rep 2'!$B$13="","",'Rep 2'!J37)</f>
        <v>0.54418539947499955</v>
      </c>
      <c r="K51" s="90">
        <f>IF('Rep 2'!$B$13="","",'Rep 2'!K37)</f>
        <v>0.52768670732584189</v>
      </c>
      <c r="L51" s="90">
        <f>IF('Rep 2'!$B$13="","",'Rep 2'!L37)</f>
        <v>0.53156662409366484</v>
      </c>
      <c r="M51" s="134">
        <f>IF('Rep 2'!$B$13="","",'Rep 2'!M37)</f>
        <v>0.48991830219146121</v>
      </c>
      <c r="N51" s="90"/>
      <c r="O51" s="97" t="str">
        <f>A51</f>
        <v>rep2</v>
      </c>
      <c r="P51" s="90" t="str">
        <f>IF('Rep 2'!$B$13="","",'Rep 2'!O48)</f>
        <v/>
      </c>
      <c r="Q51" s="90" t="str">
        <f>IF('Rep 2'!$B$13="","",'Rep 2'!P48)</f>
        <v/>
      </c>
      <c r="R51" s="90" t="str">
        <f>IF('Rep 2'!$B$13="","",'Rep 2'!Q48)</f>
        <v/>
      </c>
      <c r="S51" s="90" t="str">
        <f>IF('Rep 2'!$B$13="","",'Rep 2'!R48)</f>
        <v/>
      </c>
      <c r="T51" s="90" t="str">
        <f>IF('Rep 2'!$B$13="","",'Rep 2'!S48)</f>
        <v/>
      </c>
      <c r="U51" s="90" t="str">
        <f>IF('Rep 2'!$B$13="","",'Rep 2'!T48)</f>
        <v/>
      </c>
      <c r="V51" s="90" t="str">
        <f>IF('Rep 2'!$B$13="","",'Rep 2'!U48)</f>
        <v/>
      </c>
      <c r="W51" s="90" t="str">
        <f>IF('Rep 2'!$B$13="","",'Rep 2'!V48)</f>
        <v/>
      </c>
      <c r="X51" s="90" t="str">
        <f>IF('Rep 2'!$B$13="","",'Rep 2'!W48)</f>
        <v/>
      </c>
      <c r="Y51" s="90" t="str">
        <f>IF('Rep 2'!$B$13="","",'Rep 2'!X48)</f>
        <v/>
      </c>
      <c r="Z51" s="90" t="str">
        <f>IF('Rep 2'!$B$13="","",'Rep 2'!Y48)</f>
        <v/>
      </c>
      <c r="AA51" s="91" t="str">
        <f>IF('Rep 2'!$B$13="","",'Rep 2'!Z48)</f>
        <v/>
      </c>
    </row>
    <row r="52" spans="1:29" s="32" customFormat="1" x14ac:dyDescent="0.25">
      <c r="A52" s="133" t="s">
        <v>75</v>
      </c>
      <c r="B52" s="90" t="str">
        <f>IF('Rep 3'!$B$13="","",'Rep 3'!B37)</f>
        <v/>
      </c>
      <c r="C52" s="90" t="str">
        <f>IF('Rep 3'!$B$13="","",'Rep 3'!C37)</f>
        <v/>
      </c>
      <c r="D52" s="90" t="str">
        <f>IF('Rep 3'!$B$13="","",'Rep 3'!D37)</f>
        <v/>
      </c>
      <c r="E52" s="90" t="str">
        <f>IF('Rep 3'!$B$13="","",'Rep 3'!E37)</f>
        <v/>
      </c>
      <c r="F52" s="90" t="str">
        <f>IF('Rep 3'!$B$13="","",'Rep 3'!F37)</f>
        <v/>
      </c>
      <c r="G52" s="90" t="str">
        <f>IF('Rep 3'!$B$13="","",'Rep 3'!G37)</f>
        <v/>
      </c>
      <c r="H52" s="90" t="str">
        <f>IF('Rep 3'!$B$13="","",'Rep 3'!H37)</f>
        <v/>
      </c>
      <c r="I52" s="90" t="str">
        <f>IF('Rep 3'!$B$13="","",'Rep 3'!I37)</f>
        <v/>
      </c>
      <c r="J52" s="90" t="str">
        <f>IF('Rep 3'!$B$13="","",'Rep 3'!J37)</f>
        <v/>
      </c>
      <c r="K52" s="90" t="str">
        <f>IF('Rep 3'!$B$13="","",'Rep 3'!K37)</f>
        <v/>
      </c>
      <c r="L52" s="90" t="str">
        <f>IF('Rep 3'!$B$13="","",'Rep 3'!L37)</f>
        <v/>
      </c>
      <c r="M52" s="134" t="str">
        <f>IF('Rep 3'!$B$13="","",'Rep 3'!M37)</f>
        <v/>
      </c>
      <c r="N52" s="90"/>
      <c r="O52" s="97" t="str">
        <f>A52</f>
        <v>rep3</v>
      </c>
      <c r="P52" s="90" t="str">
        <f>IF('Rep 3'!$B$13="","",'Rep 3'!O48)</f>
        <v/>
      </c>
      <c r="Q52" s="90" t="str">
        <f>IF('Rep 3'!$B$13="","",'Rep 3'!P48)</f>
        <v/>
      </c>
      <c r="R52" s="90" t="str">
        <f>IF('Rep 3'!$B$13="","",'Rep 3'!Q48)</f>
        <v/>
      </c>
      <c r="S52" s="90" t="str">
        <f>IF('Rep 3'!$B$13="","",'Rep 3'!R48)</f>
        <v/>
      </c>
      <c r="T52" s="90" t="str">
        <f>IF('Rep 3'!$B$13="","",'Rep 3'!S48)</f>
        <v/>
      </c>
      <c r="U52" s="90" t="str">
        <f>IF('Rep 3'!$B$13="","",'Rep 3'!T48)</f>
        <v/>
      </c>
      <c r="V52" s="90" t="str">
        <f>IF('Rep 3'!$B$13="","",'Rep 3'!U48)</f>
        <v/>
      </c>
      <c r="W52" s="90" t="str">
        <f>IF('Rep 3'!$B$13="","",'Rep 3'!V48)</f>
        <v/>
      </c>
      <c r="X52" s="90" t="str">
        <f>IF('Rep 3'!$B$13="","",'Rep 3'!W48)</f>
        <v/>
      </c>
      <c r="Y52" s="90" t="str">
        <f>IF('Rep 3'!$B$13="","",'Rep 3'!X48)</f>
        <v/>
      </c>
      <c r="Z52" s="90" t="str">
        <f>IF('Rep 3'!$B$13="","",'Rep 3'!Y48)</f>
        <v/>
      </c>
      <c r="AA52" s="91" t="str">
        <f>IF('Rep 3'!$B$13="","",'Rep 3'!Z48)</f>
        <v/>
      </c>
    </row>
    <row r="53" spans="1:29" x14ac:dyDescent="0.25">
      <c r="A53" s="131" t="str">
        <f>"induction  "&amp;A49</f>
        <v>induction  0</v>
      </c>
      <c r="B53" s="85">
        <f t="shared" ref="B53:M53" si="29">AVERAGE(B50:B52)</f>
        <v>0.51848710298132439</v>
      </c>
      <c r="C53" s="85">
        <f t="shared" si="29"/>
        <v>0.4998520674672533</v>
      </c>
      <c r="D53" s="85">
        <f t="shared" si="29"/>
        <v>0.53563837351067012</v>
      </c>
      <c r="E53" s="85">
        <f t="shared" si="29"/>
        <v>0.53469661774450306</v>
      </c>
      <c r="F53" s="85">
        <f t="shared" si="29"/>
        <v>0.55082551744477626</v>
      </c>
      <c r="G53" s="85">
        <f t="shared" si="29"/>
        <v>0.53102017874048779</v>
      </c>
      <c r="H53" s="85">
        <f t="shared" si="29"/>
        <v>0.56135928349258357</v>
      </c>
      <c r="I53" s="85">
        <f t="shared" si="29"/>
        <v>0.54858811022024778</v>
      </c>
      <c r="J53" s="85">
        <f t="shared" si="29"/>
        <v>0.5865257415391677</v>
      </c>
      <c r="K53" s="85">
        <f t="shared" si="29"/>
        <v>0.55489254854565839</v>
      </c>
      <c r="L53" s="85">
        <f t="shared" si="29"/>
        <v>0.56287346954439466</v>
      </c>
      <c r="M53" s="135">
        <f t="shared" si="29"/>
        <v>0.52533192198249556</v>
      </c>
      <c r="N53" s="85"/>
      <c r="O53" s="96" t="s">
        <v>77</v>
      </c>
      <c r="P53" s="85" t="e">
        <f t="shared" ref="P53:AA53" si="30">AVERAGE(P50:P52)</f>
        <v>#DIV/0!</v>
      </c>
      <c r="Q53" s="85" t="e">
        <f t="shared" si="30"/>
        <v>#DIV/0!</v>
      </c>
      <c r="R53" s="85" t="e">
        <f t="shared" si="30"/>
        <v>#DIV/0!</v>
      </c>
      <c r="S53" s="85" t="e">
        <f t="shared" si="30"/>
        <v>#DIV/0!</v>
      </c>
      <c r="T53" s="85" t="e">
        <f t="shared" si="30"/>
        <v>#DIV/0!</v>
      </c>
      <c r="U53" s="85" t="e">
        <f t="shared" si="30"/>
        <v>#DIV/0!</v>
      </c>
      <c r="V53" s="85" t="e">
        <f t="shared" si="30"/>
        <v>#DIV/0!</v>
      </c>
      <c r="W53" s="85" t="e">
        <f t="shared" si="30"/>
        <v>#DIV/0!</v>
      </c>
      <c r="X53" s="85" t="e">
        <f t="shared" si="30"/>
        <v>#DIV/0!</v>
      </c>
      <c r="Y53" s="85" t="e">
        <f t="shared" si="30"/>
        <v>#DIV/0!</v>
      </c>
      <c r="Z53" s="85" t="e">
        <f t="shared" si="30"/>
        <v>#DIV/0!</v>
      </c>
      <c r="AA53" s="92" t="e">
        <f t="shared" si="30"/>
        <v>#DIV/0!</v>
      </c>
      <c r="AB53" s="1"/>
      <c r="AC53" s="1"/>
    </row>
    <row r="54" spans="1:29" x14ac:dyDescent="0.25">
      <c r="A54" s="131" t="s">
        <v>171</v>
      </c>
      <c r="B54" s="85">
        <f>STDEV(B50:B52)</f>
        <v>7.2529551258706276E-2</v>
      </c>
      <c r="C54" s="85">
        <f t="shared" ref="C54:M54" si="31">STDEV(C50:C52)</f>
        <v>8.0404722452553312E-2</v>
      </c>
      <c r="D54" s="85">
        <f t="shared" si="31"/>
        <v>7.551183483853767E-2</v>
      </c>
      <c r="E54" s="85">
        <f t="shared" si="31"/>
        <v>0.12021357190684942</v>
      </c>
      <c r="F54" s="85">
        <f t="shared" si="31"/>
        <v>9.2028653989611117E-2</v>
      </c>
      <c r="G54" s="85">
        <f t="shared" si="31"/>
        <v>9.3924087918465349E-2</v>
      </c>
      <c r="H54" s="85">
        <f t="shared" si="31"/>
        <v>8.6301789961869546E-2</v>
      </c>
      <c r="I54" s="85">
        <f t="shared" si="31"/>
        <v>4.8834881526045024E-2</v>
      </c>
      <c r="J54" s="85">
        <f t="shared" si="31"/>
        <v>5.9878285982662642E-2</v>
      </c>
      <c r="K54" s="85">
        <f t="shared" si="31"/>
        <v>3.847486962883357E-2</v>
      </c>
      <c r="L54" s="85">
        <f t="shared" si="31"/>
        <v>4.4274565431540458E-2</v>
      </c>
      <c r="M54" s="135">
        <f t="shared" si="31"/>
        <v>5.0082421401205078E-2</v>
      </c>
      <c r="N54" s="85"/>
      <c r="O54" s="96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92"/>
      <c r="AB54" s="1"/>
      <c r="AC54" s="1"/>
    </row>
    <row r="55" spans="1:29" s="32" customFormat="1" x14ac:dyDescent="0.25">
      <c r="A55" s="131">
        <f>I7</f>
        <v>0</v>
      </c>
      <c r="B55" s="88">
        <f t="shared" ref="B55:L55" si="32">C55/2</f>
        <v>1.00537109375E-2</v>
      </c>
      <c r="C55" s="88">
        <f t="shared" si="32"/>
        <v>2.0107421875E-2</v>
      </c>
      <c r="D55" s="88">
        <f t="shared" si="32"/>
        <v>4.021484375E-2</v>
      </c>
      <c r="E55" s="88">
        <f t="shared" si="32"/>
        <v>8.0429687499999999E-2</v>
      </c>
      <c r="F55" s="88">
        <f t="shared" si="32"/>
        <v>0.160859375</v>
      </c>
      <c r="G55" s="88">
        <f t="shared" si="32"/>
        <v>0.32171875</v>
      </c>
      <c r="H55" s="88">
        <f t="shared" si="32"/>
        <v>0.6434375</v>
      </c>
      <c r="I55" s="88">
        <f t="shared" si="32"/>
        <v>1.286875</v>
      </c>
      <c r="J55" s="88">
        <f t="shared" si="32"/>
        <v>2.57375</v>
      </c>
      <c r="K55" s="88">
        <f t="shared" si="32"/>
        <v>5.1475</v>
      </c>
      <c r="L55" s="88">
        <f t="shared" si="32"/>
        <v>10.295</v>
      </c>
      <c r="M55" s="132">
        <f>$D$9</f>
        <v>20.59</v>
      </c>
      <c r="N55" s="88"/>
      <c r="O55" s="96">
        <f>A55</f>
        <v>0</v>
      </c>
      <c r="P55" s="88">
        <f t="shared" ref="P55:Z55" si="33">Q55/2</f>
        <v>1.00537109375E-2</v>
      </c>
      <c r="Q55" s="88">
        <f t="shared" si="33"/>
        <v>2.0107421875E-2</v>
      </c>
      <c r="R55" s="88">
        <f t="shared" si="33"/>
        <v>4.021484375E-2</v>
      </c>
      <c r="S55" s="88">
        <f t="shared" si="33"/>
        <v>8.0429687499999999E-2</v>
      </c>
      <c r="T55" s="88">
        <f t="shared" si="33"/>
        <v>0.160859375</v>
      </c>
      <c r="U55" s="88">
        <f t="shared" si="33"/>
        <v>0.32171875</v>
      </c>
      <c r="V55" s="88">
        <f t="shared" si="33"/>
        <v>0.6434375</v>
      </c>
      <c r="W55" s="88">
        <f t="shared" si="33"/>
        <v>1.286875</v>
      </c>
      <c r="X55" s="88">
        <f t="shared" si="33"/>
        <v>2.57375</v>
      </c>
      <c r="Y55" s="88">
        <f t="shared" si="33"/>
        <v>5.1475</v>
      </c>
      <c r="Z55" s="88">
        <f t="shared" si="33"/>
        <v>10.295</v>
      </c>
      <c r="AA55" s="89">
        <f>$D$9</f>
        <v>20.59</v>
      </c>
      <c r="AB55" s="27"/>
      <c r="AC55" s="27"/>
    </row>
    <row r="56" spans="1:29" s="32" customFormat="1" x14ac:dyDescent="0.25">
      <c r="A56" s="133" t="s">
        <v>73</v>
      </c>
      <c r="B56" s="90">
        <f>'Rep 1'!B38</f>
        <v>0.57341347753740779</v>
      </c>
      <c r="C56" s="90">
        <f>'Rep 1'!C38</f>
        <v>0.54089624759355726</v>
      </c>
      <c r="D56" s="90">
        <f>'Rep 1'!D38</f>
        <v>0.63319906197682208</v>
      </c>
      <c r="E56" s="90">
        <f>'Rep 1'!E38</f>
        <v>0.5731909882963212</v>
      </c>
      <c r="F56" s="90">
        <f>'Rep 1'!F38</f>
        <v>0.57356057479027944</v>
      </c>
      <c r="G56" s="90">
        <f>'Rep 1'!G38</f>
        <v>0.60370285967830728</v>
      </c>
      <c r="H56" s="90">
        <f>'Rep 1'!H38</f>
        <v>0.57624778670383126</v>
      </c>
      <c r="I56" s="90">
        <f>'Rep 1'!I38</f>
        <v>0.59794888592187834</v>
      </c>
      <c r="J56" s="90">
        <f>'Rep 1'!J38</f>
        <v>0.56973338609036284</v>
      </c>
      <c r="K56" s="90">
        <f>'Rep 1'!K38</f>
        <v>0.59505079707693753</v>
      </c>
      <c r="L56" s="90">
        <f>'Rep 1'!L38</f>
        <v>0.5601111997726701</v>
      </c>
      <c r="M56" s="134">
        <f>'Rep 1'!M38</f>
        <v>0.55752706515918982</v>
      </c>
      <c r="N56" s="90"/>
      <c r="O56" s="97" t="str">
        <f>A56</f>
        <v>rep1</v>
      </c>
      <c r="P56" s="90" t="str">
        <f>'Rep 1'!O49</f>
        <v/>
      </c>
      <c r="Q56" s="90" t="str">
        <f>'Rep 1'!P49</f>
        <v/>
      </c>
      <c r="R56" s="90" t="str">
        <f>'Rep 1'!Q49</f>
        <v/>
      </c>
      <c r="S56" s="90" t="str">
        <f>'Rep 1'!R49</f>
        <v/>
      </c>
      <c r="T56" s="90" t="str">
        <f>'Rep 1'!S49</f>
        <v/>
      </c>
      <c r="U56" s="90" t="str">
        <f>'Rep 1'!T49</f>
        <v/>
      </c>
      <c r="V56" s="90" t="str">
        <f>'Rep 1'!U49</f>
        <v/>
      </c>
      <c r="W56" s="90" t="str">
        <f>'Rep 1'!V49</f>
        <v/>
      </c>
      <c r="X56" s="90" t="str">
        <f>'Rep 1'!W49</f>
        <v/>
      </c>
      <c r="Y56" s="90" t="str">
        <f>'Rep 1'!X49</f>
        <v/>
      </c>
      <c r="Z56" s="90" t="str">
        <f>'Rep 1'!Y49</f>
        <v/>
      </c>
      <c r="AA56" s="91" t="str">
        <f>'Rep 1'!Z49</f>
        <v/>
      </c>
    </row>
    <row r="57" spans="1:29" s="32" customFormat="1" x14ac:dyDescent="0.25">
      <c r="A57" s="133" t="s">
        <v>74</v>
      </c>
      <c r="B57" s="90">
        <f>IF('Rep 2'!$B$13="","",'Rep 2'!B38)</f>
        <v>0.46805109550504992</v>
      </c>
      <c r="C57" s="90">
        <f>IF('Rep 2'!$B$13="","",'Rep 2'!C38)</f>
        <v>0.48459917247182921</v>
      </c>
      <c r="D57" s="90">
        <f>IF('Rep 2'!$B$13="","",'Rep 2'!D38)</f>
        <v>0.44718695215913812</v>
      </c>
      <c r="E57" s="90">
        <f>IF('Rep 2'!$B$13="","",'Rep 2'!E38)</f>
        <v>0.47570096687027935</v>
      </c>
      <c r="F57" s="90">
        <f>IF('Rep 2'!$B$13="","",'Rep 2'!F38)</f>
        <v>0.50701762853768451</v>
      </c>
      <c r="G57" s="90">
        <f>IF('Rep 2'!$B$13="","",'Rep 2'!G38)</f>
        <v>0.4955037897363046</v>
      </c>
      <c r="H57" s="90">
        <f>IF('Rep 2'!$B$13="","",'Rep 2'!H38)</f>
        <v>0.52483104357986321</v>
      </c>
      <c r="I57" s="90">
        <f>IF('Rep 2'!$B$13="","",'Rep 2'!I38)</f>
        <v>0.57519728943715653</v>
      </c>
      <c r="J57" s="90">
        <f>IF('Rep 2'!$B$13="","",'Rep 2'!J38)</f>
        <v>0.54160617612070361</v>
      </c>
      <c r="K57" s="90">
        <f>IF('Rep 2'!$B$13="","",'Rep 2'!K38)</f>
        <v>0.54779830427143417</v>
      </c>
      <c r="L57" s="90">
        <f>IF('Rep 2'!$B$13="","",'Rep 2'!L38)</f>
        <v>0.56764361717514589</v>
      </c>
      <c r="M57" s="134">
        <f>IF('Rep 2'!$B$13="","",'Rep 2'!M38)</f>
        <v>0.55044097311982443</v>
      </c>
      <c r="N57" s="90"/>
      <c r="O57" s="97" t="str">
        <f>A57</f>
        <v>rep2</v>
      </c>
      <c r="P57" s="90" t="str">
        <f>IF('Rep 2'!$B$13="","",'Rep 2'!O49)</f>
        <v/>
      </c>
      <c r="Q57" s="90" t="str">
        <f>IF('Rep 2'!$B$13="","",'Rep 2'!P49)</f>
        <v/>
      </c>
      <c r="R57" s="90" t="str">
        <f>IF('Rep 2'!$B$13="","",'Rep 2'!Q49)</f>
        <v/>
      </c>
      <c r="S57" s="90" t="str">
        <f>IF('Rep 2'!$B$13="","",'Rep 2'!R49)</f>
        <v/>
      </c>
      <c r="T57" s="90" t="str">
        <f>IF('Rep 2'!$B$13="","",'Rep 2'!S49)</f>
        <v/>
      </c>
      <c r="U57" s="90" t="str">
        <f>IF('Rep 2'!$B$13="","",'Rep 2'!T49)</f>
        <v/>
      </c>
      <c r="V57" s="90" t="str">
        <f>IF('Rep 2'!$B$13="","",'Rep 2'!U49)</f>
        <v/>
      </c>
      <c r="W57" s="90" t="str">
        <f>IF('Rep 2'!$B$13="","",'Rep 2'!V49)</f>
        <v/>
      </c>
      <c r="X57" s="90" t="str">
        <f>IF('Rep 2'!$B$13="","",'Rep 2'!W49)</f>
        <v/>
      </c>
      <c r="Y57" s="90" t="str">
        <f>IF('Rep 2'!$B$13="","",'Rep 2'!X49)</f>
        <v/>
      </c>
      <c r="Z57" s="90" t="str">
        <f>IF('Rep 2'!$B$13="","",'Rep 2'!Y49)</f>
        <v/>
      </c>
      <c r="AA57" s="91" t="str">
        <f>IF('Rep 2'!$B$13="","",'Rep 2'!Z49)</f>
        <v/>
      </c>
    </row>
    <row r="58" spans="1:29" s="32" customFormat="1" x14ac:dyDescent="0.25">
      <c r="A58" s="133" t="s">
        <v>75</v>
      </c>
      <c r="B58" s="90" t="str">
        <f>IF('Rep 3'!$B$13="","",'Rep 3'!B38)</f>
        <v/>
      </c>
      <c r="C58" s="90" t="str">
        <f>IF('Rep 3'!$B$13="","",'Rep 3'!C38)</f>
        <v/>
      </c>
      <c r="D58" s="90" t="str">
        <f>IF('Rep 3'!$B$13="","",'Rep 3'!D38)</f>
        <v/>
      </c>
      <c r="E58" s="90" t="str">
        <f>IF('Rep 3'!$B$13="","",'Rep 3'!E38)</f>
        <v/>
      </c>
      <c r="F58" s="90" t="str">
        <f>IF('Rep 3'!$B$13="","",'Rep 3'!F38)</f>
        <v/>
      </c>
      <c r="G58" s="90" t="str">
        <f>IF('Rep 3'!$B$13="","",'Rep 3'!G38)</f>
        <v/>
      </c>
      <c r="H58" s="90" t="str">
        <f>IF('Rep 3'!$B$13="","",'Rep 3'!H38)</f>
        <v/>
      </c>
      <c r="I58" s="90" t="str">
        <f>IF('Rep 3'!$B$13="","",'Rep 3'!I38)</f>
        <v/>
      </c>
      <c r="J58" s="90" t="str">
        <f>IF('Rep 3'!$B$13="","",'Rep 3'!J38)</f>
        <v/>
      </c>
      <c r="K58" s="90" t="str">
        <f>IF('Rep 3'!$B$13="","",'Rep 3'!K38)</f>
        <v/>
      </c>
      <c r="L58" s="90" t="str">
        <f>IF('Rep 3'!$B$13="","",'Rep 3'!L38)</f>
        <v/>
      </c>
      <c r="M58" s="134" t="str">
        <f>IF('Rep 3'!$B$13="","",'Rep 3'!M38)</f>
        <v/>
      </c>
      <c r="N58" s="90"/>
      <c r="O58" s="97" t="str">
        <f>A58</f>
        <v>rep3</v>
      </c>
      <c r="P58" s="90" t="str">
        <f>IF('Rep 3'!$B$13="","",'Rep 3'!O49)</f>
        <v/>
      </c>
      <c r="Q58" s="90" t="str">
        <f>IF('Rep 3'!$B$13="","",'Rep 3'!P49)</f>
        <v/>
      </c>
      <c r="R58" s="90" t="str">
        <f>IF('Rep 3'!$B$13="","",'Rep 3'!Q49)</f>
        <v/>
      </c>
      <c r="S58" s="90" t="str">
        <f>IF('Rep 3'!$B$13="","",'Rep 3'!R49)</f>
        <v/>
      </c>
      <c r="T58" s="90" t="str">
        <f>IF('Rep 3'!$B$13="","",'Rep 3'!S49)</f>
        <v/>
      </c>
      <c r="U58" s="90" t="str">
        <f>IF('Rep 3'!$B$13="","",'Rep 3'!T49)</f>
        <v/>
      </c>
      <c r="V58" s="90" t="str">
        <f>IF('Rep 3'!$B$13="","",'Rep 3'!U49)</f>
        <v/>
      </c>
      <c r="W58" s="90" t="str">
        <f>IF('Rep 3'!$B$13="","",'Rep 3'!V49)</f>
        <v/>
      </c>
      <c r="X58" s="90" t="str">
        <f>IF('Rep 3'!$B$13="","",'Rep 3'!W49)</f>
        <v/>
      </c>
      <c r="Y58" s="90" t="str">
        <f>IF('Rep 3'!$B$13="","",'Rep 3'!X49)</f>
        <v/>
      </c>
      <c r="Z58" s="90" t="str">
        <f>IF('Rep 3'!$B$13="","",'Rep 3'!Y49)</f>
        <v/>
      </c>
      <c r="AA58" s="91" t="str">
        <f>IF('Rep 3'!$B$13="","",'Rep 3'!Z49)</f>
        <v/>
      </c>
    </row>
    <row r="59" spans="1:29" x14ac:dyDescent="0.25">
      <c r="A59" s="131" t="str">
        <f>"induction  "&amp;A55</f>
        <v>induction  0</v>
      </c>
      <c r="B59" s="85">
        <f t="shared" ref="B59:M59" si="34">AVERAGE(B56:B58)</f>
        <v>0.52073228652122883</v>
      </c>
      <c r="C59" s="85">
        <f t="shared" si="34"/>
        <v>0.51274771003269326</v>
      </c>
      <c r="D59" s="85">
        <f t="shared" si="34"/>
        <v>0.54019300706798012</v>
      </c>
      <c r="E59" s="85">
        <f t="shared" si="34"/>
        <v>0.52444597758330025</v>
      </c>
      <c r="F59" s="85">
        <f t="shared" si="34"/>
        <v>0.54028910166398192</v>
      </c>
      <c r="G59" s="85">
        <f t="shared" si="34"/>
        <v>0.549603324707306</v>
      </c>
      <c r="H59" s="85">
        <f t="shared" si="34"/>
        <v>0.55053941514184723</v>
      </c>
      <c r="I59" s="85">
        <f t="shared" si="34"/>
        <v>0.58657308767951744</v>
      </c>
      <c r="J59" s="85">
        <f t="shared" si="34"/>
        <v>0.55566978110553322</v>
      </c>
      <c r="K59" s="85">
        <f t="shared" si="34"/>
        <v>0.57142455067418585</v>
      </c>
      <c r="L59" s="85">
        <f t="shared" si="34"/>
        <v>0.56387740847390799</v>
      </c>
      <c r="M59" s="135">
        <f t="shared" si="34"/>
        <v>0.55398401913950712</v>
      </c>
      <c r="N59" s="85"/>
      <c r="O59" s="96" t="s">
        <v>77</v>
      </c>
      <c r="P59" s="85" t="e">
        <f t="shared" ref="P59:AA59" si="35">AVERAGE(P56:P58)</f>
        <v>#DIV/0!</v>
      </c>
      <c r="Q59" s="85" t="e">
        <f t="shared" si="35"/>
        <v>#DIV/0!</v>
      </c>
      <c r="R59" s="85" t="e">
        <f t="shared" si="35"/>
        <v>#DIV/0!</v>
      </c>
      <c r="S59" s="85" t="e">
        <f t="shared" si="35"/>
        <v>#DIV/0!</v>
      </c>
      <c r="T59" s="85" t="e">
        <f t="shared" si="35"/>
        <v>#DIV/0!</v>
      </c>
      <c r="U59" s="85" t="e">
        <f t="shared" si="35"/>
        <v>#DIV/0!</v>
      </c>
      <c r="V59" s="85" t="e">
        <f t="shared" si="35"/>
        <v>#DIV/0!</v>
      </c>
      <c r="W59" s="85" t="e">
        <f t="shared" si="35"/>
        <v>#DIV/0!</v>
      </c>
      <c r="X59" s="85" t="e">
        <f t="shared" si="35"/>
        <v>#DIV/0!</v>
      </c>
      <c r="Y59" s="85" t="e">
        <f t="shared" si="35"/>
        <v>#DIV/0!</v>
      </c>
      <c r="Z59" s="85" t="e">
        <f t="shared" si="35"/>
        <v>#DIV/0!</v>
      </c>
      <c r="AA59" s="92" t="e">
        <f t="shared" si="35"/>
        <v>#DIV/0!</v>
      </c>
      <c r="AB59" s="1"/>
      <c r="AC59" s="1"/>
    </row>
    <row r="60" spans="1:29" x14ac:dyDescent="0.25">
      <c r="A60" s="131" t="s">
        <v>171</v>
      </c>
      <c r="B60" s="85">
        <f>STDEV(B56:B58)</f>
        <v>7.4502454817048577E-2</v>
      </c>
      <c r="C60" s="85">
        <f t="shared" ref="C60:M60" si="36">STDEV(C56:C58)</f>
        <v>3.9808043579542381E-2</v>
      </c>
      <c r="D60" s="85">
        <f t="shared" si="36"/>
        <v>0.13153042423490097</v>
      </c>
      <c r="E60" s="85">
        <f t="shared" si="36"/>
        <v>6.8935855248376005E-2</v>
      </c>
      <c r="F60" s="85">
        <f t="shared" si="36"/>
        <v>4.7052968535341841E-2</v>
      </c>
      <c r="G60" s="85">
        <f t="shared" si="36"/>
        <v>7.6508296074067644E-2</v>
      </c>
      <c r="H60" s="85">
        <f t="shared" si="36"/>
        <v>3.6357127729484594E-2</v>
      </c>
      <c r="I60" s="85">
        <f t="shared" si="36"/>
        <v>1.6087808157166802E-2</v>
      </c>
      <c r="J60" s="85">
        <f t="shared" si="36"/>
        <v>1.9888940905403905E-2</v>
      </c>
      <c r="K60" s="85">
        <f t="shared" si="36"/>
        <v>3.341255809073998E-2</v>
      </c>
      <c r="L60" s="85">
        <f t="shared" si="36"/>
        <v>5.3262234240181901E-3</v>
      </c>
      <c r="M60" s="135">
        <f t="shared" si="36"/>
        <v>5.0106237331472778E-3</v>
      </c>
      <c r="N60" s="85"/>
      <c r="O60" s="96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92"/>
      <c r="AB60" s="1"/>
      <c r="AC60" s="1"/>
    </row>
    <row r="61" spans="1:29" s="32" customFormat="1" x14ac:dyDescent="0.25">
      <c r="A61" s="131">
        <f>I8</f>
        <v>0</v>
      </c>
      <c r="B61" s="88">
        <f t="shared" ref="B61:L61" si="37">C61/2</f>
        <v>1.00537109375E-2</v>
      </c>
      <c r="C61" s="88">
        <f t="shared" si="37"/>
        <v>2.0107421875E-2</v>
      </c>
      <c r="D61" s="88">
        <f t="shared" si="37"/>
        <v>4.021484375E-2</v>
      </c>
      <c r="E61" s="88">
        <f t="shared" si="37"/>
        <v>8.0429687499999999E-2</v>
      </c>
      <c r="F61" s="88">
        <f t="shared" si="37"/>
        <v>0.160859375</v>
      </c>
      <c r="G61" s="88">
        <f t="shared" si="37"/>
        <v>0.32171875</v>
      </c>
      <c r="H61" s="88">
        <f t="shared" si="37"/>
        <v>0.6434375</v>
      </c>
      <c r="I61" s="88">
        <f t="shared" si="37"/>
        <v>1.286875</v>
      </c>
      <c r="J61" s="88">
        <f t="shared" si="37"/>
        <v>2.57375</v>
      </c>
      <c r="K61" s="88">
        <f t="shared" si="37"/>
        <v>5.1475</v>
      </c>
      <c r="L61" s="88">
        <f t="shared" si="37"/>
        <v>10.295</v>
      </c>
      <c r="M61" s="132">
        <f>$D$9</f>
        <v>20.59</v>
      </c>
      <c r="N61" s="88"/>
      <c r="O61" s="96">
        <f>A61</f>
        <v>0</v>
      </c>
      <c r="P61" s="88">
        <f t="shared" ref="P61:Z61" si="38">Q61/2</f>
        <v>1.00537109375E-2</v>
      </c>
      <c r="Q61" s="88">
        <f t="shared" si="38"/>
        <v>2.0107421875E-2</v>
      </c>
      <c r="R61" s="88">
        <f t="shared" si="38"/>
        <v>4.021484375E-2</v>
      </c>
      <c r="S61" s="88">
        <f t="shared" si="38"/>
        <v>8.0429687499999999E-2</v>
      </c>
      <c r="T61" s="88">
        <f t="shared" si="38"/>
        <v>0.160859375</v>
      </c>
      <c r="U61" s="88">
        <f t="shared" si="38"/>
        <v>0.32171875</v>
      </c>
      <c r="V61" s="88">
        <f t="shared" si="38"/>
        <v>0.6434375</v>
      </c>
      <c r="W61" s="88">
        <f t="shared" si="38"/>
        <v>1.286875</v>
      </c>
      <c r="X61" s="88">
        <f t="shared" si="38"/>
        <v>2.57375</v>
      </c>
      <c r="Y61" s="88">
        <f t="shared" si="38"/>
        <v>5.1475</v>
      </c>
      <c r="Z61" s="88">
        <f t="shared" si="38"/>
        <v>10.295</v>
      </c>
      <c r="AA61" s="89">
        <f>$D$9</f>
        <v>20.59</v>
      </c>
      <c r="AB61" s="27"/>
      <c r="AC61" s="27"/>
    </row>
    <row r="62" spans="1:29" s="32" customFormat="1" x14ac:dyDescent="0.25">
      <c r="A62" s="133" t="s">
        <v>73</v>
      </c>
      <c r="B62" s="90">
        <f>'Rep 1'!B39</f>
        <v>0.63200858759564305</v>
      </c>
      <c r="C62" s="90">
        <f>'Rep 1'!C39</f>
        <v>0.58629264662712621</v>
      </c>
      <c r="D62" s="90">
        <f>'Rep 1'!D39</f>
        <v>0.58086968375090831</v>
      </c>
      <c r="E62" s="90">
        <f>'Rep 1'!E39</f>
        <v>0.5663592345566868</v>
      </c>
      <c r="F62" s="90">
        <f>'Rep 1'!F39</f>
        <v>0.59351550069246162</v>
      </c>
      <c r="G62" s="90">
        <f>'Rep 1'!G39</f>
        <v>0.59671833256464213</v>
      </c>
      <c r="H62" s="90">
        <f>'Rep 1'!H39</f>
        <v>0.61220159341429392</v>
      </c>
      <c r="I62" s="90">
        <f>'Rep 1'!I39</f>
        <v>0.62945565001554027</v>
      </c>
      <c r="J62" s="90">
        <f>'Rep 1'!J39</f>
        <v>0.57121754966610405</v>
      </c>
      <c r="K62" s="90">
        <f>'Rep 1'!K39</f>
        <v>0.59786162056136327</v>
      </c>
      <c r="L62" s="90">
        <f>'Rep 1'!L39</f>
        <v>0.60412480719045103</v>
      </c>
      <c r="M62" s="134">
        <f>'Rep 1'!M39</f>
        <v>0.6628511761624124</v>
      </c>
      <c r="N62" s="90"/>
      <c r="O62" s="97" t="str">
        <f>A62</f>
        <v>rep1</v>
      </c>
      <c r="P62" s="90" t="str">
        <f>'Rep 1'!O50</f>
        <v/>
      </c>
      <c r="Q62" s="90" t="str">
        <f>'Rep 1'!P50</f>
        <v/>
      </c>
      <c r="R62" s="90" t="str">
        <f>'Rep 1'!Q50</f>
        <v/>
      </c>
      <c r="S62" s="90" t="str">
        <f>'Rep 1'!R50</f>
        <v/>
      </c>
      <c r="T62" s="90" t="str">
        <f>'Rep 1'!S50</f>
        <v/>
      </c>
      <c r="U62" s="90" t="str">
        <f>'Rep 1'!T50</f>
        <v/>
      </c>
      <c r="V62" s="90" t="str">
        <f>'Rep 1'!U50</f>
        <v/>
      </c>
      <c r="W62" s="90" t="str">
        <f>'Rep 1'!V50</f>
        <v/>
      </c>
      <c r="X62" s="90" t="str">
        <f>'Rep 1'!W50</f>
        <v/>
      </c>
      <c r="Y62" s="90" t="str">
        <f>'Rep 1'!X50</f>
        <v/>
      </c>
      <c r="Z62" s="90" t="str">
        <f>'Rep 1'!Y50</f>
        <v/>
      </c>
      <c r="AA62" s="91" t="str">
        <f>'Rep 1'!Z50</f>
        <v/>
      </c>
    </row>
    <row r="63" spans="1:29" s="32" customFormat="1" x14ac:dyDescent="0.25">
      <c r="A63" s="133" t="s">
        <v>74</v>
      </c>
      <c r="B63" s="90">
        <f>IF('Rep 2'!$B$13="","",'Rep 2'!B39)</f>
        <v>0.49048730190912232</v>
      </c>
      <c r="C63" s="90">
        <f>IF('Rep 2'!$B$13="","",'Rep 2'!C39)</f>
        <v>0.48172976992296984</v>
      </c>
      <c r="D63" s="90">
        <f>IF('Rep 2'!$B$13="","",'Rep 2'!D39)</f>
        <v>0.45800185087377648</v>
      </c>
      <c r="E63" s="90">
        <f>IF('Rep 2'!$B$13="","",'Rep 2'!E39)</f>
        <v>0.49188418056054428</v>
      </c>
      <c r="F63" s="90">
        <f>IF('Rep 2'!$B$13="","",'Rep 2'!F39)</f>
        <v>0.49831869289616587</v>
      </c>
      <c r="G63" s="90">
        <f>IF('Rep 2'!$B$13="","",'Rep 2'!G39)</f>
        <v>0.51422766409619125</v>
      </c>
      <c r="H63" s="90">
        <f>IF('Rep 2'!$B$13="","",'Rep 2'!H39)</f>
        <v>0.50900014504792701</v>
      </c>
      <c r="I63" s="90">
        <f>IF('Rep 2'!$B$13="","",'Rep 2'!I39)</f>
        <v>0.56225497786294654</v>
      </c>
      <c r="J63" s="90">
        <f>IF('Rep 2'!$B$13="","",'Rep 2'!J39)</f>
        <v>0.54565235768284159</v>
      </c>
      <c r="K63" s="90">
        <f>IF('Rep 2'!$B$13="","",'Rep 2'!K39)</f>
        <v>0.62336189293747724</v>
      </c>
      <c r="L63" s="90">
        <f>IF('Rep 2'!$B$13="","",'Rep 2'!L39)</f>
        <v>0.6249524459003315</v>
      </c>
      <c r="M63" s="134">
        <f>IF('Rep 2'!$B$13="","",'Rep 2'!M39)</f>
        <v>0.59876666915343235</v>
      </c>
      <c r="N63" s="90"/>
      <c r="O63" s="97" t="str">
        <f>A63</f>
        <v>rep2</v>
      </c>
      <c r="P63" s="90" t="str">
        <f>IF('Rep 2'!$B$13="","",'Rep 2'!O50)</f>
        <v/>
      </c>
      <c r="Q63" s="90" t="str">
        <f>IF('Rep 2'!$B$13="","",'Rep 2'!P50)</f>
        <v/>
      </c>
      <c r="R63" s="90" t="str">
        <f>IF('Rep 2'!$B$13="","",'Rep 2'!Q50)</f>
        <v/>
      </c>
      <c r="S63" s="90" t="str">
        <f>IF('Rep 2'!$B$13="","",'Rep 2'!R50)</f>
        <v/>
      </c>
      <c r="T63" s="90" t="str">
        <f>IF('Rep 2'!$B$13="","",'Rep 2'!S50)</f>
        <v/>
      </c>
      <c r="U63" s="90" t="str">
        <f>IF('Rep 2'!$B$13="","",'Rep 2'!T50)</f>
        <v/>
      </c>
      <c r="V63" s="90" t="str">
        <f>IF('Rep 2'!$B$13="","",'Rep 2'!U50)</f>
        <v/>
      </c>
      <c r="W63" s="90" t="str">
        <f>IF('Rep 2'!$B$13="","",'Rep 2'!V50)</f>
        <v/>
      </c>
      <c r="X63" s="90" t="str">
        <f>IF('Rep 2'!$B$13="","",'Rep 2'!W50)</f>
        <v/>
      </c>
      <c r="Y63" s="90" t="str">
        <f>IF('Rep 2'!$B$13="","",'Rep 2'!X50)</f>
        <v/>
      </c>
      <c r="Z63" s="90" t="str">
        <f>IF('Rep 2'!$B$13="","",'Rep 2'!Y50)</f>
        <v/>
      </c>
      <c r="AA63" s="91" t="str">
        <f>IF('Rep 2'!$B$13="","",'Rep 2'!Z50)</f>
        <v/>
      </c>
    </row>
    <row r="64" spans="1:29" s="32" customFormat="1" x14ac:dyDescent="0.25">
      <c r="A64" s="133" t="s">
        <v>75</v>
      </c>
      <c r="B64" s="90" t="str">
        <f>IF('Rep 3'!$B$13="","",'Rep 3'!B39)</f>
        <v/>
      </c>
      <c r="C64" s="90" t="str">
        <f>IF('Rep 3'!$B$13="","",'Rep 3'!C39)</f>
        <v/>
      </c>
      <c r="D64" s="90" t="str">
        <f>IF('Rep 3'!$B$13="","",'Rep 3'!D39)</f>
        <v/>
      </c>
      <c r="E64" s="90" t="str">
        <f>IF('Rep 3'!$B$13="","",'Rep 3'!E39)</f>
        <v/>
      </c>
      <c r="F64" s="90" t="str">
        <f>IF('Rep 3'!$B$13="","",'Rep 3'!F39)</f>
        <v/>
      </c>
      <c r="G64" s="90" t="str">
        <f>IF('Rep 3'!$B$13="","",'Rep 3'!G39)</f>
        <v/>
      </c>
      <c r="H64" s="90" t="str">
        <f>IF('Rep 3'!$B$13="","",'Rep 3'!H39)</f>
        <v/>
      </c>
      <c r="I64" s="90" t="str">
        <f>IF('Rep 3'!$B$13="","",'Rep 3'!I39)</f>
        <v/>
      </c>
      <c r="J64" s="90" t="str">
        <f>IF('Rep 3'!$B$13="","",'Rep 3'!J39)</f>
        <v/>
      </c>
      <c r="K64" s="90" t="str">
        <f>IF('Rep 3'!$B$13="","",'Rep 3'!K39)</f>
        <v/>
      </c>
      <c r="L64" s="90" t="str">
        <f>IF('Rep 3'!$B$13="","",'Rep 3'!L39)</f>
        <v/>
      </c>
      <c r="M64" s="134" t="str">
        <f>IF('Rep 3'!$B$13="","",'Rep 3'!M39)</f>
        <v/>
      </c>
      <c r="N64" s="90"/>
      <c r="O64" s="97" t="str">
        <f>A64</f>
        <v>rep3</v>
      </c>
      <c r="P64" s="90" t="str">
        <f>IF('Rep 3'!$B$13="","",'Rep 3'!O50)</f>
        <v/>
      </c>
      <c r="Q64" s="90" t="str">
        <f>IF('Rep 3'!$B$13="","",'Rep 3'!P50)</f>
        <v/>
      </c>
      <c r="R64" s="90" t="str">
        <f>IF('Rep 3'!$B$13="","",'Rep 3'!Q50)</f>
        <v/>
      </c>
      <c r="S64" s="90" t="str">
        <f>IF('Rep 3'!$B$13="","",'Rep 3'!R50)</f>
        <v/>
      </c>
      <c r="T64" s="90" t="str">
        <f>IF('Rep 3'!$B$13="","",'Rep 3'!S50)</f>
        <v/>
      </c>
      <c r="U64" s="90" t="str">
        <f>IF('Rep 3'!$B$13="","",'Rep 3'!T50)</f>
        <v/>
      </c>
      <c r="V64" s="90" t="str">
        <f>IF('Rep 3'!$B$13="","",'Rep 3'!U50)</f>
        <v/>
      </c>
      <c r="W64" s="90" t="str">
        <f>IF('Rep 3'!$B$13="","",'Rep 3'!V50)</f>
        <v/>
      </c>
      <c r="X64" s="90" t="str">
        <f>IF('Rep 3'!$B$13="","",'Rep 3'!W50)</f>
        <v/>
      </c>
      <c r="Y64" s="90" t="str">
        <f>IF('Rep 3'!$B$13="","",'Rep 3'!X50)</f>
        <v/>
      </c>
      <c r="Z64" s="90" t="str">
        <f>IF('Rep 3'!$B$13="","",'Rep 3'!Y50)</f>
        <v/>
      </c>
      <c r="AA64" s="91" t="str">
        <f>IF('Rep 3'!$B$13="","",'Rep 3'!Z50)</f>
        <v/>
      </c>
    </row>
    <row r="65" spans="1:29" ht="13.8" thickBot="1" x14ac:dyDescent="0.3">
      <c r="A65" s="131" t="str">
        <f>"induction  "&amp;A61</f>
        <v>induction  0</v>
      </c>
      <c r="B65" s="85">
        <f t="shared" ref="B65:M65" si="39">AVERAGE(B62:B64)</f>
        <v>0.56124794475238271</v>
      </c>
      <c r="C65" s="85">
        <f t="shared" si="39"/>
        <v>0.534011208275048</v>
      </c>
      <c r="D65" s="85">
        <f t="shared" si="39"/>
        <v>0.51943576731234242</v>
      </c>
      <c r="E65" s="85">
        <f t="shared" si="39"/>
        <v>0.52912170755861554</v>
      </c>
      <c r="F65" s="85">
        <f t="shared" si="39"/>
        <v>0.54591709679431377</v>
      </c>
      <c r="G65" s="85">
        <f t="shared" si="39"/>
        <v>0.55547299833041675</v>
      </c>
      <c r="H65" s="85">
        <f t="shared" si="39"/>
        <v>0.56060086923111041</v>
      </c>
      <c r="I65" s="85">
        <f t="shared" si="39"/>
        <v>0.5958553139392434</v>
      </c>
      <c r="J65" s="85">
        <f t="shared" si="39"/>
        <v>0.55843495367447282</v>
      </c>
      <c r="K65" s="85">
        <f t="shared" si="39"/>
        <v>0.61061175674942025</v>
      </c>
      <c r="L65" s="85">
        <f t="shared" si="39"/>
        <v>0.61453862654539126</v>
      </c>
      <c r="M65" s="135">
        <f t="shared" si="39"/>
        <v>0.63080892265792232</v>
      </c>
      <c r="N65" s="85"/>
      <c r="O65" s="98" t="s">
        <v>77</v>
      </c>
      <c r="P65" s="93" t="e">
        <f t="shared" ref="P65:AA65" si="40">AVERAGE(P62:P64)</f>
        <v>#DIV/0!</v>
      </c>
      <c r="Q65" s="93" t="e">
        <f t="shared" si="40"/>
        <v>#DIV/0!</v>
      </c>
      <c r="R65" s="93" t="e">
        <f t="shared" si="40"/>
        <v>#DIV/0!</v>
      </c>
      <c r="S65" s="93" t="e">
        <f t="shared" si="40"/>
        <v>#DIV/0!</v>
      </c>
      <c r="T65" s="93" t="e">
        <f t="shared" si="40"/>
        <v>#DIV/0!</v>
      </c>
      <c r="U65" s="93" t="e">
        <f t="shared" si="40"/>
        <v>#DIV/0!</v>
      </c>
      <c r="V65" s="93" t="e">
        <f t="shared" si="40"/>
        <v>#DIV/0!</v>
      </c>
      <c r="W65" s="93" t="e">
        <f t="shared" si="40"/>
        <v>#DIV/0!</v>
      </c>
      <c r="X65" s="93" t="e">
        <f t="shared" si="40"/>
        <v>#DIV/0!</v>
      </c>
      <c r="Y65" s="93" t="e">
        <f t="shared" si="40"/>
        <v>#DIV/0!</v>
      </c>
      <c r="Z65" s="93" t="e">
        <f t="shared" si="40"/>
        <v>#DIV/0!</v>
      </c>
      <c r="AA65" s="94" t="e">
        <f t="shared" si="40"/>
        <v>#DIV/0!</v>
      </c>
      <c r="AB65" s="1"/>
      <c r="AC65" s="1"/>
    </row>
    <row r="66" spans="1:29" ht="13.8" thickTop="1" x14ac:dyDescent="0.25">
      <c r="A66" s="136" t="s">
        <v>171</v>
      </c>
      <c r="B66" s="137">
        <f>STDEV(B62:B64)</f>
        <v>0.10007066079117706</v>
      </c>
      <c r="C66" s="137">
        <f t="shared" ref="C66:M66" si="41">STDEV(C62:C64)</f>
        <v>7.3937119177881844E-2</v>
      </c>
      <c r="D66" s="137">
        <f t="shared" si="41"/>
        <v>8.6880677817115365E-2</v>
      </c>
      <c r="E66" s="137">
        <f t="shared" si="41"/>
        <v>5.2661815709906655E-2</v>
      </c>
      <c r="F66" s="137">
        <f t="shared" si="41"/>
        <v>6.7314308340073112E-2</v>
      </c>
      <c r="G66" s="137">
        <f t="shared" si="41"/>
        <v>5.8329711058652929E-2</v>
      </c>
      <c r="H66" s="137">
        <f t="shared" si="41"/>
        <v>7.2974443968131394E-2</v>
      </c>
      <c r="I66" s="137">
        <f t="shared" si="41"/>
        <v>4.7518050979393017E-2</v>
      </c>
      <c r="J66" s="137">
        <f t="shared" si="41"/>
        <v>1.8077320613700845E-2</v>
      </c>
      <c r="K66" s="137">
        <f t="shared" si="41"/>
        <v>1.803141551925418E-2</v>
      </c>
      <c r="L66" s="137">
        <f t="shared" si="41"/>
        <v>1.4727364567859915E-2</v>
      </c>
      <c r="M66" s="138">
        <f t="shared" si="41"/>
        <v>4.5314589475046629E-2</v>
      </c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1"/>
      <c r="AC66" s="1"/>
    </row>
    <row r="68" spans="1:29" ht="13.8" thickBot="1" x14ac:dyDescent="0.3"/>
    <row r="69" spans="1:29" ht="16.2" thickTop="1" x14ac:dyDescent="0.3">
      <c r="O69" s="52" t="s">
        <v>96</v>
      </c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7"/>
    </row>
    <row r="70" spans="1:29" x14ac:dyDescent="0.25">
      <c r="O70" s="49"/>
      <c r="P70" s="88">
        <f t="shared" ref="P70:Z70" si="42">Q70/2</f>
        <v>1.00537109375E-2</v>
      </c>
      <c r="Q70" s="88">
        <f t="shared" si="42"/>
        <v>2.0107421875E-2</v>
      </c>
      <c r="R70" s="88">
        <f t="shared" si="42"/>
        <v>4.021484375E-2</v>
      </c>
      <c r="S70" s="88">
        <f t="shared" si="42"/>
        <v>8.0429687499999999E-2</v>
      </c>
      <c r="T70" s="88">
        <f t="shared" si="42"/>
        <v>0.160859375</v>
      </c>
      <c r="U70" s="88">
        <f t="shared" si="42"/>
        <v>0.32171875</v>
      </c>
      <c r="V70" s="88">
        <f t="shared" si="42"/>
        <v>0.6434375</v>
      </c>
      <c r="W70" s="88">
        <f t="shared" si="42"/>
        <v>1.286875</v>
      </c>
      <c r="X70" s="88">
        <f t="shared" si="42"/>
        <v>2.57375</v>
      </c>
      <c r="Y70" s="88">
        <f t="shared" si="42"/>
        <v>5.1475</v>
      </c>
      <c r="Z70" s="88">
        <f t="shared" si="42"/>
        <v>10.295</v>
      </c>
      <c r="AA70" s="89">
        <f>$D$9</f>
        <v>20.59</v>
      </c>
    </row>
    <row r="71" spans="1:29" x14ac:dyDescent="0.25">
      <c r="O71" s="50" t="str">
        <f t="shared" ref="O71:O78" si="43">I2</f>
        <v>BPB</v>
      </c>
      <c r="P71" s="90">
        <f t="shared" ref="P71:AA71" si="44">B29</f>
        <v>0.95275540557800931</v>
      </c>
      <c r="Q71" s="90">
        <f t="shared" si="44"/>
        <v>0.98642110875317845</v>
      </c>
      <c r="R71" s="90">
        <f t="shared" si="44"/>
        <v>1.0059057103131726</v>
      </c>
      <c r="S71" s="90">
        <f t="shared" si="44"/>
        <v>0.99003591081063935</v>
      </c>
      <c r="T71" s="90">
        <f t="shared" si="44"/>
        <v>1.1083570007123047</v>
      </c>
      <c r="U71" s="90">
        <f t="shared" si="44"/>
        <v>1.0429687336897961</v>
      </c>
      <c r="V71" s="90">
        <f t="shared" si="44"/>
        <v>1.1181630515273464</v>
      </c>
      <c r="W71" s="90">
        <f t="shared" si="44"/>
        <v>1.1327532900316455</v>
      </c>
      <c r="X71" s="90">
        <f t="shared" si="44"/>
        <v>1.4925747610417628</v>
      </c>
      <c r="Y71" s="90">
        <f t="shared" si="44"/>
        <v>15.536151585957022</v>
      </c>
      <c r="Z71" s="90">
        <f t="shared" si="44"/>
        <v>1.7191934259027531E-2</v>
      </c>
      <c r="AA71" s="91">
        <f t="shared" si="44"/>
        <v>-5.1392731842539354E-4</v>
      </c>
    </row>
    <row r="72" spans="1:29" x14ac:dyDescent="0.25">
      <c r="O72" s="50">
        <f t="shared" si="43"/>
        <v>0</v>
      </c>
      <c r="P72" s="90">
        <f t="shared" ref="P72:AA72" si="45">B35</f>
        <v>0.96167560838011423</v>
      </c>
      <c r="Q72" s="90">
        <f t="shared" si="45"/>
        <v>0.9636605917820964</v>
      </c>
      <c r="R72" s="90">
        <f t="shared" si="45"/>
        <v>0.95567081197023762</v>
      </c>
      <c r="S72" s="90">
        <f t="shared" si="45"/>
        <v>0.96440045821843889</v>
      </c>
      <c r="T72" s="90">
        <f t="shared" si="45"/>
        <v>1.0756274439461158</v>
      </c>
      <c r="U72" s="90">
        <f t="shared" si="45"/>
        <v>1.0200674655120063</v>
      </c>
      <c r="V72" s="90">
        <f t="shared" si="45"/>
        <v>1.1511800488755102</v>
      </c>
      <c r="W72" s="90">
        <f t="shared" si="45"/>
        <v>1.3674933103697509</v>
      </c>
      <c r="X72" s="90">
        <f t="shared" si="45"/>
        <v>1.8006552627182622</v>
      </c>
      <c r="Y72" s="90">
        <f t="shared" si="45"/>
        <v>8.8416375560352876</v>
      </c>
      <c r="Z72" s="90">
        <f t="shared" si="45"/>
        <v>6.6464440908089258E-4</v>
      </c>
      <c r="AA72" s="91">
        <f t="shared" si="45"/>
        <v>-7.5336945391053485E-4</v>
      </c>
    </row>
    <row r="73" spans="1:29" x14ac:dyDescent="0.25">
      <c r="O73" s="50">
        <f t="shared" si="43"/>
        <v>0</v>
      </c>
      <c r="P73" s="90">
        <f t="shared" ref="P73:AA73" si="46">B41</f>
        <v>0.96254322611254262</v>
      </c>
      <c r="Q73" s="90">
        <f t="shared" si="46"/>
        <v>0.99085899229624252</v>
      </c>
      <c r="R73" s="90">
        <f t="shared" si="46"/>
        <v>1.0255493532671589</v>
      </c>
      <c r="S73" s="90">
        <f t="shared" si="46"/>
        <v>1.1078187899969039</v>
      </c>
      <c r="T73" s="90">
        <f t="shared" si="46"/>
        <v>1.4263731470276699</v>
      </c>
      <c r="U73" s="90">
        <f t="shared" si="46"/>
        <v>1.6810861010411426</v>
      </c>
      <c r="V73" s="90">
        <f t="shared" si="46"/>
        <v>2.1278749107151285</v>
      </c>
      <c r="W73" s="90">
        <f t="shared" si="46"/>
        <v>2.855781578244863</v>
      </c>
      <c r="X73" s="90">
        <f t="shared" si="46"/>
        <v>3.4969631810454809</v>
      </c>
      <c r="Y73" s="90">
        <f t="shared" si="46"/>
        <v>9.2595460215038834</v>
      </c>
      <c r="Z73" s="90">
        <f t="shared" si="46"/>
        <v>4.9854831981231938E-2</v>
      </c>
      <c r="AA73" s="91">
        <f t="shared" si="46"/>
        <v>-1.4752536501450471E-3</v>
      </c>
    </row>
    <row r="74" spans="1:29" x14ac:dyDescent="0.25">
      <c r="O74" s="50">
        <f t="shared" si="43"/>
        <v>0</v>
      </c>
      <c r="P74" s="90">
        <f t="shared" ref="P74:AA74" si="47">B47</f>
        <v>0.80246512496334765</v>
      </c>
      <c r="Q74" s="90">
        <f t="shared" si="47"/>
        <v>0.79396095455678473</v>
      </c>
      <c r="R74" s="90">
        <f t="shared" si="47"/>
        <v>0.75123259212246007</v>
      </c>
      <c r="S74" s="90">
        <f t="shared" si="47"/>
        <v>0.76256016159138285</v>
      </c>
      <c r="T74" s="90">
        <f t="shared" si="47"/>
        <v>0.80965842274414856</v>
      </c>
      <c r="U74" s="90">
        <f t="shared" si="47"/>
        <v>0.77392111071315794</v>
      </c>
      <c r="V74" s="90">
        <f t="shared" si="47"/>
        <v>0.81136739124240009</v>
      </c>
      <c r="W74" s="90">
        <f t="shared" si="47"/>
        <v>0.812769575897064</v>
      </c>
      <c r="X74" s="90">
        <f t="shared" si="47"/>
        <v>0.79566787629508151</v>
      </c>
      <c r="Y74" s="90">
        <f t="shared" si="47"/>
        <v>1.1599178501400857</v>
      </c>
      <c r="Z74" s="90">
        <f t="shared" si="47"/>
        <v>1.7182322181376979</v>
      </c>
      <c r="AA74" s="91">
        <f t="shared" si="47"/>
        <v>0.30992188764692563</v>
      </c>
    </row>
    <row r="75" spans="1:29" x14ac:dyDescent="0.25">
      <c r="O75" s="50">
        <f t="shared" si="43"/>
        <v>0</v>
      </c>
      <c r="P75" s="90">
        <f t="shared" ref="P75:AA75" si="48">B53</f>
        <v>0.51848710298132439</v>
      </c>
      <c r="Q75" s="90">
        <f t="shared" si="48"/>
        <v>0.4998520674672533</v>
      </c>
      <c r="R75" s="90">
        <f t="shared" si="48"/>
        <v>0.53563837351067012</v>
      </c>
      <c r="S75" s="90">
        <f t="shared" si="48"/>
        <v>0.53469661774450306</v>
      </c>
      <c r="T75" s="90">
        <f t="shared" si="48"/>
        <v>0.55082551744477626</v>
      </c>
      <c r="U75" s="90">
        <f t="shared" si="48"/>
        <v>0.53102017874048779</v>
      </c>
      <c r="V75" s="90">
        <f t="shared" si="48"/>
        <v>0.56135928349258357</v>
      </c>
      <c r="W75" s="90">
        <f t="shared" si="48"/>
        <v>0.54858811022024778</v>
      </c>
      <c r="X75" s="90">
        <f t="shared" si="48"/>
        <v>0.5865257415391677</v>
      </c>
      <c r="Y75" s="90">
        <f t="shared" si="48"/>
        <v>0.55489254854565839</v>
      </c>
      <c r="Z75" s="90">
        <f t="shared" si="48"/>
        <v>0.56287346954439466</v>
      </c>
      <c r="AA75" s="91">
        <f t="shared" si="48"/>
        <v>0.52533192198249556</v>
      </c>
    </row>
    <row r="76" spans="1:29" x14ac:dyDescent="0.25">
      <c r="O76" s="50">
        <f t="shared" si="43"/>
        <v>0</v>
      </c>
      <c r="P76" s="90">
        <f t="shared" ref="P76:AA76" si="49">B59</f>
        <v>0.52073228652122883</v>
      </c>
      <c r="Q76" s="90">
        <f t="shared" si="49"/>
        <v>0.51274771003269326</v>
      </c>
      <c r="R76" s="90">
        <f t="shared" si="49"/>
        <v>0.54019300706798012</v>
      </c>
      <c r="S76" s="90">
        <f t="shared" si="49"/>
        <v>0.52444597758330025</v>
      </c>
      <c r="T76" s="90">
        <f t="shared" si="49"/>
        <v>0.54028910166398192</v>
      </c>
      <c r="U76" s="90">
        <f t="shared" si="49"/>
        <v>0.549603324707306</v>
      </c>
      <c r="V76" s="90">
        <f t="shared" si="49"/>
        <v>0.55053941514184723</v>
      </c>
      <c r="W76" s="90">
        <f t="shared" si="49"/>
        <v>0.58657308767951744</v>
      </c>
      <c r="X76" s="90">
        <f t="shared" si="49"/>
        <v>0.55566978110553322</v>
      </c>
      <c r="Y76" s="90">
        <f t="shared" si="49"/>
        <v>0.57142455067418585</v>
      </c>
      <c r="Z76" s="90">
        <f t="shared" si="49"/>
        <v>0.56387740847390799</v>
      </c>
      <c r="AA76" s="91">
        <f t="shared" si="49"/>
        <v>0.55398401913950712</v>
      </c>
    </row>
    <row r="77" spans="1:29" x14ac:dyDescent="0.25">
      <c r="O77" s="50">
        <f t="shared" si="43"/>
        <v>0</v>
      </c>
      <c r="P77" s="90">
        <f t="shared" ref="P77:AA77" si="50">B65</f>
        <v>0.56124794475238271</v>
      </c>
      <c r="Q77" s="90">
        <f t="shared" si="50"/>
        <v>0.534011208275048</v>
      </c>
      <c r="R77" s="90">
        <f t="shared" si="50"/>
        <v>0.51943576731234242</v>
      </c>
      <c r="S77" s="90">
        <f t="shared" si="50"/>
        <v>0.52912170755861554</v>
      </c>
      <c r="T77" s="90">
        <f t="shared" si="50"/>
        <v>0.54591709679431377</v>
      </c>
      <c r="U77" s="90">
        <f t="shared" si="50"/>
        <v>0.55547299833041675</v>
      </c>
      <c r="V77" s="90">
        <f t="shared" si="50"/>
        <v>0.56060086923111041</v>
      </c>
      <c r="W77" s="90">
        <f t="shared" si="50"/>
        <v>0.5958553139392434</v>
      </c>
      <c r="X77" s="90">
        <f t="shared" si="50"/>
        <v>0.55843495367447282</v>
      </c>
      <c r="Y77" s="90">
        <f t="shared" si="50"/>
        <v>0.61061175674942025</v>
      </c>
      <c r="Z77" s="90">
        <f t="shared" si="50"/>
        <v>0.61453862654539126</v>
      </c>
      <c r="AA77" s="91">
        <f t="shared" si="50"/>
        <v>0.63080892265792232</v>
      </c>
    </row>
    <row r="78" spans="1:29" ht="13.8" thickBot="1" x14ac:dyDescent="0.3">
      <c r="O78" s="103" t="str">
        <f t="shared" si="43"/>
        <v>cinnamic aldehyde</v>
      </c>
      <c r="P78" s="102"/>
      <c r="Q78" s="102"/>
      <c r="R78" s="102"/>
      <c r="S78" s="102"/>
      <c r="T78" s="102"/>
      <c r="U78" s="102"/>
      <c r="V78" s="102">
        <f>P9</f>
        <v>1.1860401373879168</v>
      </c>
      <c r="W78" s="102">
        <f>Q9</f>
        <v>1.4145969226185233</v>
      </c>
      <c r="X78" s="102">
        <f>R9</f>
        <v>1.6785085357642813</v>
      </c>
      <c r="Y78" s="102">
        <f>S9</f>
        <v>2.5125235918886819</v>
      </c>
      <c r="Z78" s="102">
        <f>T9</f>
        <v>5.2310134583521162</v>
      </c>
      <c r="AA78" s="104"/>
    </row>
    <row r="79" spans="1:29" ht="13.8" thickTop="1" x14ac:dyDescent="0.25"/>
    <row r="80" spans="1:29" ht="13.8" thickBot="1" x14ac:dyDescent="0.3"/>
    <row r="81" spans="15:27" ht="16.2" thickTop="1" x14ac:dyDescent="0.3">
      <c r="O81" s="52" t="s">
        <v>108</v>
      </c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7"/>
    </row>
    <row r="82" spans="15:27" x14ac:dyDescent="0.25">
      <c r="O82" s="49"/>
      <c r="P82" s="88">
        <f t="shared" ref="P82:Z82" si="51">Q82/2</f>
        <v>1.00537109375E-2</v>
      </c>
      <c r="Q82" s="88">
        <f t="shared" si="51"/>
        <v>2.0107421875E-2</v>
      </c>
      <c r="R82" s="88">
        <f t="shared" si="51"/>
        <v>4.021484375E-2</v>
      </c>
      <c r="S82" s="88">
        <f t="shared" si="51"/>
        <v>8.0429687499999999E-2</v>
      </c>
      <c r="T82" s="88">
        <f t="shared" si="51"/>
        <v>0.160859375</v>
      </c>
      <c r="U82" s="88">
        <f t="shared" si="51"/>
        <v>0.32171875</v>
      </c>
      <c r="V82" s="88">
        <f t="shared" si="51"/>
        <v>0.6434375</v>
      </c>
      <c r="W82" s="88">
        <f t="shared" si="51"/>
        <v>1.286875</v>
      </c>
      <c r="X82" s="88">
        <f t="shared" si="51"/>
        <v>2.57375</v>
      </c>
      <c r="Y82" s="88">
        <f t="shared" si="51"/>
        <v>5.1475</v>
      </c>
      <c r="Z82" s="88">
        <f t="shared" si="51"/>
        <v>10.295</v>
      </c>
      <c r="AA82" s="89">
        <f>$D$9</f>
        <v>20.59</v>
      </c>
    </row>
    <row r="83" spans="15:27" x14ac:dyDescent="0.25">
      <c r="O83" s="50" t="str">
        <f t="shared" ref="O83:O90" si="52">"viability  "&amp;I2</f>
        <v>viability  BPB</v>
      </c>
      <c r="P83" s="90">
        <f>Cytotoxicity!B35</f>
        <v>113.43819704705143</v>
      </c>
      <c r="Q83" s="90">
        <f>Cytotoxicity!C35</f>
        <v>102.08955005255427</v>
      </c>
      <c r="R83" s="90">
        <f>Cytotoxicity!D35</f>
        <v>102.53051528300276</v>
      </c>
      <c r="S83" s="90">
        <f>Cytotoxicity!E35</f>
        <v>100.16783883012721</v>
      </c>
      <c r="T83" s="90">
        <f>Cytotoxicity!F35</f>
        <v>100.42301998874596</v>
      </c>
      <c r="U83" s="90">
        <f>Cytotoxicity!G35</f>
        <v>105.98699156886013</v>
      </c>
      <c r="V83" s="90">
        <f>Cytotoxicity!H35</f>
        <v>110.79560495188073</v>
      </c>
      <c r="W83" s="90">
        <f>Cytotoxicity!I35</f>
        <v>119.90052876104028</v>
      </c>
      <c r="X83" s="90">
        <f>Cytotoxicity!J35</f>
        <v>123.87688353492689</v>
      </c>
      <c r="Y83" s="90">
        <f>Cytotoxicity!K35</f>
        <v>69.195492457548582</v>
      </c>
      <c r="Z83" s="90">
        <f>Cytotoxicity!L35</f>
        <v>1.94572817770801</v>
      </c>
      <c r="AA83" s="91">
        <f>Cytotoxicity!M35</f>
        <v>4.8218194166857344</v>
      </c>
    </row>
    <row r="84" spans="15:27" x14ac:dyDescent="0.25">
      <c r="O84" s="50" t="str">
        <f t="shared" si="52"/>
        <v xml:space="preserve">viability  </v>
      </c>
      <c r="P84" s="90">
        <f>Cytotoxicity!B36</f>
        <v>103.46594719818216</v>
      </c>
      <c r="Q84" s="90">
        <f>Cytotoxicity!C36</f>
        <v>96.902334963688347</v>
      </c>
      <c r="R84" s="90">
        <f>Cytotoxicity!D36</f>
        <v>99.840925361089845</v>
      </c>
      <c r="S84" s="90">
        <f>Cytotoxicity!E36</f>
        <v>100.5693894103112</v>
      </c>
      <c r="T84" s="90">
        <f>Cytotoxicity!F36</f>
        <v>95.160932624040242</v>
      </c>
      <c r="U84" s="90">
        <f>Cytotoxicity!G36</f>
        <v>100.80522788357328</v>
      </c>
      <c r="V84" s="90">
        <f>Cytotoxicity!H36</f>
        <v>94.053994574303601</v>
      </c>
      <c r="W84" s="90">
        <f>Cytotoxicity!I36</f>
        <v>123.81127201921871</v>
      </c>
      <c r="X84" s="90">
        <f>Cytotoxicity!J36</f>
        <v>167.93952969700428</v>
      </c>
      <c r="Y84" s="90">
        <f>Cytotoxicity!K36</f>
        <v>25.246172883156682</v>
      </c>
      <c r="Z84" s="90">
        <f>Cytotoxicity!L36</f>
        <v>0.63770789203063794</v>
      </c>
      <c r="AA84" s="91">
        <f>Cytotoxicity!M36</f>
        <v>1.68574914966042</v>
      </c>
    </row>
    <row r="85" spans="15:27" x14ac:dyDescent="0.25">
      <c r="O85" s="50" t="str">
        <f t="shared" si="52"/>
        <v xml:space="preserve">viability  </v>
      </c>
      <c r="P85" s="90">
        <f>Cytotoxicity!B37</f>
        <v>107.11770758651946</v>
      </c>
      <c r="Q85" s="90">
        <f>Cytotoxicity!C37</f>
        <v>103.16516277767818</v>
      </c>
      <c r="R85" s="90">
        <f>Cytotoxicity!D37</f>
        <v>99.714129683748951</v>
      </c>
      <c r="S85" s="90">
        <f>Cytotoxicity!E37</f>
        <v>95.855178299076499</v>
      </c>
      <c r="T85" s="90">
        <f>Cytotoxicity!F37</f>
        <v>94.366056139984209</v>
      </c>
      <c r="U85" s="90">
        <f>Cytotoxicity!G37</f>
        <v>95.684628397112562</v>
      </c>
      <c r="V85" s="90">
        <f>Cytotoxicity!H37</f>
        <v>94.74148177746028</v>
      </c>
      <c r="W85" s="90">
        <f>Cytotoxicity!I37</f>
        <v>98.546760537402378</v>
      </c>
      <c r="X85" s="90">
        <f>Cytotoxicity!J37</f>
        <v>91.901378098703532</v>
      </c>
      <c r="Y85" s="90">
        <f>Cytotoxicity!K37</f>
        <v>13.79019649617991</v>
      </c>
      <c r="Z85" s="90">
        <f>Cytotoxicity!L37</f>
        <v>0.72551521705470812</v>
      </c>
      <c r="AA85" s="91">
        <f>Cytotoxicity!M37</f>
        <v>1.0836304112002324</v>
      </c>
    </row>
    <row r="86" spans="15:27" x14ac:dyDescent="0.25">
      <c r="O86" s="50" t="str">
        <f t="shared" si="52"/>
        <v xml:space="preserve">viability  </v>
      </c>
      <c r="P86" s="90">
        <f>Cytotoxicity!B38</f>
        <v>130.33276825345092</v>
      </c>
      <c r="Q86" s="90">
        <f>Cytotoxicity!C38</f>
        <v>126.49207561621176</v>
      </c>
      <c r="R86" s="90">
        <f>Cytotoxicity!D38</f>
        <v>123.67168131549998</v>
      </c>
      <c r="S86" s="90">
        <f>Cytotoxicity!E38</f>
        <v>121.0528434027803</v>
      </c>
      <c r="T86" s="90">
        <f>Cytotoxicity!F38</f>
        <v>120.14818691476142</v>
      </c>
      <c r="U86" s="90">
        <f>Cytotoxicity!G38</f>
        <v>125.27319761515609</v>
      </c>
      <c r="V86" s="90">
        <f>Cytotoxicity!H38</f>
        <v>122.65568262771802</v>
      </c>
      <c r="W86" s="90">
        <f>Cytotoxicity!I38</f>
        <v>132.28781297388483</v>
      </c>
      <c r="X86" s="90">
        <f>Cytotoxicity!J38</f>
        <v>144.8301214052193</v>
      </c>
      <c r="Y86" s="90">
        <f>Cytotoxicity!K38</f>
        <v>140.19163134305461</v>
      </c>
      <c r="Z86" s="90">
        <f>Cytotoxicity!L38</f>
        <v>122.81168771375411</v>
      </c>
      <c r="AA86" s="91">
        <f>Cytotoxicity!M38</f>
        <v>82.003894198952452</v>
      </c>
    </row>
    <row r="87" spans="15:27" x14ac:dyDescent="0.25">
      <c r="O87" s="50" t="str">
        <f t="shared" si="52"/>
        <v xml:space="preserve">viability  </v>
      </c>
      <c r="P87" s="90">
        <f>Cytotoxicity!B39</f>
        <v>147.10427328783572</v>
      </c>
      <c r="Q87" s="90">
        <f>Cytotoxicity!C39</f>
        <v>141.5981544875182</v>
      </c>
      <c r="R87" s="90">
        <f>Cytotoxicity!D39</f>
        <v>138.02272082829739</v>
      </c>
      <c r="S87" s="90">
        <f>Cytotoxicity!E39</f>
        <v>137.16447262711571</v>
      </c>
      <c r="T87" s="90">
        <f>Cytotoxicity!F39</f>
        <v>135.45794219580296</v>
      </c>
      <c r="U87" s="90">
        <f>Cytotoxicity!G39</f>
        <v>133.99192450767654</v>
      </c>
      <c r="V87" s="90">
        <f>Cytotoxicity!H39</f>
        <v>140.83023996824465</v>
      </c>
      <c r="W87" s="90">
        <f>Cytotoxicity!I39</f>
        <v>138.64711522729985</v>
      </c>
      <c r="X87" s="90">
        <f>Cytotoxicity!J39</f>
        <v>140.7594201421411</v>
      </c>
      <c r="Y87" s="90">
        <f>Cytotoxicity!K39</f>
        <v>138.56881586141654</v>
      </c>
      <c r="Z87" s="90">
        <f>Cytotoxicity!L39</f>
        <v>145.76652569313353</v>
      </c>
      <c r="AA87" s="91">
        <f>Cytotoxicity!M39</f>
        <v>138.23434710719854</v>
      </c>
    </row>
    <row r="88" spans="15:27" x14ac:dyDescent="0.25">
      <c r="O88" s="50" t="str">
        <f t="shared" si="52"/>
        <v xml:space="preserve">viability  </v>
      </c>
      <c r="P88" s="90">
        <f>Cytotoxicity!B40</f>
        <v>146.89814626661735</v>
      </c>
      <c r="Q88" s="90">
        <f>Cytotoxicity!C40</f>
        <v>139.56715737598626</v>
      </c>
      <c r="R88" s="90">
        <f>Cytotoxicity!D40</f>
        <v>133.84635600523779</v>
      </c>
      <c r="S88" s="90">
        <f>Cytotoxicity!E40</f>
        <v>140.15987972049419</v>
      </c>
      <c r="T88" s="90">
        <f>Cytotoxicity!F40</f>
        <v>133.00130562607029</v>
      </c>
      <c r="U88" s="90">
        <f>Cytotoxicity!G40</f>
        <v>135.64343532034525</v>
      </c>
      <c r="V88" s="90">
        <f>Cytotoxicity!H40</f>
        <v>136.56276815228716</v>
      </c>
      <c r="W88" s="90">
        <f>Cytotoxicity!I40</f>
        <v>139.35198861918792</v>
      </c>
      <c r="X88" s="90">
        <f>Cytotoxicity!J40</f>
        <v>143.02300009049992</v>
      </c>
      <c r="Y88" s="90">
        <f>Cytotoxicity!K40</f>
        <v>142.31134444126059</v>
      </c>
      <c r="Z88" s="90">
        <f>Cytotoxicity!L40</f>
        <v>138.99929693732432</v>
      </c>
      <c r="AA88" s="91">
        <f>Cytotoxicity!M40</f>
        <v>148.13797289710817</v>
      </c>
    </row>
    <row r="89" spans="15:27" x14ac:dyDescent="0.25">
      <c r="O89" s="50" t="str">
        <f t="shared" si="52"/>
        <v xml:space="preserve">viability  </v>
      </c>
      <c r="P89" s="90">
        <f>Cytotoxicity!B41</f>
        <v>149.56766422362247</v>
      </c>
      <c r="Q89" s="90">
        <f>Cytotoxicity!C41</f>
        <v>143.40184078370351</v>
      </c>
      <c r="R89" s="90">
        <f>Cytotoxicity!D41</f>
        <v>138.80818095559465</v>
      </c>
      <c r="S89" s="90">
        <f>Cytotoxicity!E41</f>
        <v>144.32595152226764</v>
      </c>
      <c r="T89" s="90">
        <f>Cytotoxicity!F41</f>
        <v>138.1227976340395</v>
      </c>
      <c r="U89" s="90">
        <f>Cytotoxicity!G41</f>
        <v>138.20248774211467</v>
      </c>
      <c r="V89" s="90">
        <f>Cytotoxicity!H41</f>
        <v>138.78468190064333</v>
      </c>
      <c r="W89" s="90">
        <f>Cytotoxicity!I41</f>
        <v>134.70461624073553</v>
      </c>
      <c r="X89" s="90">
        <f>Cytotoxicity!J41</f>
        <v>136.13085258590917</v>
      </c>
      <c r="Y89" s="90">
        <f>Cytotoxicity!K41</f>
        <v>144.42922025336009</v>
      </c>
      <c r="Z89" s="90">
        <f>Cytotoxicity!L41</f>
        <v>146.78260394898143</v>
      </c>
      <c r="AA89" s="91">
        <f>Cytotoxicity!M41</f>
        <v>140.51455607344059</v>
      </c>
    </row>
    <row r="90" spans="15:27" ht="13.8" thickBot="1" x14ac:dyDescent="0.3">
      <c r="O90" s="103" t="str">
        <f t="shared" si="52"/>
        <v>viability  cinnamic aldehyde</v>
      </c>
      <c r="P90" s="102"/>
      <c r="Q90" s="102"/>
      <c r="R90" s="102"/>
      <c r="S90" s="102"/>
      <c r="T90" s="102"/>
      <c r="U90" s="102"/>
      <c r="V90" s="102">
        <f>Cytotoxicity!H42</f>
        <v>99.319576562802752</v>
      </c>
      <c r="W90" s="102">
        <f>Cytotoxicity!I42</f>
        <v>101.90344303631451</v>
      </c>
      <c r="X90" s="102">
        <f>Cytotoxicity!J42</f>
        <v>104.28150514985759</v>
      </c>
      <c r="Y90" s="102">
        <f>Cytotoxicity!K42</f>
        <v>105.20688713693451</v>
      </c>
      <c r="Z90" s="102">
        <f>Cytotoxicity!L42</f>
        <v>97.563318497132798</v>
      </c>
      <c r="AA90" s="104"/>
    </row>
    <row r="91" spans="15:27" ht="13.8" thickTop="1" x14ac:dyDescent="0.25"/>
    <row r="92" spans="15:27" ht="13.8" thickBot="1" x14ac:dyDescent="0.3"/>
    <row r="93" spans="15:27" ht="16.2" thickTop="1" x14ac:dyDescent="0.3">
      <c r="O93" s="52" t="s">
        <v>169</v>
      </c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7"/>
    </row>
    <row r="94" spans="15:27" x14ac:dyDescent="0.25">
      <c r="O94" s="49"/>
      <c r="P94" s="88">
        <f t="shared" ref="P94:Z94" si="53">Q94/2</f>
        <v>1.00537109375E-2</v>
      </c>
      <c r="Q94" s="88">
        <f t="shared" si="53"/>
        <v>2.0107421875E-2</v>
      </c>
      <c r="R94" s="88">
        <f t="shared" si="53"/>
        <v>4.021484375E-2</v>
      </c>
      <c r="S94" s="88">
        <f t="shared" si="53"/>
        <v>8.0429687499999999E-2</v>
      </c>
      <c r="T94" s="88">
        <f t="shared" si="53"/>
        <v>0.160859375</v>
      </c>
      <c r="U94" s="88">
        <f t="shared" si="53"/>
        <v>0.32171875</v>
      </c>
      <c r="V94" s="88">
        <f t="shared" si="53"/>
        <v>0.6434375</v>
      </c>
      <c r="W94" s="88">
        <f t="shared" si="53"/>
        <v>1.286875</v>
      </c>
      <c r="X94" s="88">
        <f t="shared" si="53"/>
        <v>2.57375</v>
      </c>
      <c r="Y94" s="88">
        <f t="shared" si="53"/>
        <v>5.1475</v>
      </c>
      <c r="Z94" s="88">
        <f t="shared" si="53"/>
        <v>10.295</v>
      </c>
      <c r="AA94" s="89">
        <f>$D$9</f>
        <v>20.59</v>
      </c>
    </row>
    <row r="95" spans="15:27" x14ac:dyDescent="0.25">
      <c r="O95" s="50" t="str">
        <f>"viability  "&amp;I2</f>
        <v>viability  BPB</v>
      </c>
      <c r="P95" s="90">
        <f>Cytotoxicity!B87</f>
        <v>13.308828161147638</v>
      </c>
      <c r="Q95" s="90">
        <f>Cytotoxicity!C87</f>
        <v>14.194114723354717</v>
      </c>
      <c r="R95" s="90">
        <f>Cytotoxicity!D87</f>
        <v>6.7817885761519721</v>
      </c>
      <c r="S95" s="90">
        <f>Cytotoxicity!E87</f>
        <v>6.3672353079397546</v>
      </c>
      <c r="T95" s="90">
        <f>Cytotoxicity!F87</f>
        <v>3.3953134457253684</v>
      </c>
      <c r="U95" s="90">
        <f>Cytotoxicity!G87</f>
        <v>1.7730833405099724</v>
      </c>
      <c r="V95" s="90">
        <f>Cytotoxicity!H87</f>
        <v>4.9268982601652729</v>
      </c>
      <c r="W95" s="90">
        <f>Cytotoxicity!I87</f>
        <v>11.556791031411878</v>
      </c>
      <c r="X95" s="90">
        <f>Cytotoxicity!J87</f>
        <v>1.3581866870696411</v>
      </c>
      <c r="Y95" s="90">
        <f>Cytotoxicity!K87</f>
        <v>29.026140689943222</v>
      </c>
      <c r="Z95" s="90">
        <f>Cytotoxicity!L87</f>
        <v>2.4302373713406382</v>
      </c>
      <c r="AA95" s="91">
        <f>Cytotoxicity!M87</f>
        <v>0.49183296474334204</v>
      </c>
    </row>
    <row r="96" spans="15:27" x14ac:dyDescent="0.25">
      <c r="O96" s="50" t="str">
        <f t="shared" ref="O96:O101" si="54">"viability  "&amp;I3</f>
        <v xml:space="preserve">viability  </v>
      </c>
      <c r="P96" s="90">
        <f>Cytotoxicity!B88</f>
        <v>8.6122224555893094</v>
      </c>
      <c r="Q96" s="90">
        <f>Cytotoxicity!C88</f>
        <v>7.4504070684337718</v>
      </c>
      <c r="R96" s="90">
        <f>Cytotoxicity!D88</f>
        <v>0.32204268485094351</v>
      </c>
      <c r="S96" s="90">
        <f>Cytotoxicity!E88</f>
        <v>0.87854860320131678</v>
      </c>
      <c r="T96" s="90">
        <f>Cytotoxicity!F88</f>
        <v>2.2808475778139994</v>
      </c>
      <c r="U96" s="90">
        <f>Cytotoxicity!G88</f>
        <v>1.127485674232235</v>
      </c>
      <c r="V96" s="90">
        <f>Cytotoxicity!H88</f>
        <v>8.3453192291563649</v>
      </c>
      <c r="W96" s="90">
        <f>Cytotoxicity!I88</f>
        <v>9.2743784979462411</v>
      </c>
      <c r="X96" s="90">
        <f>Cytotoxicity!J88</f>
        <v>22.151715789366804</v>
      </c>
      <c r="Y96" s="90">
        <f>Cytotoxicity!K88</f>
        <v>10.617399571412699</v>
      </c>
      <c r="Z96" s="90">
        <f>Cytotoxicity!L88</f>
        <v>0.29930717893432013</v>
      </c>
      <c r="AA96" s="91">
        <f>Cytotoxicity!M88</f>
        <v>0.3877113555070455</v>
      </c>
    </row>
    <row r="97" spans="15:27" x14ac:dyDescent="0.25">
      <c r="O97" s="50" t="str">
        <f t="shared" si="54"/>
        <v xml:space="preserve">viability  </v>
      </c>
      <c r="P97" s="90">
        <f>Cytotoxicity!B89</f>
        <v>1.6803793401630507</v>
      </c>
      <c r="Q97" s="90">
        <f>Cytotoxicity!C89</f>
        <v>7.2902067470740208</v>
      </c>
      <c r="R97" s="90">
        <f>Cytotoxicity!D89</f>
        <v>7.3518497014645128</v>
      </c>
      <c r="S97" s="90">
        <f>Cytotoxicity!E89</f>
        <v>0.87725234899342619</v>
      </c>
      <c r="T97" s="90">
        <f>Cytotoxicity!F89</f>
        <v>3.9862824265977803</v>
      </c>
      <c r="U97" s="90">
        <f>Cytotoxicity!G89</f>
        <v>6.5539978282066667</v>
      </c>
      <c r="V97" s="90">
        <f>Cytotoxicity!H89</f>
        <v>1.3237102094978459</v>
      </c>
      <c r="W97" s="90">
        <f>Cytotoxicity!I89</f>
        <v>7.0064610258221141</v>
      </c>
      <c r="X97" s="90">
        <f>Cytotoxicity!J89</f>
        <v>9.1974770257275704</v>
      </c>
      <c r="Y97" s="90">
        <f>Cytotoxicity!K89</f>
        <v>13.436633339889381</v>
      </c>
      <c r="Z97" s="90">
        <f>Cytotoxicity!L89</f>
        <v>7.8637820147409998E-2</v>
      </c>
      <c r="AA97" s="91">
        <f>Cytotoxicity!M89</f>
        <v>0.2269642207024743</v>
      </c>
    </row>
    <row r="98" spans="15:27" x14ac:dyDescent="0.25">
      <c r="O98" s="50" t="str">
        <f t="shared" si="54"/>
        <v xml:space="preserve">viability  </v>
      </c>
      <c r="P98" s="90">
        <f>Cytotoxicity!B90</f>
        <v>37.861153283523706</v>
      </c>
      <c r="Q98" s="90">
        <f>Cytotoxicity!C90</f>
        <v>38.130885283427567</v>
      </c>
      <c r="R98" s="90">
        <f>Cytotoxicity!D90</f>
        <v>35.732516664171555</v>
      </c>
      <c r="S98" s="90">
        <f>Cytotoxicity!E90</f>
        <v>36.664392092280899</v>
      </c>
      <c r="T98" s="90">
        <f>Cytotoxicity!F90</f>
        <v>37.70275037860285</v>
      </c>
      <c r="U98" s="90">
        <f>Cytotoxicity!G90</f>
        <v>37.625211591409872</v>
      </c>
      <c r="V98" s="90">
        <f>Cytotoxicity!H90</f>
        <v>31.927188441758428</v>
      </c>
      <c r="W98" s="90">
        <f>Cytotoxicity!I90</f>
        <v>23.386786958809484</v>
      </c>
      <c r="X98" s="90">
        <f>Cytotoxicity!J90</f>
        <v>12.076462627032608</v>
      </c>
      <c r="Y98" s="90">
        <f>Cytotoxicity!K90</f>
        <v>5.2797981623066139</v>
      </c>
      <c r="Z98" s="90">
        <f>Cytotoxicity!L90</f>
        <v>47.593745430251886</v>
      </c>
      <c r="AA98" s="91">
        <f>Cytotoxicity!M90</f>
        <v>115.22663705537309</v>
      </c>
    </row>
    <row r="99" spans="15:27" x14ac:dyDescent="0.25">
      <c r="O99" s="50" t="str">
        <f t="shared" si="54"/>
        <v xml:space="preserve">viability  </v>
      </c>
      <c r="P99" s="90">
        <f>Cytotoxicity!B91</f>
        <v>16.070816909073155</v>
      </c>
      <c r="Q99" s="90">
        <f>Cytotoxicity!C91</f>
        <v>14.357471786117198</v>
      </c>
      <c r="R99" s="90">
        <f>Cytotoxicity!D91</f>
        <v>11.821794126174648</v>
      </c>
      <c r="S99" s="90">
        <f>Cytotoxicity!E91</f>
        <v>25.106584720683617</v>
      </c>
      <c r="T99" s="90">
        <f>Cytotoxicity!F91</f>
        <v>22.98078848783026</v>
      </c>
      <c r="U99" s="90">
        <f>Cytotoxicity!G91</f>
        <v>18.92814621517833</v>
      </c>
      <c r="V99" s="90">
        <f>Cytotoxicity!H91</f>
        <v>20.444615071721774</v>
      </c>
      <c r="W99" s="90">
        <f>Cytotoxicity!I91</f>
        <v>18.490701666292971</v>
      </c>
      <c r="X99" s="90">
        <f>Cytotoxicity!J91</f>
        <v>5.2199660394045644</v>
      </c>
      <c r="Y99" s="90">
        <f>Cytotoxicity!K91</f>
        <v>16.231411672939807</v>
      </c>
      <c r="Z99" s="90">
        <f>Cytotoxicity!L91</f>
        <v>19.931001071838342</v>
      </c>
      <c r="AA99" s="91">
        <f>Cytotoxicity!M91</f>
        <v>19.717161775383822</v>
      </c>
    </row>
    <row r="100" spans="15:27" x14ac:dyDescent="0.25">
      <c r="O100" s="50" t="str">
        <f t="shared" si="54"/>
        <v xml:space="preserve">viability  </v>
      </c>
      <c r="P100" s="90">
        <f>Cytotoxicity!B92</f>
        <v>18.029373923953202</v>
      </c>
      <c r="Q100" s="90">
        <f>Cytotoxicity!C92</f>
        <v>12.449521544644689</v>
      </c>
      <c r="R100" s="90">
        <f>Cytotoxicity!D92</f>
        <v>16.522969958747936</v>
      </c>
      <c r="S100" s="90">
        <f>Cytotoxicity!E92</f>
        <v>13.65994866706632</v>
      </c>
      <c r="T100" s="90">
        <f>Cytotoxicity!F92</f>
        <v>11.250703445851791</v>
      </c>
      <c r="U100" s="90">
        <f>Cytotoxicity!G92</f>
        <v>13.278543386053737</v>
      </c>
      <c r="V100" s="90">
        <f>Cytotoxicity!H92</f>
        <v>6.7964978778398804</v>
      </c>
      <c r="W100" s="90">
        <f>Cytotoxicity!I92</f>
        <v>15.224262799019655</v>
      </c>
      <c r="X100" s="90">
        <f>Cytotoxicity!J92</f>
        <v>10.434367235868162</v>
      </c>
      <c r="Y100" s="90">
        <f>Cytotoxicity!K92</f>
        <v>18.631206091734565</v>
      </c>
      <c r="Z100" s="90">
        <f>Cytotoxicity!L92</f>
        <v>21.949373190527549</v>
      </c>
      <c r="AA100" s="91">
        <f>Cytotoxicity!M92</f>
        <v>18.344742321228416</v>
      </c>
    </row>
    <row r="101" spans="15:27" x14ac:dyDescent="0.25">
      <c r="O101" s="50" t="str">
        <f t="shared" si="54"/>
        <v xml:space="preserve">viability  </v>
      </c>
      <c r="P101" s="90">
        <f>Cytotoxicity!B93</f>
        <v>23.191900324473263</v>
      </c>
      <c r="Q101" s="90">
        <f>Cytotoxicity!C93</f>
        <v>12.509646796394522</v>
      </c>
      <c r="R101" s="90">
        <f>Cytotoxicity!D93</f>
        <v>14.607462639337816</v>
      </c>
      <c r="S101" s="90">
        <f>Cytotoxicity!E93</f>
        <v>6.9648361287678897</v>
      </c>
      <c r="T101" s="90">
        <f>Cytotoxicity!F93</f>
        <v>8.6474393638161366</v>
      </c>
      <c r="U101" s="90">
        <f>Cytotoxicity!G93</f>
        <v>12.109858492315281</v>
      </c>
      <c r="V101" s="90">
        <f>Cytotoxicity!H93</f>
        <v>5.4217113681940869</v>
      </c>
      <c r="W101" s="90">
        <f>Cytotoxicity!I93</f>
        <v>11.714003801175185</v>
      </c>
      <c r="X101" s="90">
        <f>Cytotoxicity!J93</f>
        <v>8.994028386072058</v>
      </c>
      <c r="Y101" s="90">
        <f>Cytotoxicity!K93</f>
        <v>5.7743756059543969</v>
      </c>
      <c r="Z101" s="90">
        <f>Cytotoxicity!L93</f>
        <v>9.8976983717950571</v>
      </c>
      <c r="AA101" s="91">
        <f>Cytotoxicity!M93</f>
        <v>27.137473481216627</v>
      </c>
    </row>
    <row r="102" spans="15:27" ht="13.8" thickBot="1" x14ac:dyDescent="0.3">
      <c r="O102" s="103"/>
      <c r="P102" s="102"/>
      <c r="Q102" s="102"/>
      <c r="R102" s="102"/>
      <c r="S102" s="102"/>
      <c r="T102" s="102"/>
      <c r="U102" s="102"/>
      <c r="V102" s="102">
        <f>Cytotoxicity!H94</f>
        <v>4.9661384819622079</v>
      </c>
      <c r="W102" s="102">
        <f>Cytotoxicity!I94</f>
        <v>0.8196407171579686</v>
      </c>
      <c r="X102" s="102">
        <f>Cytotoxicity!J94</f>
        <v>3.7686278499560508</v>
      </c>
      <c r="Y102" s="102">
        <f>Cytotoxicity!K94</f>
        <v>2.4261045349018127</v>
      </c>
      <c r="Z102" s="102">
        <f>Cytotoxicity!L94</f>
        <v>11.239445015537482</v>
      </c>
      <c r="AA102" s="104"/>
    </row>
    <row r="103" spans="15:27" ht="13.8" thickTop="1" x14ac:dyDescent="0.25"/>
  </sheetData>
  <mergeCells count="7">
    <mergeCell ref="A8:C8"/>
    <mergeCell ref="A4:C4"/>
    <mergeCell ref="D4:E4"/>
    <mergeCell ref="A2:C2"/>
    <mergeCell ref="D2:E2"/>
    <mergeCell ref="A3:C3"/>
    <mergeCell ref="D3:E3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0"/>
  <sheetViews>
    <sheetView workbookViewId="0">
      <selection activeCell="K35" sqref="K35"/>
    </sheetView>
  </sheetViews>
  <sheetFormatPr defaultRowHeight="13.2" x14ac:dyDescent="0.25"/>
  <cols>
    <col min="1" max="1" width="30.88671875" customWidth="1"/>
    <col min="2" max="5" width="14" customWidth="1"/>
    <col min="6" max="6" width="12.5546875" customWidth="1"/>
    <col min="7" max="7" width="22.109375" customWidth="1"/>
  </cols>
  <sheetData>
    <row r="1" spans="1:7" x14ac:dyDescent="0.25">
      <c r="A1" s="1" t="s">
        <v>189</v>
      </c>
    </row>
    <row r="2" spans="1:7" x14ac:dyDescent="0.25">
      <c r="A2" s="161"/>
      <c r="B2" s="161" t="s">
        <v>191</v>
      </c>
      <c r="C2" s="161" t="s">
        <v>192</v>
      </c>
      <c r="D2" s="161" t="s">
        <v>193</v>
      </c>
      <c r="E2" s="162" t="s">
        <v>194</v>
      </c>
    </row>
    <row r="3" spans="1:7" x14ac:dyDescent="0.25">
      <c r="A3" s="2" t="str">
        <f>'Summary Results'!A15</f>
        <v>BPB</v>
      </c>
      <c r="B3" s="2" t="str">
        <f>G14</f>
        <v>POSITIVE</v>
      </c>
      <c r="C3" s="2" t="str">
        <f>G24</f>
        <v>POSITIVE</v>
      </c>
      <c r="D3" s="2" t="e">
        <f>G34</f>
        <v>#VALUE!</v>
      </c>
      <c r="E3" s="163" t="str">
        <f>IF(COUNTIF(B3:D3,"POSITIVE")&gt;1,"POSITIVE",(IF(COUNTIF(B3:D3,"NEGATIVE")&gt;1,"NEGATIVE",(IF(COUNTIF(B3:D3,"BORDERLINE")&gt;1,"BORDERLINE","INCONCLUSIVE")))))</f>
        <v>POSITIVE</v>
      </c>
    </row>
    <row r="4" spans="1:7" x14ac:dyDescent="0.25">
      <c r="A4" s="2">
        <f>'Summary Results'!A16</f>
        <v>0</v>
      </c>
      <c r="B4" s="2" t="str">
        <f t="shared" ref="B4:B9" si="0">G15</f>
        <v>POSITIVE</v>
      </c>
      <c r="C4" s="2" t="str">
        <f t="shared" ref="C4:C9" si="1">G25</f>
        <v>POSITIVE</v>
      </c>
      <c r="D4" s="2" t="e">
        <f t="shared" ref="D4:D9" si="2">G35</f>
        <v>#VALUE!</v>
      </c>
      <c r="E4" s="163" t="str">
        <f t="shared" ref="E4:E9" si="3">IF(COUNTIF(B4:D4,"POSITIVE")&gt;1,"POSITIVE",(IF(COUNTIF(B4:D4,"NEGATIVE")&gt;1,"NEGATIVE",(IF(COUNTIF(B4:D4,"BORDERLINE")&gt;1,"BORDERLINE","INCONCLUSIVE")))))</f>
        <v>POSITIVE</v>
      </c>
    </row>
    <row r="5" spans="1:7" x14ac:dyDescent="0.25">
      <c r="A5" s="2">
        <f>'Summary Results'!A17</f>
        <v>0</v>
      </c>
      <c r="B5" s="2" t="str">
        <f t="shared" si="0"/>
        <v>POSITIVE</v>
      </c>
      <c r="C5" s="2" t="str">
        <f t="shared" si="1"/>
        <v>POSITIVE</v>
      </c>
      <c r="D5" s="2" t="e">
        <f t="shared" si="2"/>
        <v>#VALUE!</v>
      </c>
      <c r="E5" s="163" t="str">
        <f t="shared" si="3"/>
        <v>POSITIVE</v>
      </c>
    </row>
    <row r="6" spans="1:7" x14ac:dyDescent="0.25">
      <c r="A6" s="2">
        <f>'Summary Results'!A18</f>
        <v>0</v>
      </c>
      <c r="B6" s="2" t="str">
        <f t="shared" si="0"/>
        <v>NEGATIVE</v>
      </c>
      <c r="C6" s="2" t="str">
        <f t="shared" si="1"/>
        <v>POSITIVE</v>
      </c>
      <c r="D6" s="2" t="e">
        <f t="shared" si="2"/>
        <v>#VALUE!</v>
      </c>
      <c r="E6" s="163" t="str">
        <f t="shared" si="3"/>
        <v>INCONCLUSIVE</v>
      </c>
    </row>
    <row r="7" spans="1:7" x14ac:dyDescent="0.25">
      <c r="A7" s="2">
        <f>'Summary Results'!A19</f>
        <v>0</v>
      </c>
      <c r="B7" s="2" t="str">
        <f t="shared" si="0"/>
        <v>NEGATIVE</v>
      </c>
      <c r="C7" s="2" t="str">
        <f t="shared" si="1"/>
        <v>NEGATIVE</v>
      </c>
      <c r="D7" s="2" t="e">
        <f t="shared" si="2"/>
        <v>#VALUE!</v>
      </c>
      <c r="E7" s="163" t="str">
        <f t="shared" si="3"/>
        <v>NEGATIVE</v>
      </c>
    </row>
    <row r="8" spans="1:7" x14ac:dyDescent="0.25">
      <c r="A8" s="2">
        <f>'Summary Results'!A20</f>
        <v>0</v>
      </c>
      <c r="B8" s="2" t="str">
        <f t="shared" si="0"/>
        <v>NEGATIVE</v>
      </c>
      <c r="C8" s="2" t="str">
        <f t="shared" si="1"/>
        <v>NEGATIVE</v>
      </c>
      <c r="D8" s="2" t="e">
        <f t="shared" si="2"/>
        <v>#VALUE!</v>
      </c>
      <c r="E8" s="163" t="str">
        <f t="shared" si="3"/>
        <v>NEGATIVE</v>
      </c>
    </row>
    <row r="9" spans="1:7" x14ac:dyDescent="0.25">
      <c r="A9" s="2">
        <f>'Summary Results'!A21</f>
        <v>0</v>
      </c>
      <c r="B9" s="2" t="str">
        <f t="shared" si="0"/>
        <v>NEGATIVE</v>
      </c>
      <c r="C9" s="2" t="str">
        <f t="shared" si="1"/>
        <v>NEGATIVE</v>
      </c>
      <c r="D9" s="2" t="e">
        <f t="shared" si="2"/>
        <v>#VALUE!</v>
      </c>
      <c r="E9" s="163" t="str">
        <f t="shared" si="3"/>
        <v>NEGATIVE</v>
      </c>
    </row>
    <row r="12" spans="1:7" ht="13.8" x14ac:dyDescent="0.25">
      <c r="A12" s="158" t="s">
        <v>100</v>
      </c>
    </row>
    <row r="13" spans="1:7" x14ac:dyDescent="0.25">
      <c r="A13" s="2"/>
      <c r="B13" s="154" t="s">
        <v>51</v>
      </c>
      <c r="C13" s="154" t="s">
        <v>121</v>
      </c>
      <c r="D13" s="155" t="s">
        <v>187</v>
      </c>
      <c r="E13" s="154" t="s">
        <v>186</v>
      </c>
      <c r="F13" s="155" t="s">
        <v>188</v>
      </c>
      <c r="G13" s="159" t="s">
        <v>190</v>
      </c>
    </row>
    <row r="14" spans="1:7" x14ac:dyDescent="0.25">
      <c r="A14" s="2" t="str">
        <f>'Summary Results'!A15</f>
        <v>BPB</v>
      </c>
      <c r="B14" s="157">
        <f>'Summary Results'!B15</f>
        <v>15.829374034481354</v>
      </c>
      <c r="C14" s="157">
        <f>IF('Rep 1'!F44&lt;1000,'Rep 1'!F44,0)</f>
        <v>2.5205156186409954</v>
      </c>
      <c r="D14" s="157" t="str">
        <f>'Rep 1'!J44</f>
        <v>ok</v>
      </c>
      <c r="E14" s="157">
        <f>IF('BL Rep1'!F44&lt;1000,'BL Rep1'!F44,0)</f>
        <v>2.0249821137785147</v>
      </c>
      <c r="F14" s="156" t="str">
        <f>'BL Rep1'!J44</f>
        <v>ok</v>
      </c>
      <c r="G14" s="160" t="str">
        <f>IF(OR(E14=0,F14="Cytotox")=TRUE,"NEGATIVE",IF(AND(B14&lt;1.67,E14&gt;0)=TRUE,"BORDERLINE",IF(AND(C14&gt;0,C14&lt;1000,F14="ok")=TRUE,"POSITIVE","Cytotox / EC1.5&gt;1000 - check")))</f>
        <v>POSITIVE</v>
      </c>
    </row>
    <row r="15" spans="1:7" x14ac:dyDescent="0.25">
      <c r="A15" s="2">
        <f>'Summary Results'!A16</f>
        <v>0</v>
      </c>
      <c r="B15" s="157">
        <f>'Summary Results'!B16</f>
        <v>6.3822263592589819</v>
      </c>
      <c r="C15" s="157">
        <f>IF('Rep 1'!F45&lt;1000,'Rep 1'!F45,0)</f>
        <v>1.2230959263822279</v>
      </c>
      <c r="D15" s="157" t="str">
        <f>'Rep 1'!J45</f>
        <v>ok</v>
      </c>
      <c r="E15" s="157">
        <f>IF('BL Rep1'!F45&lt;1000,'BL Rep1'!F45,0)</f>
        <v>0.92525615806907902</v>
      </c>
      <c r="F15" s="156" t="str">
        <f>'BL Rep1'!J45</f>
        <v>ok</v>
      </c>
      <c r="G15" s="160" t="str">
        <f t="shared" ref="G15:G20" si="4">IF(OR(E15=0,F15="Cytotox")=TRUE,"NEGATIVE",IF(AND(B15&lt;1.67,E15&gt;0)=TRUE,"BORDERLINE",IF(AND(C15&gt;0,C15&lt;1000,F15="ok")=TRUE,"POSITIVE","Cytotox / EC1.5&gt;1000 - check")))</f>
        <v>POSITIVE</v>
      </c>
    </row>
    <row r="16" spans="1:7" x14ac:dyDescent="0.25">
      <c r="A16" s="2">
        <f>'Summary Results'!A17</f>
        <v>0</v>
      </c>
      <c r="B16" s="157">
        <f>'Summary Results'!B17</f>
        <v>7.1116438160095852</v>
      </c>
      <c r="C16" s="157">
        <f>IF('Rep 1'!F46&lt;1000,'Rep 1'!F46,0)</f>
        <v>0.24864007180522837</v>
      </c>
      <c r="D16" s="157" t="str">
        <f>'Rep 1'!J46</f>
        <v>ok</v>
      </c>
      <c r="E16" s="157">
        <f>IF('BL Rep1'!F46&lt;1000,'BL Rep1'!F46,0)</f>
        <v>0.15003865544392872</v>
      </c>
      <c r="F16" s="156" t="str">
        <f>'BL Rep1'!J46</f>
        <v>ok</v>
      </c>
      <c r="G16" s="160" t="str">
        <f t="shared" si="4"/>
        <v>POSITIVE</v>
      </c>
    </row>
    <row r="17" spans="1:7" x14ac:dyDescent="0.25">
      <c r="A17" s="2">
        <f>'Summary Results'!A18</f>
        <v>0</v>
      </c>
      <c r="B17" s="157">
        <f>'Summary Results'!B18</f>
        <v>0.65112274734863729</v>
      </c>
      <c r="C17" s="157">
        <f>IF('Rep 1'!F47&lt;1000,'Rep 1'!F47,0)</f>
        <v>0</v>
      </c>
      <c r="D17" s="157" t="str">
        <f>'Rep 1'!J47</f>
        <v>ok</v>
      </c>
      <c r="E17" s="157">
        <f>IF('BL Rep1'!F47&lt;1000,'BL Rep1'!F47,0)</f>
        <v>0</v>
      </c>
      <c r="F17" s="156" t="str">
        <f>'BL Rep1'!J47</f>
        <v>ok</v>
      </c>
      <c r="G17" s="160" t="str">
        <f t="shared" si="4"/>
        <v>NEGATIVE</v>
      </c>
    </row>
    <row r="18" spans="1:7" x14ac:dyDescent="0.25">
      <c r="A18" s="2">
        <f>'Summary Results'!A19</f>
        <v>0</v>
      </c>
      <c r="B18" s="157">
        <f>'Summary Results'!B19</f>
        <v>0.62886608360333585</v>
      </c>
      <c r="C18" s="157">
        <f>IF('Rep 1'!F48&lt;1000,'Rep 1'!F48,0)</f>
        <v>0</v>
      </c>
      <c r="D18" s="157" t="str">
        <f>'Rep 1'!J48</f>
        <v>ok</v>
      </c>
      <c r="E18" s="157">
        <f>IF('BL Rep1'!F48&lt;1000,'BL Rep1'!F48,0)</f>
        <v>0</v>
      </c>
      <c r="F18" s="156" t="str">
        <f>'BL Rep1'!J48</f>
        <v>ok</v>
      </c>
      <c r="G18" s="160" t="str">
        <f t="shared" si="4"/>
        <v>NEGATIVE</v>
      </c>
    </row>
    <row r="19" spans="1:7" x14ac:dyDescent="0.25">
      <c r="A19" s="2">
        <f>'Summary Results'!A20</f>
        <v>0</v>
      </c>
      <c r="B19" s="157">
        <f>'Summary Results'!B20</f>
        <v>0.63319906197682208</v>
      </c>
      <c r="C19" s="157">
        <f>IF('Rep 1'!F49&lt;1000,'Rep 1'!F49,0)</f>
        <v>0</v>
      </c>
      <c r="D19" s="157" t="str">
        <f>'Rep 1'!J49</f>
        <v>ok</v>
      </c>
      <c r="E19" s="157">
        <f>IF('BL Rep1'!F49&lt;1000,'BL Rep1'!F49,0)</f>
        <v>0</v>
      </c>
      <c r="F19" s="156" t="str">
        <f>'BL Rep1'!J49</f>
        <v>ok</v>
      </c>
      <c r="G19" s="160" t="str">
        <f t="shared" si="4"/>
        <v>NEGATIVE</v>
      </c>
    </row>
    <row r="20" spans="1:7" x14ac:dyDescent="0.25">
      <c r="A20" s="2">
        <f>'Summary Results'!A21</f>
        <v>0</v>
      </c>
      <c r="B20" s="157">
        <f>'Summary Results'!B21</f>
        <v>0.6628511761624124</v>
      </c>
      <c r="C20" s="157">
        <f>IF('Rep 1'!F50&lt;1000,'Rep 1'!F50,0)</f>
        <v>0</v>
      </c>
      <c r="D20" s="157" t="str">
        <f>'Rep 1'!J50</f>
        <v>ok</v>
      </c>
      <c r="E20" s="157">
        <f>IF('BL Rep1'!F50&lt;1000,'BL Rep1'!F50,0)</f>
        <v>0</v>
      </c>
      <c r="F20" s="156" t="str">
        <f>'BL Rep1'!J50</f>
        <v>ok</v>
      </c>
      <c r="G20" s="160" t="str">
        <f t="shared" si="4"/>
        <v>NEGATIVE</v>
      </c>
    </row>
    <row r="22" spans="1:7" ht="13.8" x14ac:dyDescent="0.25">
      <c r="A22" s="158" t="s">
        <v>101</v>
      </c>
    </row>
    <row r="23" spans="1:7" x14ac:dyDescent="0.25">
      <c r="A23" s="2"/>
      <c r="B23" s="154" t="s">
        <v>51</v>
      </c>
      <c r="C23" s="154" t="s">
        <v>121</v>
      </c>
      <c r="D23" s="155" t="s">
        <v>187</v>
      </c>
      <c r="E23" s="154" t="s">
        <v>186</v>
      </c>
      <c r="F23" s="155" t="s">
        <v>188</v>
      </c>
      <c r="G23" s="159" t="s">
        <v>190</v>
      </c>
    </row>
    <row r="24" spans="1:7" x14ac:dyDescent="0.25">
      <c r="A24" s="2" t="str">
        <f>'Summary Results'!A15</f>
        <v>BPB</v>
      </c>
      <c r="B24" s="157">
        <f>'Summary Results'!C15</f>
        <v>15.242929137432688</v>
      </c>
      <c r="C24" s="157">
        <f>IF('Rep 2'!F44&lt;1000,'Rep 2'!F44,0)</f>
        <v>2.5795359819844803</v>
      </c>
      <c r="D24" s="157" t="str">
        <f>'Rep 2'!J44</f>
        <v>ok</v>
      </c>
      <c r="E24" s="157">
        <f>IF('BL rep2'!F44&lt;1000,'BL rep2'!F44,0)</f>
        <v>2.1096991346470322</v>
      </c>
      <c r="F24" s="156" t="str">
        <f>'BL rep2'!J44</f>
        <v>ok</v>
      </c>
      <c r="G24" s="160" t="str">
        <f>IF(OR(E24=0,F24="Cytotox")=TRUE,"NEGATIVE",IF(AND(B24&lt;1.67,E24&gt;0)=TRUE,"BORDERLINE",IF(AND(C24&gt;0,C24&lt;1000,F24="ok")=TRUE,"POSITIVE","Cytotox / EC1.5&gt;1000 - check")))</f>
        <v>POSITIVE</v>
      </c>
    </row>
    <row r="25" spans="1:7" x14ac:dyDescent="0.25">
      <c r="A25" s="2">
        <f>'Summary Results'!A16</f>
        <v>0</v>
      </c>
      <c r="B25" s="157">
        <f>'Summary Results'!C16</f>
        <v>11.301048752811594</v>
      </c>
      <c r="C25" s="157">
        <f>IF('Rep 2'!F45&lt;1000,'Rep 2'!F45,0)</f>
        <v>2.058680849542184</v>
      </c>
      <c r="D25" s="157" t="str">
        <f>'Rep 2'!J45</f>
        <v>ok</v>
      </c>
      <c r="E25" s="157">
        <f>IF('BL rep2'!F45&lt;1000,'BL rep2'!F45,0)</f>
        <v>1.6690559823992059</v>
      </c>
      <c r="F25" s="156" t="str">
        <f>'BL rep2'!J45</f>
        <v>ok</v>
      </c>
      <c r="G25" s="160" t="str">
        <f t="shared" ref="G25:G30" si="5">IF(OR(E25=0,F25="Cytotox")=TRUE,"NEGATIVE",IF(AND(B25&lt;1.67,E25&gt;0)=TRUE,"BORDERLINE",IF(AND(C25&gt;0,C25&lt;1000,F25="ok")=TRUE,"POSITIVE","Cytotox / EC1.5&gt;1000 - check")))</f>
        <v>POSITIVE</v>
      </c>
    </row>
    <row r="26" spans="1:7" x14ac:dyDescent="0.25">
      <c r="A26" s="2">
        <f>'Summary Results'!A17</f>
        <v>0</v>
      </c>
      <c r="B26" s="157">
        <f>'Summary Results'!C17</f>
        <v>11.407448226998183</v>
      </c>
      <c r="C26" s="157">
        <f>IF('Rep 2'!F46&lt;1000,'Rep 2'!F46,0)</f>
        <v>0.18085073069159857</v>
      </c>
      <c r="D26" s="157" t="str">
        <f>'Rep 2'!J46</f>
        <v>ok</v>
      </c>
      <c r="E26" s="157">
        <f>IF('BL rep2'!F46&lt;1000,'BL rep2'!F46,0)</f>
        <v>0.13370688999128225</v>
      </c>
      <c r="F26" s="156" t="str">
        <f>'BL rep2'!J46</f>
        <v>ok</v>
      </c>
      <c r="G26" s="160" t="str">
        <f t="shared" si="5"/>
        <v>POSITIVE</v>
      </c>
    </row>
    <row r="27" spans="1:7" x14ac:dyDescent="0.25">
      <c r="A27" s="2">
        <f>'Summary Results'!A18</f>
        <v>0</v>
      </c>
      <c r="B27" s="157">
        <f>'Summary Results'!C18</f>
        <v>2.83522236552127</v>
      </c>
      <c r="C27" s="157">
        <f>IF('Rep 2'!F47&lt;1000,'Rep 2'!F47,0)</f>
        <v>4.3167952097829483</v>
      </c>
      <c r="D27" s="157" t="str">
        <f>'Rep 2'!J47</f>
        <v>ok</v>
      </c>
      <c r="E27" s="157">
        <f>IF('BL rep2'!F47&lt;1000,'BL rep2'!F47,0)</f>
        <v>3.7997958656914648</v>
      </c>
      <c r="F27" s="156" t="str">
        <f>'BL rep2'!J47</f>
        <v>ok</v>
      </c>
      <c r="G27" s="160" t="str">
        <f t="shared" si="5"/>
        <v>POSITIVE</v>
      </c>
    </row>
    <row r="28" spans="1:7" x14ac:dyDescent="0.25">
      <c r="A28" s="2">
        <f>'Summary Results'!A19</f>
        <v>0</v>
      </c>
      <c r="B28" s="157">
        <f>'Summary Results'!C19</f>
        <v>0.54418539947499955</v>
      </c>
      <c r="C28" s="157">
        <f>IF('Rep 2'!F48&lt;1000,'Rep 2'!F48,0)</f>
        <v>0</v>
      </c>
      <c r="D28" s="157" t="str">
        <f>'Rep 2'!J48</f>
        <v>ok</v>
      </c>
      <c r="E28" s="157">
        <f>IF('BL rep2'!F48&lt;1000,'BL rep2'!F48,0)</f>
        <v>0</v>
      </c>
      <c r="F28" s="156" t="str">
        <f>'BL rep2'!J48</f>
        <v>ok</v>
      </c>
      <c r="G28" s="160" t="str">
        <f t="shared" si="5"/>
        <v>NEGATIVE</v>
      </c>
    </row>
    <row r="29" spans="1:7" x14ac:dyDescent="0.25">
      <c r="A29" s="2">
        <f>'Summary Results'!A20</f>
        <v>0</v>
      </c>
      <c r="B29" s="157">
        <f>'Summary Results'!C20</f>
        <v>0.57519728943715653</v>
      </c>
      <c r="C29" s="157">
        <f>IF('Rep 2'!F49&lt;1000,'Rep 2'!F49,0)</f>
        <v>0</v>
      </c>
      <c r="D29" s="157" t="str">
        <f>'Rep 2'!J49</f>
        <v>ok</v>
      </c>
      <c r="E29" s="157">
        <f>IF('BL rep2'!F49&lt;1000,'BL rep2'!F49,0)</f>
        <v>0</v>
      </c>
      <c r="F29" s="156" t="str">
        <f>'BL rep2'!J49</f>
        <v>ok</v>
      </c>
      <c r="G29" s="160" t="str">
        <f t="shared" si="5"/>
        <v>NEGATIVE</v>
      </c>
    </row>
    <row r="30" spans="1:7" x14ac:dyDescent="0.25">
      <c r="A30" s="2">
        <f>'Summary Results'!A21</f>
        <v>0</v>
      </c>
      <c r="B30" s="157">
        <f>'Summary Results'!C21</f>
        <v>0.6249524459003315</v>
      </c>
      <c r="C30" s="157">
        <f>IF('Rep 2'!F50&lt;1000,'Rep 2'!F50,0)</f>
        <v>0</v>
      </c>
      <c r="D30" s="157" t="str">
        <f>'Rep 2'!J50</f>
        <v>ok</v>
      </c>
      <c r="E30" s="157">
        <f>IF('BL rep2'!F50&lt;1000,'BL rep2'!F50,0)</f>
        <v>0</v>
      </c>
      <c r="F30" s="156" t="str">
        <f>'BL rep2'!J50</f>
        <v>ok</v>
      </c>
      <c r="G30" s="160" t="str">
        <f t="shared" si="5"/>
        <v>NEGATIVE</v>
      </c>
    </row>
    <row r="32" spans="1:7" ht="13.8" x14ac:dyDescent="0.25">
      <c r="A32" s="158" t="s">
        <v>153</v>
      </c>
    </row>
    <row r="33" spans="1:7" x14ac:dyDescent="0.25">
      <c r="A33" s="2"/>
      <c r="B33" s="154" t="s">
        <v>51</v>
      </c>
      <c r="C33" s="154" t="s">
        <v>121</v>
      </c>
      <c r="D33" s="155" t="s">
        <v>187</v>
      </c>
      <c r="E33" s="154" t="s">
        <v>186</v>
      </c>
      <c r="F33" s="155" t="s">
        <v>188</v>
      </c>
      <c r="G33" s="159" t="s">
        <v>190</v>
      </c>
    </row>
    <row r="34" spans="1:7" x14ac:dyDescent="0.25">
      <c r="A34" s="2" t="str">
        <f>'Summary Results'!A15</f>
        <v>BPB</v>
      </c>
      <c r="B34" s="157" t="str">
        <f>'Summary Results'!D15</f>
        <v/>
      </c>
      <c r="C34" s="157" t="e">
        <f>IF('Rep 3'!F44&lt;1000,'Rep 3'!F44,0)</f>
        <v>#DIV/0!</v>
      </c>
      <c r="D34" s="157" t="e">
        <f>'Rep 3'!J44</f>
        <v>#DIV/0!</v>
      </c>
      <c r="E34" s="157" t="e">
        <f>IF('BL Rep3'!F44&lt;1000,'BL Rep3'!F44,0)</f>
        <v>#VALUE!</v>
      </c>
      <c r="F34" s="156" t="e">
        <f>'BL Rep3'!J44</f>
        <v>#VALUE!</v>
      </c>
      <c r="G34" s="160" t="e">
        <f>IF(OR(E34=0,F34="Cytotox")=TRUE,"NEGATIVE",IF(AND(B34&lt;1.67,E34&gt;0)=TRUE,"BORDERLINE",IF(AND(C34&gt;0,C34&lt;1000,F34="ok")=TRUE,"POSITIVE","Cytotox / EC1.5&gt;1000 - check")))</f>
        <v>#VALUE!</v>
      </c>
    </row>
    <row r="35" spans="1:7" x14ac:dyDescent="0.25">
      <c r="A35" s="2">
        <f>'Summary Results'!A16</f>
        <v>0</v>
      </c>
      <c r="B35" s="157" t="str">
        <f>'Summary Results'!D16</f>
        <v/>
      </c>
      <c r="C35" s="157" t="e">
        <f>IF('Rep 3'!F45&lt;1000,'Rep 3'!F45,0)</f>
        <v>#DIV/0!</v>
      </c>
      <c r="D35" s="157" t="e">
        <f>'Rep 3'!J45</f>
        <v>#DIV/0!</v>
      </c>
      <c r="E35" s="157" t="e">
        <f>IF('BL Rep3'!F45&lt;1000,'BL Rep3'!F45,0)</f>
        <v>#VALUE!</v>
      </c>
      <c r="F35" s="156" t="e">
        <f>'BL Rep3'!J45</f>
        <v>#VALUE!</v>
      </c>
      <c r="G35" s="160" t="e">
        <f t="shared" ref="G35:G40" si="6">IF(OR(E35=0,F35="Cytotox")=TRUE,"NEGATIVE",IF(AND(B35&lt;1.67,E35&gt;0)=TRUE,"BORDERLINE",IF(AND(C35&gt;0,C35&lt;1000,F35="ok")=TRUE,"POSITIVE","Cytotox / EC1.5&gt;1000 - check")))</f>
        <v>#VALUE!</v>
      </c>
    </row>
    <row r="36" spans="1:7" x14ac:dyDescent="0.25">
      <c r="A36" s="2">
        <f>'Summary Results'!A17</f>
        <v>0</v>
      </c>
      <c r="B36" s="157" t="str">
        <f>'Summary Results'!D17</f>
        <v/>
      </c>
      <c r="C36" s="157" t="e">
        <f>IF('Rep 3'!F46&lt;1000,'Rep 3'!F46,0)</f>
        <v>#DIV/0!</v>
      </c>
      <c r="D36" s="157" t="e">
        <f>'Rep 3'!J46</f>
        <v>#DIV/0!</v>
      </c>
      <c r="E36" s="157" t="e">
        <f>IF('BL Rep3'!F46&lt;1000,'BL Rep3'!F46,0)</f>
        <v>#VALUE!</v>
      </c>
      <c r="F36" s="156" t="e">
        <f>'BL Rep3'!J46</f>
        <v>#VALUE!</v>
      </c>
      <c r="G36" s="160" t="e">
        <f t="shared" si="6"/>
        <v>#VALUE!</v>
      </c>
    </row>
    <row r="37" spans="1:7" x14ac:dyDescent="0.25">
      <c r="A37" s="2">
        <f>'Summary Results'!A18</f>
        <v>0</v>
      </c>
      <c r="B37" s="157" t="str">
        <f>'Summary Results'!D18</f>
        <v/>
      </c>
      <c r="C37" s="157" t="e">
        <f>IF('Rep 3'!F47&lt;1000,'Rep 3'!F47,0)</f>
        <v>#DIV/0!</v>
      </c>
      <c r="D37" s="157" t="e">
        <f>'Rep 3'!J47</f>
        <v>#DIV/0!</v>
      </c>
      <c r="E37" s="157" t="e">
        <f>IF('BL Rep3'!F47&lt;1000,'BL Rep3'!F47,0)</f>
        <v>#VALUE!</v>
      </c>
      <c r="F37" s="156" t="e">
        <f>'BL Rep3'!J47</f>
        <v>#VALUE!</v>
      </c>
      <c r="G37" s="160" t="e">
        <f t="shared" si="6"/>
        <v>#VALUE!</v>
      </c>
    </row>
    <row r="38" spans="1:7" x14ac:dyDescent="0.25">
      <c r="A38" s="2">
        <f>'Summary Results'!A19</f>
        <v>0</v>
      </c>
      <c r="B38" s="157" t="str">
        <f>'Summary Results'!D19</f>
        <v/>
      </c>
      <c r="C38" s="157" t="e">
        <f>IF('Rep 3'!F48&lt;1000,'Rep 3'!F48,0)</f>
        <v>#DIV/0!</v>
      </c>
      <c r="D38" s="157" t="e">
        <f>'Rep 3'!J48</f>
        <v>#DIV/0!</v>
      </c>
      <c r="E38" s="157" t="e">
        <f>IF('BL Rep3'!F48&lt;1000,'BL Rep3'!F48,0)</f>
        <v>#VALUE!</v>
      </c>
      <c r="F38" s="156" t="e">
        <f>'BL Rep3'!J48</f>
        <v>#VALUE!</v>
      </c>
      <c r="G38" s="160" t="e">
        <f t="shared" si="6"/>
        <v>#VALUE!</v>
      </c>
    </row>
    <row r="39" spans="1:7" x14ac:dyDescent="0.25">
      <c r="A39" s="2">
        <f>'Summary Results'!A20</f>
        <v>0</v>
      </c>
      <c r="B39" s="157" t="str">
        <f>'Summary Results'!D20</f>
        <v/>
      </c>
      <c r="C39" s="157" t="e">
        <f>IF('Rep 3'!F49&lt;1000,'Rep 3'!F49,0)</f>
        <v>#DIV/0!</v>
      </c>
      <c r="D39" s="157" t="e">
        <f>'Rep 3'!J49</f>
        <v>#DIV/0!</v>
      </c>
      <c r="E39" s="157" t="e">
        <f>IF('BL Rep3'!F49&lt;1000,'BL Rep3'!F49,0)</f>
        <v>#VALUE!</v>
      </c>
      <c r="F39" s="156" t="e">
        <f>'BL Rep3'!J49</f>
        <v>#VALUE!</v>
      </c>
      <c r="G39" s="160" t="e">
        <f t="shared" si="6"/>
        <v>#VALUE!</v>
      </c>
    </row>
    <row r="40" spans="1:7" x14ac:dyDescent="0.25">
      <c r="A40" s="2">
        <f>'Summary Results'!A21</f>
        <v>0</v>
      </c>
      <c r="B40" s="157" t="str">
        <f>'Summary Results'!D21</f>
        <v/>
      </c>
      <c r="C40" s="157" t="e">
        <f>IF('Rep 3'!F50&lt;1000,'Rep 3'!F50,0)</f>
        <v>#DIV/0!</v>
      </c>
      <c r="D40" s="157" t="e">
        <f>'Rep 3'!J50</f>
        <v>#DIV/0!</v>
      </c>
      <c r="E40" s="157" t="e">
        <f>IF('BL Rep3'!F50&lt;1000,'BL Rep3'!F50,0)</f>
        <v>#VALUE!</v>
      </c>
      <c r="F40" s="156" t="e">
        <f>'BL Rep3'!J50</f>
        <v>#VALUE!</v>
      </c>
      <c r="G40" s="160" t="e">
        <f t="shared" si="6"/>
        <v>#VALUE!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140"/>
  <sheetViews>
    <sheetView workbookViewId="0">
      <selection activeCell="B13" sqref="B13:AM20"/>
    </sheetView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100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4" t="str">
        <f>'Summary Results'!I2</f>
        <v>BPB</v>
      </c>
      <c r="K2" s="184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4">
        <f>'Summary Results'!I3</f>
        <v>0</v>
      </c>
      <c r="K3" s="184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4">
        <f>'Summary Results'!I4</f>
        <v>0</v>
      </c>
      <c r="K4" s="184"/>
    </row>
    <row r="5" spans="1:52" x14ac:dyDescent="0.25">
      <c r="B5" s="180" t="s">
        <v>43</v>
      </c>
      <c r="C5" s="180"/>
      <c r="D5" s="180"/>
      <c r="E5" s="185">
        <v>44053</v>
      </c>
      <c r="F5" s="183"/>
      <c r="H5" s="2" t="s">
        <v>28</v>
      </c>
      <c r="I5" s="2"/>
      <c r="J5" s="184">
        <f>'Summary Results'!I5</f>
        <v>0</v>
      </c>
      <c r="K5" s="184"/>
    </row>
    <row r="6" spans="1:52" x14ac:dyDescent="0.25">
      <c r="B6" s="180" t="s">
        <v>21</v>
      </c>
      <c r="C6" s="180"/>
      <c r="D6" s="180"/>
      <c r="E6" s="185">
        <v>44054</v>
      </c>
      <c r="F6" s="183"/>
      <c r="H6" s="2" t="s">
        <v>29</v>
      </c>
      <c r="I6" s="2"/>
      <c r="J6" s="184">
        <f>'Summary Results'!I6</f>
        <v>0</v>
      </c>
      <c r="K6" s="184"/>
    </row>
    <row r="7" spans="1:52" x14ac:dyDescent="0.25">
      <c r="B7" s="180" t="s">
        <v>45</v>
      </c>
      <c r="C7" s="180"/>
      <c r="D7" s="180"/>
      <c r="E7" s="185">
        <v>44056</v>
      </c>
      <c r="F7" s="183"/>
      <c r="H7" s="2" t="s">
        <v>30</v>
      </c>
      <c r="I7" s="2"/>
      <c r="J7" s="184">
        <f>'Summary Results'!I7</f>
        <v>0</v>
      </c>
      <c r="K7" s="184"/>
    </row>
    <row r="8" spans="1:52" x14ac:dyDescent="0.25">
      <c r="B8" s="179" t="s">
        <v>44</v>
      </c>
      <c r="C8" s="179"/>
      <c r="D8" s="179"/>
      <c r="E8" s="184">
        <f>'Summary Results'!D8</f>
        <v>1.5</v>
      </c>
      <c r="F8" s="184"/>
      <c r="G8" t="s">
        <v>62</v>
      </c>
      <c r="H8" s="2" t="s">
        <v>31</v>
      </c>
      <c r="I8" s="2"/>
      <c r="J8" s="184">
        <f>'Summary Results'!I8</f>
        <v>0</v>
      </c>
      <c r="K8" s="184"/>
    </row>
    <row r="9" spans="1:52" x14ac:dyDescent="0.25">
      <c r="B9" s="1" t="s">
        <v>59</v>
      </c>
      <c r="C9" s="1"/>
      <c r="D9" s="1"/>
      <c r="E9" s="184">
        <f>'Summary Results'!D9</f>
        <v>20.59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67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68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69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 t="str">
        <f>J2</f>
        <v>BPB</v>
      </c>
      <c r="B13" s="177">
        <v>4324</v>
      </c>
      <c r="C13" s="177">
        <v>4754</v>
      </c>
      <c r="D13" s="177">
        <v>4740</v>
      </c>
      <c r="E13" s="177">
        <v>4570</v>
      </c>
      <c r="F13" s="177">
        <v>5435</v>
      </c>
      <c r="G13" s="177">
        <v>4744</v>
      </c>
      <c r="H13" s="177">
        <v>5590</v>
      </c>
      <c r="I13" s="177">
        <v>4786</v>
      </c>
      <c r="J13" s="177">
        <v>6853</v>
      </c>
      <c r="K13" s="177">
        <v>75388</v>
      </c>
      <c r="L13" s="177">
        <v>47</v>
      </c>
      <c r="M13" s="177">
        <v>23</v>
      </c>
      <c r="O13" s="177">
        <v>4324</v>
      </c>
      <c r="P13" s="177">
        <v>4331</v>
      </c>
      <c r="Q13" s="177">
        <v>4504</v>
      </c>
      <c r="R13" s="177">
        <v>5178</v>
      </c>
      <c r="S13" s="177">
        <v>5053</v>
      </c>
      <c r="T13" s="177">
        <v>4879</v>
      </c>
      <c r="U13" s="177">
        <v>5491</v>
      </c>
      <c r="V13" s="177">
        <v>5863</v>
      </c>
      <c r="W13" s="177">
        <v>7312</v>
      </c>
      <c r="X13" s="177">
        <v>79435</v>
      </c>
      <c r="Y13" s="177">
        <v>33</v>
      </c>
      <c r="Z13" s="177">
        <v>17</v>
      </c>
      <c r="AB13" s="177">
        <v>5065</v>
      </c>
      <c r="AC13" s="177">
        <v>4572</v>
      </c>
      <c r="AD13" s="177">
        <v>5308</v>
      </c>
      <c r="AE13" s="177">
        <v>4899</v>
      </c>
      <c r="AF13" s="177">
        <v>5570</v>
      </c>
      <c r="AG13" s="177">
        <v>5148</v>
      </c>
      <c r="AH13" s="177">
        <v>5201</v>
      </c>
      <c r="AI13" s="177">
        <v>5451</v>
      </c>
      <c r="AJ13" s="177">
        <v>7513</v>
      </c>
      <c r="AK13" s="177">
        <v>71093</v>
      </c>
      <c r="AL13" s="177">
        <v>34</v>
      </c>
      <c r="AM13" s="177">
        <v>20</v>
      </c>
      <c r="AN13" s="20" t="s">
        <v>33</v>
      </c>
      <c r="AO13">
        <f>B13</f>
        <v>4324</v>
      </c>
      <c r="AP13">
        <f t="shared" ref="AP13:AZ13" si="0">C13</f>
        <v>4754</v>
      </c>
      <c r="AQ13">
        <f t="shared" si="0"/>
        <v>4740</v>
      </c>
      <c r="AR13">
        <f t="shared" si="0"/>
        <v>4570</v>
      </c>
      <c r="AS13">
        <f t="shared" si="0"/>
        <v>5435</v>
      </c>
      <c r="AT13">
        <f t="shared" si="0"/>
        <v>4744</v>
      </c>
      <c r="AU13">
        <f t="shared" si="0"/>
        <v>5590</v>
      </c>
      <c r="AV13">
        <f t="shared" si="0"/>
        <v>4786</v>
      </c>
      <c r="AW13">
        <f t="shared" si="0"/>
        <v>6853</v>
      </c>
      <c r="AX13">
        <f t="shared" si="0"/>
        <v>75388</v>
      </c>
      <c r="AY13">
        <f t="shared" si="0"/>
        <v>47</v>
      </c>
      <c r="AZ13" s="21">
        <f t="shared" si="0"/>
        <v>23</v>
      </c>
    </row>
    <row r="14" spans="1:52" x14ac:dyDescent="0.25">
      <c r="A14" s="53">
        <f t="shared" ref="A14:A19" si="1">J3</f>
        <v>0</v>
      </c>
      <c r="B14" s="177">
        <v>4548</v>
      </c>
      <c r="C14" s="177">
        <v>4321</v>
      </c>
      <c r="D14" s="177">
        <v>4474</v>
      </c>
      <c r="E14" s="177">
        <v>4314</v>
      </c>
      <c r="F14" s="177">
        <v>5703</v>
      </c>
      <c r="G14" s="177">
        <v>5451</v>
      </c>
      <c r="H14" s="177">
        <v>5800</v>
      </c>
      <c r="I14" s="177">
        <v>7614</v>
      </c>
      <c r="J14" s="177">
        <v>9145</v>
      </c>
      <c r="K14" s="177">
        <v>33930</v>
      </c>
      <c r="L14" s="177">
        <v>13</v>
      </c>
      <c r="M14" s="177">
        <v>13</v>
      </c>
      <c r="O14" s="177">
        <v>4677</v>
      </c>
      <c r="P14" s="177">
        <v>4550</v>
      </c>
      <c r="Q14" s="177">
        <v>4448</v>
      </c>
      <c r="R14" s="177">
        <v>4440</v>
      </c>
      <c r="S14" s="177">
        <v>5800</v>
      </c>
      <c r="T14" s="177">
        <v>5059</v>
      </c>
      <c r="U14" s="177">
        <v>5856</v>
      </c>
      <c r="V14" s="177">
        <v>7049</v>
      </c>
      <c r="W14" s="177">
        <v>8774</v>
      </c>
      <c r="X14" s="177">
        <v>31414</v>
      </c>
      <c r="Y14" s="177">
        <v>23</v>
      </c>
      <c r="Z14" s="177">
        <v>20</v>
      </c>
      <c r="AB14" s="177">
        <v>4384</v>
      </c>
      <c r="AC14" s="177">
        <v>4411</v>
      </c>
      <c r="AD14" s="177">
        <v>4686</v>
      </c>
      <c r="AE14" s="177">
        <v>5002</v>
      </c>
      <c r="AF14" s="177">
        <v>5335</v>
      </c>
      <c r="AG14" s="177">
        <v>5118</v>
      </c>
      <c r="AH14" s="177">
        <v>5650</v>
      </c>
      <c r="AI14" s="177">
        <v>7289</v>
      </c>
      <c r="AJ14" s="177">
        <v>9313</v>
      </c>
      <c r="AK14" s="177">
        <v>25999</v>
      </c>
      <c r="AL14" s="177">
        <v>10</v>
      </c>
      <c r="AM14" s="177">
        <v>10</v>
      </c>
      <c r="AN14" s="20"/>
      <c r="AO14">
        <f>O13</f>
        <v>4324</v>
      </c>
      <c r="AP14">
        <f t="shared" ref="AP14:AZ14" si="2">P13</f>
        <v>4331</v>
      </c>
      <c r="AQ14">
        <f t="shared" si="2"/>
        <v>4504</v>
      </c>
      <c r="AR14">
        <f t="shared" si="2"/>
        <v>5178</v>
      </c>
      <c r="AS14">
        <f t="shared" si="2"/>
        <v>5053</v>
      </c>
      <c r="AT14">
        <f t="shared" si="2"/>
        <v>4879</v>
      </c>
      <c r="AU14">
        <f t="shared" si="2"/>
        <v>5491</v>
      </c>
      <c r="AV14">
        <f t="shared" si="2"/>
        <v>5863</v>
      </c>
      <c r="AW14">
        <f t="shared" si="2"/>
        <v>7312</v>
      </c>
      <c r="AX14">
        <f t="shared" si="2"/>
        <v>79435</v>
      </c>
      <c r="AY14">
        <f t="shared" si="2"/>
        <v>33</v>
      </c>
      <c r="AZ14" s="21">
        <f t="shared" si="2"/>
        <v>17</v>
      </c>
    </row>
    <row r="15" spans="1:52" x14ac:dyDescent="0.25">
      <c r="A15" s="53">
        <f t="shared" si="1"/>
        <v>0</v>
      </c>
      <c r="B15" s="177">
        <v>4505</v>
      </c>
      <c r="C15" s="177">
        <v>4878</v>
      </c>
      <c r="D15" s="177">
        <v>5168</v>
      </c>
      <c r="E15" s="177">
        <v>5192</v>
      </c>
      <c r="F15" s="177">
        <v>6926</v>
      </c>
      <c r="G15" s="177">
        <v>7681</v>
      </c>
      <c r="H15" s="177">
        <v>9070</v>
      </c>
      <c r="I15" s="177">
        <v>12131</v>
      </c>
      <c r="J15" s="177">
        <v>13242</v>
      </c>
      <c r="K15" s="177">
        <v>37101</v>
      </c>
      <c r="L15" s="177">
        <v>272</v>
      </c>
      <c r="M15" s="177">
        <v>7</v>
      </c>
      <c r="O15" s="177">
        <v>4663</v>
      </c>
      <c r="P15" s="177">
        <v>4620</v>
      </c>
      <c r="Q15" s="177">
        <v>4482</v>
      </c>
      <c r="R15" s="177">
        <v>5039</v>
      </c>
      <c r="S15" s="177">
        <v>6597</v>
      </c>
      <c r="T15" s="177">
        <v>7501</v>
      </c>
      <c r="U15" s="177">
        <v>9157</v>
      </c>
      <c r="V15" s="177">
        <v>12839</v>
      </c>
      <c r="W15" s="177">
        <v>13198</v>
      </c>
      <c r="X15" s="177">
        <v>31053</v>
      </c>
      <c r="Y15" s="177">
        <v>631</v>
      </c>
      <c r="Z15" s="177">
        <v>7</v>
      </c>
      <c r="AB15" s="177">
        <v>5108</v>
      </c>
      <c r="AC15" s="177">
        <v>4749</v>
      </c>
      <c r="AD15" s="177">
        <v>4746</v>
      </c>
      <c r="AE15" s="177">
        <v>5311</v>
      </c>
      <c r="AF15" s="177">
        <v>6415</v>
      </c>
      <c r="AG15" s="177">
        <v>7588</v>
      </c>
      <c r="AH15" s="177">
        <v>9542</v>
      </c>
      <c r="AI15" s="177">
        <v>12258</v>
      </c>
      <c r="AJ15" s="177">
        <v>12513</v>
      </c>
      <c r="AK15" s="177">
        <v>33638</v>
      </c>
      <c r="AL15" s="177">
        <v>259</v>
      </c>
      <c r="AM15" s="177">
        <v>13</v>
      </c>
      <c r="AN15" s="20"/>
      <c r="AO15">
        <f>AB13</f>
        <v>5065</v>
      </c>
      <c r="AP15">
        <f t="shared" ref="AP15:AZ15" si="3">AC13</f>
        <v>4572</v>
      </c>
      <c r="AQ15">
        <f t="shared" si="3"/>
        <v>5308</v>
      </c>
      <c r="AR15">
        <f t="shared" si="3"/>
        <v>4899</v>
      </c>
      <c r="AS15">
        <f t="shared" si="3"/>
        <v>5570</v>
      </c>
      <c r="AT15">
        <f t="shared" si="3"/>
        <v>5148</v>
      </c>
      <c r="AU15">
        <f t="shared" si="3"/>
        <v>5201</v>
      </c>
      <c r="AV15">
        <f t="shared" si="3"/>
        <v>5451</v>
      </c>
      <c r="AW15">
        <f t="shared" si="3"/>
        <v>7513</v>
      </c>
      <c r="AX15">
        <f t="shared" si="3"/>
        <v>71093</v>
      </c>
      <c r="AY15">
        <f t="shared" si="3"/>
        <v>34</v>
      </c>
      <c r="AZ15" s="21">
        <f t="shared" si="3"/>
        <v>20</v>
      </c>
    </row>
    <row r="16" spans="1:52" x14ac:dyDescent="0.25">
      <c r="A16" s="53">
        <f t="shared" si="1"/>
        <v>0</v>
      </c>
      <c r="B16" s="177">
        <v>3084</v>
      </c>
      <c r="C16" s="177">
        <v>3114</v>
      </c>
      <c r="D16" s="177">
        <v>2792</v>
      </c>
      <c r="E16" s="177">
        <v>2968</v>
      </c>
      <c r="F16" s="177">
        <v>3021</v>
      </c>
      <c r="G16" s="177">
        <v>2662</v>
      </c>
      <c r="H16" s="177">
        <v>3064</v>
      </c>
      <c r="I16" s="177">
        <v>2550</v>
      </c>
      <c r="J16" s="177">
        <v>2868</v>
      </c>
      <c r="K16" s="177">
        <v>2764</v>
      </c>
      <c r="L16" s="177">
        <v>2918</v>
      </c>
      <c r="M16" s="177">
        <v>2659</v>
      </c>
      <c r="O16" s="177">
        <v>2911</v>
      </c>
      <c r="P16" s="177">
        <v>2785</v>
      </c>
      <c r="Q16" s="177">
        <v>2672</v>
      </c>
      <c r="R16" s="177">
        <v>2895</v>
      </c>
      <c r="S16" s="177">
        <v>2875</v>
      </c>
      <c r="T16" s="177">
        <v>2825</v>
      </c>
      <c r="U16" s="177">
        <v>3011</v>
      </c>
      <c r="V16" s="177">
        <v>2914</v>
      </c>
      <c r="W16" s="177">
        <v>2709</v>
      </c>
      <c r="X16" s="177">
        <v>2805</v>
      </c>
      <c r="Y16" s="177">
        <v>2832</v>
      </c>
      <c r="Z16" s="177">
        <v>2769</v>
      </c>
      <c r="AB16" s="177">
        <v>3363</v>
      </c>
      <c r="AC16" s="177">
        <v>3144</v>
      </c>
      <c r="AD16" s="177">
        <v>3071</v>
      </c>
      <c r="AE16" s="177">
        <v>2818</v>
      </c>
      <c r="AF16" s="177">
        <v>3034</v>
      </c>
      <c r="AG16" s="177">
        <v>2755</v>
      </c>
      <c r="AH16" s="177">
        <v>2964</v>
      </c>
      <c r="AI16" s="177">
        <v>2822</v>
      </c>
      <c r="AJ16" s="177">
        <v>3011</v>
      </c>
      <c r="AK16" s="177">
        <v>2755</v>
      </c>
      <c r="AL16" s="177">
        <v>2898</v>
      </c>
      <c r="AM16" s="177">
        <v>3280</v>
      </c>
      <c r="AN16" s="20" t="s">
        <v>34</v>
      </c>
      <c r="AO16">
        <f>B14</f>
        <v>4548</v>
      </c>
      <c r="AP16">
        <f t="shared" ref="AP16:AZ16" si="4">C14</f>
        <v>4321</v>
      </c>
      <c r="AQ16">
        <f t="shared" si="4"/>
        <v>4474</v>
      </c>
      <c r="AR16">
        <f t="shared" si="4"/>
        <v>4314</v>
      </c>
      <c r="AS16">
        <f t="shared" si="4"/>
        <v>5703</v>
      </c>
      <c r="AT16">
        <f t="shared" si="4"/>
        <v>5451</v>
      </c>
      <c r="AU16">
        <f t="shared" si="4"/>
        <v>5800</v>
      </c>
      <c r="AV16">
        <f t="shared" si="4"/>
        <v>7614</v>
      </c>
      <c r="AW16">
        <f t="shared" si="4"/>
        <v>9145</v>
      </c>
      <c r="AX16">
        <f t="shared" si="4"/>
        <v>33930</v>
      </c>
      <c r="AY16">
        <f t="shared" si="4"/>
        <v>13</v>
      </c>
      <c r="AZ16" s="21">
        <f t="shared" si="4"/>
        <v>13</v>
      </c>
    </row>
    <row r="17" spans="1:53" x14ac:dyDescent="0.25">
      <c r="A17" s="53">
        <f t="shared" si="1"/>
        <v>0</v>
      </c>
      <c r="B17" s="177">
        <v>2865</v>
      </c>
      <c r="C17" s="177">
        <v>2847</v>
      </c>
      <c r="D17" s="177">
        <v>2750</v>
      </c>
      <c r="E17" s="177">
        <v>2827</v>
      </c>
      <c r="F17" s="177">
        <v>3048</v>
      </c>
      <c r="G17" s="177">
        <v>2706</v>
      </c>
      <c r="H17" s="177">
        <v>3001</v>
      </c>
      <c r="I17" s="177">
        <v>2858</v>
      </c>
      <c r="J17" s="177">
        <v>3553</v>
      </c>
      <c r="K17" s="177">
        <v>2765</v>
      </c>
      <c r="L17" s="177">
        <v>2612</v>
      </c>
      <c r="M17" s="177">
        <v>2572</v>
      </c>
      <c r="O17" s="177">
        <v>2589</v>
      </c>
      <c r="P17" s="177">
        <v>2536</v>
      </c>
      <c r="Q17" s="177">
        <v>2589</v>
      </c>
      <c r="R17" s="177">
        <v>2842</v>
      </c>
      <c r="S17" s="177">
        <v>2885</v>
      </c>
      <c r="T17" s="177">
        <v>2759</v>
      </c>
      <c r="U17" s="177">
        <v>3181</v>
      </c>
      <c r="V17" s="177">
        <v>2875</v>
      </c>
      <c r="W17" s="177">
        <v>2629</v>
      </c>
      <c r="X17" s="177">
        <v>2682</v>
      </c>
      <c r="Y17" s="177">
        <v>3142</v>
      </c>
      <c r="Z17" s="177">
        <v>2975</v>
      </c>
      <c r="AB17" s="177">
        <v>2752</v>
      </c>
      <c r="AC17" s="177">
        <v>2639</v>
      </c>
      <c r="AD17" s="177">
        <v>3131</v>
      </c>
      <c r="AE17" s="177">
        <v>3233</v>
      </c>
      <c r="AF17" s="177">
        <v>2928</v>
      </c>
      <c r="AG17" s="177">
        <v>3118</v>
      </c>
      <c r="AH17" s="177">
        <v>2763</v>
      </c>
      <c r="AI17" s="177">
        <v>2656</v>
      </c>
      <c r="AJ17" s="177">
        <v>2895</v>
      </c>
      <c r="AK17" s="177">
        <v>2925</v>
      </c>
      <c r="AL17" s="177">
        <v>2772</v>
      </c>
      <c r="AM17" s="177">
        <v>2509</v>
      </c>
      <c r="AN17" s="20"/>
      <c r="AO17">
        <f>O14</f>
        <v>4677</v>
      </c>
      <c r="AP17">
        <f t="shared" ref="AP17:AZ17" si="5">P14</f>
        <v>4550</v>
      </c>
      <c r="AQ17">
        <f t="shared" si="5"/>
        <v>4448</v>
      </c>
      <c r="AR17">
        <f t="shared" si="5"/>
        <v>4440</v>
      </c>
      <c r="AS17">
        <f t="shared" si="5"/>
        <v>5800</v>
      </c>
      <c r="AT17">
        <f t="shared" si="5"/>
        <v>5059</v>
      </c>
      <c r="AU17">
        <f t="shared" si="5"/>
        <v>5856</v>
      </c>
      <c r="AV17">
        <f t="shared" si="5"/>
        <v>7049</v>
      </c>
      <c r="AW17">
        <f t="shared" si="5"/>
        <v>8774</v>
      </c>
      <c r="AX17">
        <f t="shared" si="5"/>
        <v>31414</v>
      </c>
      <c r="AY17">
        <f t="shared" si="5"/>
        <v>23</v>
      </c>
      <c r="AZ17" s="21">
        <f t="shared" si="5"/>
        <v>20</v>
      </c>
    </row>
    <row r="18" spans="1:53" x14ac:dyDescent="0.25">
      <c r="A18" s="53">
        <f t="shared" si="1"/>
        <v>0</v>
      </c>
      <c r="B18" s="177">
        <v>2828</v>
      </c>
      <c r="C18" s="177">
        <v>2639</v>
      </c>
      <c r="D18" s="177">
        <v>2753</v>
      </c>
      <c r="E18" s="177">
        <v>2756</v>
      </c>
      <c r="F18" s="177">
        <v>2755</v>
      </c>
      <c r="G18" s="177">
        <v>2813</v>
      </c>
      <c r="H18" s="177">
        <v>2705</v>
      </c>
      <c r="I18" s="177">
        <v>2820</v>
      </c>
      <c r="J18" s="177">
        <v>2672</v>
      </c>
      <c r="K18" s="177">
        <v>2815</v>
      </c>
      <c r="L18" s="177">
        <v>2715</v>
      </c>
      <c r="M18" s="177">
        <v>2795</v>
      </c>
      <c r="O18" s="177">
        <v>2656</v>
      </c>
      <c r="P18" s="177">
        <v>2562</v>
      </c>
      <c r="Q18" s="177">
        <v>3005</v>
      </c>
      <c r="R18" s="177">
        <v>2832</v>
      </c>
      <c r="S18" s="177">
        <v>2639</v>
      </c>
      <c r="T18" s="177">
        <v>2858</v>
      </c>
      <c r="U18" s="177">
        <v>2762</v>
      </c>
      <c r="V18" s="177">
        <v>2825</v>
      </c>
      <c r="W18" s="177">
        <v>2725</v>
      </c>
      <c r="X18" s="177">
        <v>2822</v>
      </c>
      <c r="Y18" s="177">
        <v>2742</v>
      </c>
      <c r="Z18" s="177">
        <v>2769</v>
      </c>
      <c r="AB18" s="177">
        <v>2770</v>
      </c>
      <c r="AC18" s="177">
        <v>2586</v>
      </c>
      <c r="AD18" s="177">
        <v>3327</v>
      </c>
      <c r="AE18" s="177">
        <v>2656</v>
      </c>
      <c r="AF18" s="177">
        <v>2858</v>
      </c>
      <c r="AG18" s="177">
        <v>3005</v>
      </c>
      <c r="AH18" s="177">
        <v>2818</v>
      </c>
      <c r="AI18" s="177">
        <v>2951</v>
      </c>
      <c r="AJ18" s="177">
        <v>2795</v>
      </c>
      <c r="AK18" s="177">
        <v>2918</v>
      </c>
      <c r="AL18" s="177">
        <v>2602</v>
      </c>
      <c r="AM18" s="177">
        <v>2463</v>
      </c>
      <c r="AN18" s="20"/>
      <c r="AO18">
        <f>AB14</f>
        <v>4384</v>
      </c>
      <c r="AP18">
        <f t="shared" ref="AP18:AZ18" si="6">AC14</f>
        <v>4411</v>
      </c>
      <c r="AQ18">
        <f t="shared" si="6"/>
        <v>4686</v>
      </c>
      <c r="AR18">
        <f t="shared" si="6"/>
        <v>5002</v>
      </c>
      <c r="AS18">
        <f t="shared" si="6"/>
        <v>5335</v>
      </c>
      <c r="AT18">
        <f t="shared" si="6"/>
        <v>5118</v>
      </c>
      <c r="AU18">
        <f t="shared" si="6"/>
        <v>5650</v>
      </c>
      <c r="AV18">
        <f t="shared" si="6"/>
        <v>7289</v>
      </c>
      <c r="AW18">
        <f t="shared" si="6"/>
        <v>9313</v>
      </c>
      <c r="AX18">
        <f t="shared" si="6"/>
        <v>25999</v>
      </c>
      <c r="AY18">
        <f t="shared" si="6"/>
        <v>10</v>
      </c>
      <c r="AZ18" s="21">
        <f t="shared" si="6"/>
        <v>10</v>
      </c>
    </row>
    <row r="19" spans="1:53" x14ac:dyDescent="0.25">
      <c r="A19" s="53">
        <f t="shared" si="1"/>
        <v>0</v>
      </c>
      <c r="B19" s="177">
        <v>2978</v>
      </c>
      <c r="C19" s="177">
        <v>2985</v>
      </c>
      <c r="D19" s="177">
        <v>2712</v>
      </c>
      <c r="E19" s="177">
        <v>2723</v>
      </c>
      <c r="F19" s="177">
        <v>2632</v>
      </c>
      <c r="G19" s="177">
        <v>3024</v>
      </c>
      <c r="H19" s="177">
        <v>2985</v>
      </c>
      <c r="I19" s="177">
        <v>3052</v>
      </c>
      <c r="J19" s="177">
        <v>2699</v>
      </c>
      <c r="K19" s="177">
        <v>2525</v>
      </c>
      <c r="L19" s="177">
        <v>3141</v>
      </c>
      <c r="M19" s="177">
        <v>3028</v>
      </c>
      <c r="O19" s="177">
        <v>2572</v>
      </c>
      <c r="P19" s="177">
        <v>2749</v>
      </c>
      <c r="Q19" s="177">
        <v>2789</v>
      </c>
      <c r="R19" s="177">
        <v>2629</v>
      </c>
      <c r="S19" s="177">
        <v>2659</v>
      </c>
      <c r="T19" s="177">
        <v>2877</v>
      </c>
      <c r="U19" s="177">
        <v>2971</v>
      </c>
      <c r="V19" s="177">
        <v>3144</v>
      </c>
      <c r="W19" s="177">
        <v>2689</v>
      </c>
      <c r="X19" s="177">
        <v>2981</v>
      </c>
      <c r="Y19" s="177">
        <v>2679</v>
      </c>
      <c r="Z19" s="177">
        <v>2951</v>
      </c>
      <c r="AB19" s="177">
        <v>3538</v>
      </c>
      <c r="AC19" s="177">
        <v>2709</v>
      </c>
      <c r="AD19" s="177">
        <v>2849</v>
      </c>
      <c r="AE19" s="177">
        <v>2797</v>
      </c>
      <c r="AF19" s="177">
        <v>3234</v>
      </c>
      <c r="AG19" s="177">
        <v>2689</v>
      </c>
      <c r="AH19" s="177">
        <v>2848</v>
      </c>
      <c r="AI19" s="177">
        <v>2852</v>
      </c>
      <c r="AJ19" s="177">
        <v>2827</v>
      </c>
      <c r="AK19" s="177">
        <v>3069</v>
      </c>
      <c r="AL19" s="177">
        <v>2884</v>
      </c>
      <c r="AM19" s="177">
        <v>3540</v>
      </c>
      <c r="AN19" s="20" t="s">
        <v>35</v>
      </c>
      <c r="AO19">
        <f>B15</f>
        <v>4505</v>
      </c>
      <c r="AP19">
        <f t="shared" ref="AP19:AZ19" si="7">C15</f>
        <v>4878</v>
      </c>
      <c r="AQ19">
        <f t="shared" si="7"/>
        <v>5168</v>
      </c>
      <c r="AR19">
        <f t="shared" si="7"/>
        <v>5192</v>
      </c>
      <c r="AS19">
        <f t="shared" si="7"/>
        <v>6926</v>
      </c>
      <c r="AT19">
        <f t="shared" si="7"/>
        <v>7681</v>
      </c>
      <c r="AU19">
        <f t="shared" si="7"/>
        <v>9070</v>
      </c>
      <c r="AV19">
        <f t="shared" si="7"/>
        <v>12131</v>
      </c>
      <c r="AW19">
        <f t="shared" si="7"/>
        <v>13242</v>
      </c>
      <c r="AX19">
        <f t="shared" si="7"/>
        <v>37101</v>
      </c>
      <c r="AY19">
        <f t="shared" si="7"/>
        <v>272</v>
      </c>
      <c r="AZ19" s="21">
        <f t="shared" si="7"/>
        <v>7</v>
      </c>
    </row>
    <row r="20" spans="1:53" x14ac:dyDescent="0.25">
      <c r="A20" s="53"/>
      <c r="B20" s="177">
        <v>4447</v>
      </c>
      <c r="C20" s="177">
        <v>4791</v>
      </c>
      <c r="D20" s="177">
        <v>4464</v>
      </c>
      <c r="E20" s="177">
        <v>5778</v>
      </c>
      <c r="F20" s="177">
        <v>5594</v>
      </c>
      <c r="G20" s="177">
        <v>4918</v>
      </c>
      <c r="H20" s="177">
        <v>5905</v>
      </c>
      <c r="I20" s="177">
        <v>6727</v>
      </c>
      <c r="J20" s="177">
        <v>8445</v>
      </c>
      <c r="K20" s="177">
        <v>13169</v>
      </c>
      <c r="L20" s="177">
        <v>35576</v>
      </c>
      <c r="M20" s="177">
        <v>17</v>
      </c>
      <c r="O20" s="177">
        <v>4636</v>
      </c>
      <c r="P20" s="177">
        <v>4646</v>
      </c>
      <c r="Q20" s="177">
        <v>4331</v>
      </c>
      <c r="R20" s="177">
        <v>4261</v>
      </c>
      <c r="S20" s="177">
        <v>5335</v>
      </c>
      <c r="T20" s="177">
        <v>4723</v>
      </c>
      <c r="U20" s="177">
        <v>5640</v>
      </c>
      <c r="V20" s="177">
        <v>7505</v>
      </c>
      <c r="W20" s="177">
        <v>9589</v>
      </c>
      <c r="X20" s="177">
        <v>15113</v>
      </c>
      <c r="Y20" s="177">
        <v>25710</v>
      </c>
      <c r="Z20" s="177">
        <v>37</v>
      </c>
      <c r="AB20" s="177">
        <v>4214</v>
      </c>
      <c r="AC20" s="177">
        <v>4696</v>
      </c>
      <c r="AD20" s="177">
        <v>4912</v>
      </c>
      <c r="AE20" s="177">
        <v>4401</v>
      </c>
      <c r="AF20" s="177">
        <v>4680</v>
      </c>
      <c r="AG20" s="177">
        <v>5278</v>
      </c>
      <c r="AH20" s="177">
        <v>5381</v>
      </c>
      <c r="AI20" s="177">
        <v>6232</v>
      </c>
      <c r="AJ20" s="177">
        <v>7550</v>
      </c>
      <c r="AK20" s="177">
        <v>12885</v>
      </c>
      <c r="AL20" s="177">
        <v>25264</v>
      </c>
      <c r="AM20" s="177">
        <v>10</v>
      </c>
      <c r="AN20" s="20"/>
      <c r="AO20">
        <f>O15</f>
        <v>4663</v>
      </c>
      <c r="AP20">
        <f t="shared" ref="AP20:AZ20" si="8">P15</f>
        <v>4620</v>
      </c>
      <c r="AQ20">
        <f t="shared" si="8"/>
        <v>4482</v>
      </c>
      <c r="AR20">
        <f t="shared" si="8"/>
        <v>5039</v>
      </c>
      <c r="AS20">
        <f t="shared" si="8"/>
        <v>6597</v>
      </c>
      <c r="AT20">
        <f t="shared" si="8"/>
        <v>7501</v>
      </c>
      <c r="AU20">
        <f t="shared" si="8"/>
        <v>9157</v>
      </c>
      <c r="AV20">
        <f t="shared" si="8"/>
        <v>12839</v>
      </c>
      <c r="AW20">
        <f t="shared" si="8"/>
        <v>13198</v>
      </c>
      <c r="AX20">
        <f t="shared" si="8"/>
        <v>31053</v>
      </c>
      <c r="AY20">
        <f t="shared" si="8"/>
        <v>631</v>
      </c>
      <c r="AZ20" s="21">
        <f t="shared" si="8"/>
        <v>7</v>
      </c>
    </row>
    <row r="21" spans="1:53" x14ac:dyDescent="0.25">
      <c r="A21" s="53"/>
      <c r="D21" t="s">
        <v>22</v>
      </c>
      <c r="E21">
        <f>AVERAGE(B20:G20)</f>
        <v>4998.666666666667</v>
      </c>
      <c r="F21" t="s">
        <v>23</v>
      </c>
      <c r="G21">
        <f>STDEV(B20:G20)</f>
        <v>565.97161295127569</v>
      </c>
      <c r="H21" t="s">
        <v>94</v>
      </c>
      <c r="I21">
        <f>M20</f>
        <v>17</v>
      </c>
      <c r="Q21" t="s">
        <v>22</v>
      </c>
      <c r="R21">
        <f>AVERAGE(O20:T20)</f>
        <v>4655.333333333333</v>
      </c>
      <c r="S21" t="s">
        <v>23</v>
      </c>
      <c r="T21">
        <f>STDEV(O20:T20)</f>
        <v>381.49110955127992</v>
      </c>
      <c r="U21" t="s">
        <v>94</v>
      </c>
      <c r="V21">
        <f>Z20</f>
        <v>37</v>
      </c>
      <c r="AD21" t="s">
        <v>22</v>
      </c>
      <c r="AE21">
        <f>AVERAGE(AB20:AG20)</f>
        <v>4696.833333333333</v>
      </c>
      <c r="AF21" t="s">
        <v>23</v>
      </c>
      <c r="AG21">
        <f>STDEV(AB20:AG20)</f>
        <v>375.4945627657832</v>
      </c>
      <c r="AH21" t="s">
        <v>94</v>
      </c>
      <c r="AI21">
        <f>AM20</f>
        <v>10</v>
      </c>
      <c r="AN21" s="20"/>
      <c r="AO21">
        <f>AB15</f>
        <v>5108</v>
      </c>
      <c r="AP21">
        <f t="shared" ref="AP21:AZ21" si="9">AC15</f>
        <v>4749</v>
      </c>
      <c r="AQ21">
        <f t="shared" si="9"/>
        <v>4746</v>
      </c>
      <c r="AR21">
        <f t="shared" si="9"/>
        <v>5311</v>
      </c>
      <c r="AS21">
        <f t="shared" si="9"/>
        <v>6415</v>
      </c>
      <c r="AT21">
        <f t="shared" si="9"/>
        <v>7588</v>
      </c>
      <c r="AU21">
        <f t="shared" si="9"/>
        <v>9542</v>
      </c>
      <c r="AV21">
        <f t="shared" si="9"/>
        <v>12258</v>
      </c>
      <c r="AW21">
        <f t="shared" si="9"/>
        <v>12513</v>
      </c>
      <c r="AX21">
        <f t="shared" si="9"/>
        <v>33638</v>
      </c>
      <c r="AY21">
        <f t="shared" si="9"/>
        <v>259</v>
      </c>
      <c r="AZ21" s="21">
        <f t="shared" si="9"/>
        <v>13</v>
      </c>
    </row>
    <row r="22" spans="1:53" s="1" customFormat="1" x14ac:dyDescent="0.25">
      <c r="A22" s="53"/>
      <c r="B22" s="1" t="s">
        <v>72</v>
      </c>
      <c r="O22" s="1" t="s">
        <v>71</v>
      </c>
      <c r="AB22" s="1" t="s">
        <v>70</v>
      </c>
      <c r="AN22" s="20" t="s">
        <v>36</v>
      </c>
      <c r="AO22">
        <f>B16</f>
        <v>3084</v>
      </c>
      <c r="AP22">
        <f t="shared" ref="AP22:AZ22" si="10">C16</f>
        <v>3114</v>
      </c>
      <c r="AQ22">
        <f t="shared" si="10"/>
        <v>2792</v>
      </c>
      <c r="AR22">
        <f t="shared" si="10"/>
        <v>2968</v>
      </c>
      <c r="AS22">
        <f t="shared" si="10"/>
        <v>3021</v>
      </c>
      <c r="AT22">
        <f t="shared" si="10"/>
        <v>2662</v>
      </c>
      <c r="AU22">
        <f t="shared" si="10"/>
        <v>3064</v>
      </c>
      <c r="AV22">
        <f t="shared" si="10"/>
        <v>2550</v>
      </c>
      <c r="AW22">
        <f t="shared" si="10"/>
        <v>2868</v>
      </c>
      <c r="AX22">
        <f t="shared" si="10"/>
        <v>2764</v>
      </c>
      <c r="AY22">
        <f t="shared" si="10"/>
        <v>2918</v>
      </c>
      <c r="AZ22" s="21">
        <f t="shared" si="10"/>
        <v>2659</v>
      </c>
      <c r="BA22"/>
    </row>
    <row r="23" spans="1:53" x14ac:dyDescent="0.25">
      <c r="A23" s="53" t="str">
        <f>J2</f>
        <v>BPB</v>
      </c>
      <c r="B23" s="2">
        <f>(B13-$I$21)/($E$21-$I$21)</f>
        <v>0.86457009033121435</v>
      </c>
      <c r="C23" s="2">
        <f t="shared" ref="C23:M23" si="11">(C13-$I$21)/($E$21-$I$21)</f>
        <v>0.95088658414185345</v>
      </c>
      <c r="D23" s="2">
        <f t="shared" si="11"/>
        <v>0.94807627969220465</v>
      </c>
      <c r="E23" s="2">
        <f t="shared" si="11"/>
        <v>0.91395115423218465</v>
      </c>
      <c r="F23" s="2">
        <f t="shared" si="11"/>
        <v>1.0875878220140514</v>
      </c>
      <c r="G23" s="2">
        <f t="shared" si="11"/>
        <v>0.9488792238206758</v>
      </c>
      <c r="H23" s="2">
        <f t="shared" si="11"/>
        <v>1.118701906992305</v>
      </c>
      <c r="I23" s="2">
        <f t="shared" si="11"/>
        <v>0.95731013716962188</v>
      </c>
      <c r="J23" s="2">
        <f t="shared" si="11"/>
        <v>1.3722315155570424</v>
      </c>
      <c r="K23" s="2">
        <f t="shared" si="11"/>
        <v>15.129675476748075</v>
      </c>
      <c r="L23" s="2">
        <f t="shared" si="11"/>
        <v>6.0220809635329539E-3</v>
      </c>
      <c r="M23" s="2">
        <f t="shared" si="11"/>
        <v>1.2044161927065907E-3</v>
      </c>
      <c r="O23" s="2">
        <f>(O13-$V$21)/($R$21-$V$21)</f>
        <v>0.92825694695055938</v>
      </c>
      <c r="P23" s="2">
        <f t="shared" ref="P23:Z23" si="12">(P13-$V$21)/($R$21-$V$21)</f>
        <v>0.92977264525442083</v>
      </c>
      <c r="Q23" s="2">
        <f t="shared" si="12"/>
        <v>0.9672320461927103</v>
      </c>
      <c r="R23" s="2">
        <f t="shared" si="12"/>
        <v>1.113172140021653</v>
      </c>
      <c r="S23" s="2">
        <f t="shared" si="12"/>
        <v>1.0861060988812703</v>
      </c>
      <c r="T23" s="2">
        <f t="shared" si="12"/>
        <v>1.0484301696138578</v>
      </c>
      <c r="U23" s="2">
        <f t="shared" si="12"/>
        <v>1.1809455070371708</v>
      </c>
      <c r="V23" s="2">
        <f t="shared" si="12"/>
        <v>1.2614940454709491</v>
      </c>
      <c r="W23" s="2">
        <f t="shared" si="12"/>
        <v>1.5752435943702636</v>
      </c>
      <c r="X23" s="2">
        <f t="shared" si="12"/>
        <v>17.191916275712739</v>
      </c>
      <c r="Y23" s="2">
        <f t="shared" si="12"/>
        <v>-8.6611331649224111E-4</v>
      </c>
      <c r="Z23" s="2">
        <f t="shared" si="12"/>
        <v>-4.3305665824612052E-3</v>
      </c>
      <c r="AB23" s="2">
        <f>(AB13-$AI$21)/($AE$21-$AI$21)</f>
        <v>1.0785533942605172</v>
      </c>
      <c r="AC23" s="2">
        <f t="shared" ref="AC23:AM23" si="13">(AC13-$AI$21)/($AE$21-$AI$21)</f>
        <v>0.97336510081433814</v>
      </c>
      <c r="AD23" s="2">
        <f t="shared" si="13"/>
        <v>1.1304007681092423</v>
      </c>
      <c r="AE23" s="2">
        <f t="shared" si="13"/>
        <v>1.0431350236478079</v>
      </c>
      <c r="AF23" s="2">
        <f t="shared" si="13"/>
        <v>1.1863020518473739</v>
      </c>
      <c r="AG23" s="2">
        <f t="shared" si="13"/>
        <v>1.0962625795668719</v>
      </c>
      <c r="AH23" s="2">
        <f t="shared" si="13"/>
        <v>1.1075708545215319</v>
      </c>
      <c r="AI23" s="2">
        <f t="shared" si="13"/>
        <v>1.1609117741189858</v>
      </c>
      <c r="AJ23" s="2">
        <f t="shared" si="13"/>
        <v>1.6008676789587855</v>
      </c>
      <c r="AK23" s="2">
        <f t="shared" si="13"/>
        <v>15.166530350983251</v>
      </c>
      <c r="AL23" s="2">
        <f t="shared" si="13"/>
        <v>5.1207282813555705E-3</v>
      </c>
      <c r="AM23" s="18">
        <f t="shared" si="13"/>
        <v>2.1336367838981547E-3</v>
      </c>
      <c r="AN23" s="20"/>
      <c r="AO23">
        <f>O16</f>
        <v>2911</v>
      </c>
      <c r="AP23">
        <f t="shared" ref="AP23:AZ23" si="14">P16</f>
        <v>2785</v>
      </c>
      <c r="AQ23">
        <f t="shared" si="14"/>
        <v>2672</v>
      </c>
      <c r="AR23">
        <f t="shared" si="14"/>
        <v>2895</v>
      </c>
      <c r="AS23">
        <f t="shared" si="14"/>
        <v>2875</v>
      </c>
      <c r="AT23">
        <f t="shared" si="14"/>
        <v>2825</v>
      </c>
      <c r="AU23">
        <f t="shared" si="14"/>
        <v>3011</v>
      </c>
      <c r="AV23">
        <f t="shared" si="14"/>
        <v>2914</v>
      </c>
      <c r="AW23">
        <f t="shared" si="14"/>
        <v>2709</v>
      </c>
      <c r="AX23">
        <f t="shared" si="14"/>
        <v>2805</v>
      </c>
      <c r="AY23">
        <f t="shared" si="14"/>
        <v>2832</v>
      </c>
      <c r="AZ23" s="21">
        <f t="shared" si="14"/>
        <v>2769</v>
      </c>
    </row>
    <row r="24" spans="1:53" x14ac:dyDescent="0.25">
      <c r="A24" s="53">
        <f t="shared" ref="A24:A29" si="15">J3</f>
        <v>0</v>
      </c>
      <c r="B24" s="2">
        <f t="shared" ref="B24:M30" si="16">(B14-$I$21)/($E$21-$I$21)</f>
        <v>0.90953496152559377</v>
      </c>
      <c r="C24" s="2">
        <f t="shared" si="16"/>
        <v>0.8639678822348611</v>
      </c>
      <c r="D24" s="2">
        <f t="shared" si="16"/>
        <v>0.89468049514887915</v>
      </c>
      <c r="E24" s="2">
        <f t="shared" si="16"/>
        <v>0.8625627300100368</v>
      </c>
      <c r="F24" s="2">
        <f t="shared" si="16"/>
        <v>1.1413850786216124</v>
      </c>
      <c r="G24" s="2">
        <f t="shared" si="16"/>
        <v>1.0907995985279357</v>
      </c>
      <c r="H24" s="2">
        <f t="shared" si="16"/>
        <v>1.1608564737370357</v>
      </c>
      <c r="I24" s="2">
        <f t="shared" si="16"/>
        <v>1.5249916359986617</v>
      </c>
      <c r="J24" s="2">
        <f t="shared" si="16"/>
        <v>1.8323185011709602</v>
      </c>
      <c r="K24" s="2">
        <f t="shared" si="16"/>
        <v>6.8075610572097691</v>
      </c>
      <c r="L24" s="2">
        <f t="shared" si="16"/>
        <v>-8.0294412847106049E-4</v>
      </c>
      <c r="M24" s="2">
        <f t="shared" si="16"/>
        <v>-8.0294412847106049E-4</v>
      </c>
      <c r="O24" s="2">
        <f t="shared" ref="O24:Z30" si="17">(O14-$V$21)/($R$21-$V$21)</f>
        <v>1.0046914471309998</v>
      </c>
      <c r="P24" s="2">
        <f t="shared" si="17"/>
        <v>0.97719234933237109</v>
      </c>
      <c r="Q24" s="2">
        <f t="shared" si="17"/>
        <v>0.95510645976181885</v>
      </c>
      <c r="R24" s="2">
        <f t="shared" si="17"/>
        <v>0.9533742331288344</v>
      </c>
      <c r="S24" s="2">
        <f t="shared" si="17"/>
        <v>1.2478527607361964</v>
      </c>
      <c r="T24" s="2">
        <f t="shared" si="17"/>
        <v>1.0874052688560087</v>
      </c>
      <c r="U24" s="2">
        <f t="shared" si="17"/>
        <v>1.2599783471670878</v>
      </c>
      <c r="V24" s="2">
        <f t="shared" si="17"/>
        <v>1.5182966438108987</v>
      </c>
      <c r="W24" s="2">
        <f t="shared" si="17"/>
        <v>1.8918080115481777</v>
      </c>
      <c r="X24" s="2">
        <f t="shared" si="17"/>
        <v>6.794009382894262</v>
      </c>
      <c r="Y24" s="2">
        <f t="shared" si="17"/>
        <v>-3.0313966077228438E-3</v>
      </c>
      <c r="Z24" s="2">
        <f t="shared" si="17"/>
        <v>-3.680981595092025E-3</v>
      </c>
      <c r="AB24" s="2">
        <f t="shared" ref="AB24:AM30" si="18">(AB14-$AI$21)/($AE$21-$AI$21)</f>
        <v>0.93325272927705283</v>
      </c>
      <c r="AC24" s="2">
        <f t="shared" si="18"/>
        <v>0.93901354859357777</v>
      </c>
      <c r="AD24" s="2">
        <f t="shared" si="18"/>
        <v>0.99768856015077712</v>
      </c>
      <c r="AE24" s="2">
        <f t="shared" si="18"/>
        <v>1.0651114825219588</v>
      </c>
      <c r="AF24" s="2">
        <f t="shared" si="18"/>
        <v>1.1361615874257673</v>
      </c>
      <c r="AG24" s="2">
        <f t="shared" si="18"/>
        <v>1.0898616692151772</v>
      </c>
      <c r="AH24" s="2">
        <f t="shared" si="18"/>
        <v>1.2033711461185592</v>
      </c>
      <c r="AI24" s="2">
        <f t="shared" si="18"/>
        <v>1.5530742149994667</v>
      </c>
      <c r="AJ24" s="2">
        <f t="shared" si="18"/>
        <v>1.9849223000604532</v>
      </c>
      <c r="AK24" s="2">
        <f t="shared" si="18"/>
        <v>5.5451086376729135</v>
      </c>
      <c r="AL24" s="2">
        <f t="shared" si="18"/>
        <v>0</v>
      </c>
      <c r="AM24" s="18">
        <f t="shared" si="18"/>
        <v>0</v>
      </c>
      <c r="AN24" s="20"/>
      <c r="AO24">
        <f>AB16</f>
        <v>3363</v>
      </c>
      <c r="AP24">
        <f t="shared" ref="AP24:AZ24" si="19">AC16</f>
        <v>3144</v>
      </c>
      <c r="AQ24">
        <f t="shared" si="19"/>
        <v>3071</v>
      </c>
      <c r="AR24">
        <f t="shared" si="19"/>
        <v>2818</v>
      </c>
      <c r="AS24">
        <f t="shared" si="19"/>
        <v>3034</v>
      </c>
      <c r="AT24">
        <f t="shared" si="19"/>
        <v>2755</v>
      </c>
      <c r="AU24">
        <f t="shared" si="19"/>
        <v>2964</v>
      </c>
      <c r="AV24">
        <f t="shared" si="19"/>
        <v>2822</v>
      </c>
      <c r="AW24">
        <f t="shared" si="19"/>
        <v>3011</v>
      </c>
      <c r="AX24">
        <f t="shared" si="19"/>
        <v>2755</v>
      </c>
      <c r="AY24">
        <f t="shared" si="19"/>
        <v>2898</v>
      </c>
      <c r="AZ24" s="21">
        <f t="shared" si="19"/>
        <v>3280</v>
      </c>
    </row>
    <row r="25" spans="1:53" x14ac:dyDescent="0.25">
      <c r="A25" s="53">
        <f t="shared" si="15"/>
        <v>0</v>
      </c>
      <c r="B25" s="2">
        <f t="shared" si="16"/>
        <v>0.9009033121445299</v>
      </c>
      <c r="C25" s="2">
        <f t="shared" si="16"/>
        <v>0.97577785212445634</v>
      </c>
      <c r="D25" s="2">
        <f t="shared" si="16"/>
        <v>1.0339913014386082</v>
      </c>
      <c r="E25" s="2">
        <f t="shared" si="16"/>
        <v>1.0388089662094346</v>
      </c>
      <c r="F25" s="2">
        <f t="shared" si="16"/>
        <v>1.3868852459016392</v>
      </c>
      <c r="G25" s="2">
        <f t="shared" si="16"/>
        <v>1.5384409501505518</v>
      </c>
      <c r="H25" s="2">
        <f t="shared" si="16"/>
        <v>1.8172632987621278</v>
      </c>
      <c r="I25" s="2">
        <f t="shared" si="16"/>
        <v>2.4317162930746066</v>
      </c>
      <c r="J25" s="2">
        <f t="shared" si="16"/>
        <v>2.6547340247574436</v>
      </c>
      <c r="K25" s="2">
        <f t="shared" si="16"/>
        <v>7.4440950150552023</v>
      </c>
      <c r="L25" s="2">
        <f t="shared" si="16"/>
        <v>5.1187688190030105E-2</v>
      </c>
      <c r="M25" s="2">
        <f t="shared" si="16"/>
        <v>-2.0073603211776514E-3</v>
      </c>
      <c r="O25" s="2">
        <f t="shared" si="17"/>
        <v>1.0016600505232769</v>
      </c>
      <c r="P25" s="2">
        <f t="shared" si="17"/>
        <v>0.99234933237098522</v>
      </c>
      <c r="Q25" s="2">
        <f t="shared" si="17"/>
        <v>0.96246842295200297</v>
      </c>
      <c r="R25" s="2">
        <f t="shared" si="17"/>
        <v>1.0830747022735476</v>
      </c>
      <c r="S25" s="2">
        <f t="shared" si="17"/>
        <v>1.4204258390472755</v>
      </c>
      <c r="T25" s="2">
        <f t="shared" si="17"/>
        <v>1.6161674485745219</v>
      </c>
      <c r="U25" s="2">
        <f t="shared" si="17"/>
        <v>1.9747383616023098</v>
      </c>
      <c r="V25" s="2">
        <f t="shared" si="17"/>
        <v>2.7719956694334176</v>
      </c>
      <c r="W25" s="2">
        <f t="shared" si="17"/>
        <v>2.8497293395885963</v>
      </c>
      <c r="X25" s="2">
        <f t="shared" si="17"/>
        <v>6.715842656080838</v>
      </c>
      <c r="Y25" s="2">
        <f t="shared" si="17"/>
        <v>0.12861782749909781</v>
      </c>
      <c r="Z25" s="2">
        <f t="shared" si="17"/>
        <v>-6.4958498736918087E-3</v>
      </c>
      <c r="AB25" s="2">
        <f t="shared" si="18"/>
        <v>1.0877280324312792</v>
      </c>
      <c r="AC25" s="2">
        <f t="shared" si="18"/>
        <v>1.0111304718893355</v>
      </c>
      <c r="AD25" s="2">
        <f t="shared" si="18"/>
        <v>1.0104903808541661</v>
      </c>
      <c r="AE25" s="2">
        <f t="shared" si="18"/>
        <v>1.1310408591444117</v>
      </c>
      <c r="AF25" s="2">
        <f t="shared" si="18"/>
        <v>1.366594360086768</v>
      </c>
      <c r="AG25" s="2">
        <f t="shared" si="18"/>
        <v>1.6168699548380214</v>
      </c>
      <c r="AH25" s="2">
        <f t="shared" si="18"/>
        <v>2.0337825824117211</v>
      </c>
      <c r="AI25" s="2">
        <f t="shared" si="18"/>
        <v>2.6132783329184597</v>
      </c>
      <c r="AJ25" s="2">
        <f t="shared" si="18"/>
        <v>2.6676860709078625</v>
      </c>
      <c r="AK25" s="2">
        <f t="shared" si="18"/>
        <v>7.1749937768927143</v>
      </c>
      <c r="AL25" s="2">
        <f t="shared" si="18"/>
        <v>5.3127555919064047E-2</v>
      </c>
      <c r="AM25" s="18">
        <f t="shared" si="18"/>
        <v>6.4009103516944632E-4</v>
      </c>
      <c r="AN25" s="20" t="s">
        <v>37</v>
      </c>
      <c r="AO25">
        <f>B17</f>
        <v>2865</v>
      </c>
      <c r="AP25">
        <f t="shared" ref="AP25:AZ25" si="20">C17</f>
        <v>2847</v>
      </c>
      <c r="AQ25">
        <f t="shared" si="20"/>
        <v>2750</v>
      </c>
      <c r="AR25">
        <f t="shared" si="20"/>
        <v>2827</v>
      </c>
      <c r="AS25">
        <f t="shared" si="20"/>
        <v>3048</v>
      </c>
      <c r="AT25">
        <f t="shared" si="20"/>
        <v>2706</v>
      </c>
      <c r="AU25">
        <f t="shared" si="20"/>
        <v>3001</v>
      </c>
      <c r="AV25">
        <f t="shared" si="20"/>
        <v>2858</v>
      </c>
      <c r="AW25">
        <f t="shared" si="20"/>
        <v>3553</v>
      </c>
      <c r="AX25">
        <f t="shared" si="20"/>
        <v>2765</v>
      </c>
      <c r="AY25">
        <f t="shared" si="20"/>
        <v>2612</v>
      </c>
      <c r="AZ25" s="21">
        <f t="shared" si="20"/>
        <v>2572</v>
      </c>
    </row>
    <row r="26" spans="1:53" x14ac:dyDescent="0.25">
      <c r="A26" s="53">
        <f t="shared" si="15"/>
        <v>0</v>
      </c>
      <c r="B26" s="2">
        <f t="shared" si="16"/>
        <v>0.61565741050518563</v>
      </c>
      <c r="C26" s="2">
        <f t="shared" si="16"/>
        <v>0.62167949146871859</v>
      </c>
      <c r="D26" s="2">
        <f t="shared" si="16"/>
        <v>0.55704248912679821</v>
      </c>
      <c r="E26" s="2">
        <f t="shared" si="16"/>
        <v>0.59237203077952494</v>
      </c>
      <c r="F26" s="2">
        <f t="shared" si="16"/>
        <v>0.60301104048176646</v>
      </c>
      <c r="G26" s="2">
        <f t="shared" si="16"/>
        <v>0.53094680495148872</v>
      </c>
      <c r="H26" s="2">
        <f t="shared" si="16"/>
        <v>0.61164268986283032</v>
      </c>
      <c r="I26" s="2">
        <f t="shared" si="16"/>
        <v>0.50846436935429906</v>
      </c>
      <c r="J26" s="2">
        <f t="shared" si="16"/>
        <v>0.5722984275677484</v>
      </c>
      <c r="K26" s="2">
        <f t="shared" si="16"/>
        <v>0.55142188022750083</v>
      </c>
      <c r="L26" s="2">
        <f t="shared" si="16"/>
        <v>0.58233522917363667</v>
      </c>
      <c r="M26" s="2">
        <f t="shared" si="16"/>
        <v>0.53034459685513546</v>
      </c>
      <c r="O26" s="2">
        <f t="shared" si="17"/>
        <v>0.62230241789967522</v>
      </c>
      <c r="P26" s="2">
        <f t="shared" si="17"/>
        <v>0.59501984843016964</v>
      </c>
      <c r="Q26" s="2">
        <f t="shared" si="17"/>
        <v>0.57055214723926384</v>
      </c>
      <c r="R26" s="2">
        <f t="shared" si="17"/>
        <v>0.61883796463370633</v>
      </c>
      <c r="S26" s="2">
        <f t="shared" si="17"/>
        <v>0.6145073980512451</v>
      </c>
      <c r="T26" s="2">
        <f t="shared" si="17"/>
        <v>0.60368098159509209</v>
      </c>
      <c r="U26" s="2">
        <f t="shared" si="17"/>
        <v>0.64395525081198124</v>
      </c>
      <c r="V26" s="2">
        <f t="shared" si="17"/>
        <v>0.62295200288704444</v>
      </c>
      <c r="W26" s="2">
        <f t="shared" si="17"/>
        <v>0.57856369541681707</v>
      </c>
      <c r="X26" s="2">
        <f t="shared" si="17"/>
        <v>0.59935041501263087</v>
      </c>
      <c r="Y26" s="2">
        <f t="shared" si="17"/>
        <v>0.60519667989895354</v>
      </c>
      <c r="Z26" s="2">
        <f t="shared" si="17"/>
        <v>0.59155539516420064</v>
      </c>
      <c r="AB26" s="2">
        <f t="shared" si="18"/>
        <v>0.71540841364105123</v>
      </c>
      <c r="AC26" s="2">
        <f t="shared" si="18"/>
        <v>0.66868176807368163</v>
      </c>
      <c r="AD26" s="2">
        <f t="shared" si="18"/>
        <v>0.65310621955122505</v>
      </c>
      <c r="AE26" s="2">
        <f t="shared" si="18"/>
        <v>0.59912520891860177</v>
      </c>
      <c r="AF26" s="2">
        <f t="shared" si="18"/>
        <v>0.64521176345080189</v>
      </c>
      <c r="AG26" s="2">
        <f t="shared" si="18"/>
        <v>0.58568329718004342</v>
      </c>
      <c r="AH26" s="2">
        <f t="shared" si="18"/>
        <v>0.6302763059635148</v>
      </c>
      <c r="AI26" s="2">
        <f t="shared" si="18"/>
        <v>0.59997866363216101</v>
      </c>
      <c r="AJ26" s="2">
        <f t="shared" si="18"/>
        <v>0.64030439884783619</v>
      </c>
      <c r="AK26" s="2">
        <f t="shared" si="18"/>
        <v>0.58568329718004342</v>
      </c>
      <c r="AL26" s="2">
        <f t="shared" si="18"/>
        <v>0.61619430318978707</v>
      </c>
      <c r="AM26" s="18">
        <f t="shared" si="18"/>
        <v>0.69769922833469655</v>
      </c>
      <c r="AN26" s="20"/>
      <c r="AO26">
        <f>O17</f>
        <v>2589</v>
      </c>
      <c r="AP26">
        <f t="shared" ref="AP26:AZ26" si="21">P17</f>
        <v>2536</v>
      </c>
      <c r="AQ26">
        <f t="shared" si="21"/>
        <v>2589</v>
      </c>
      <c r="AR26">
        <f t="shared" si="21"/>
        <v>2842</v>
      </c>
      <c r="AS26">
        <f t="shared" si="21"/>
        <v>2885</v>
      </c>
      <c r="AT26">
        <f t="shared" si="21"/>
        <v>2759</v>
      </c>
      <c r="AU26">
        <f t="shared" si="21"/>
        <v>3181</v>
      </c>
      <c r="AV26">
        <f t="shared" si="21"/>
        <v>2875</v>
      </c>
      <c r="AW26">
        <f t="shared" si="21"/>
        <v>2629</v>
      </c>
      <c r="AX26">
        <f t="shared" si="21"/>
        <v>2682</v>
      </c>
      <c r="AY26">
        <f t="shared" si="21"/>
        <v>3142</v>
      </c>
      <c r="AZ26" s="21">
        <f t="shared" si="21"/>
        <v>2975</v>
      </c>
    </row>
    <row r="27" spans="1:53" x14ac:dyDescent="0.25">
      <c r="A27" s="53">
        <f t="shared" si="15"/>
        <v>0</v>
      </c>
      <c r="B27" s="2">
        <f t="shared" si="16"/>
        <v>0.57169621947139504</v>
      </c>
      <c r="C27" s="2">
        <f t="shared" si="16"/>
        <v>0.56808297089327531</v>
      </c>
      <c r="D27" s="2">
        <f t="shared" si="16"/>
        <v>0.54861157577785213</v>
      </c>
      <c r="E27" s="2">
        <f t="shared" si="16"/>
        <v>0.56406825025092</v>
      </c>
      <c r="F27" s="2">
        <f t="shared" si="16"/>
        <v>0.60843091334894606</v>
      </c>
      <c r="G27" s="2">
        <f t="shared" si="16"/>
        <v>0.53977919036467048</v>
      </c>
      <c r="H27" s="2">
        <f t="shared" si="16"/>
        <v>0.59899631983941115</v>
      </c>
      <c r="I27" s="2">
        <f t="shared" si="16"/>
        <v>0.57029106724657075</v>
      </c>
      <c r="J27" s="2">
        <f t="shared" si="16"/>
        <v>0.70980260956841745</v>
      </c>
      <c r="K27" s="2">
        <f t="shared" si="16"/>
        <v>0.55162261625961861</v>
      </c>
      <c r="L27" s="2">
        <f t="shared" si="16"/>
        <v>0.52091000334560056</v>
      </c>
      <c r="M27" s="2">
        <f t="shared" si="16"/>
        <v>0.51288056206088994</v>
      </c>
      <c r="O27" s="2">
        <f t="shared" si="17"/>
        <v>0.55258029592204982</v>
      </c>
      <c r="P27" s="2">
        <f t="shared" si="17"/>
        <v>0.54110429447852759</v>
      </c>
      <c r="Q27" s="2">
        <f t="shared" si="17"/>
        <v>0.55258029592204982</v>
      </c>
      <c r="R27" s="2">
        <f t="shared" si="17"/>
        <v>0.6073619631901841</v>
      </c>
      <c r="S27" s="2">
        <f t="shared" si="17"/>
        <v>0.61667268134247566</v>
      </c>
      <c r="T27" s="2">
        <f t="shared" si="17"/>
        <v>0.58939011187297008</v>
      </c>
      <c r="U27" s="2">
        <f t="shared" si="17"/>
        <v>0.68076506676290149</v>
      </c>
      <c r="V27" s="2">
        <f t="shared" si="17"/>
        <v>0.6145073980512451</v>
      </c>
      <c r="W27" s="2">
        <f t="shared" si="17"/>
        <v>0.56124142908697228</v>
      </c>
      <c r="X27" s="2">
        <f t="shared" si="17"/>
        <v>0.5727174305304944</v>
      </c>
      <c r="Y27" s="2">
        <f t="shared" si="17"/>
        <v>0.67232046192710215</v>
      </c>
      <c r="Z27" s="2">
        <f t="shared" si="17"/>
        <v>0.63616023096355112</v>
      </c>
      <c r="AB27" s="2">
        <f t="shared" si="18"/>
        <v>0.58504320614487393</v>
      </c>
      <c r="AC27" s="2">
        <f t="shared" si="18"/>
        <v>0.56093311048682482</v>
      </c>
      <c r="AD27" s="2">
        <f t="shared" si="18"/>
        <v>0.66590804025461403</v>
      </c>
      <c r="AE27" s="2">
        <f t="shared" si="18"/>
        <v>0.68767113545037517</v>
      </c>
      <c r="AF27" s="2">
        <f t="shared" si="18"/>
        <v>0.62259521354148151</v>
      </c>
      <c r="AG27" s="2">
        <f t="shared" si="18"/>
        <v>0.66313431243554644</v>
      </c>
      <c r="AH27" s="2">
        <f t="shared" si="18"/>
        <v>0.5873902066071619</v>
      </c>
      <c r="AI27" s="2">
        <f t="shared" si="18"/>
        <v>0.56456029301945165</v>
      </c>
      <c r="AJ27" s="2">
        <f t="shared" si="18"/>
        <v>0.61555421215461759</v>
      </c>
      <c r="AK27" s="2">
        <f t="shared" si="18"/>
        <v>0.62195512250631202</v>
      </c>
      <c r="AL27" s="2">
        <f t="shared" si="18"/>
        <v>0.58931047971267025</v>
      </c>
      <c r="AM27" s="18">
        <f t="shared" si="18"/>
        <v>0.53319583229614886</v>
      </c>
      <c r="AN27" s="20"/>
      <c r="AO27">
        <f>AB17</f>
        <v>2752</v>
      </c>
      <c r="AP27">
        <f t="shared" ref="AP27:AZ27" si="22">AC17</f>
        <v>2639</v>
      </c>
      <c r="AQ27">
        <f t="shared" si="22"/>
        <v>3131</v>
      </c>
      <c r="AR27">
        <f t="shared" si="22"/>
        <v>3233</v>
      </c>
      <c r="AS27">
        <f t="shared" si="22"/>
        <v>2928</v>
      </c>
      <c r="AT27">
        <f t="shared" si="22"/>
        <v>3118</v>
      </c>
      <c r="AU27">
        <f t="shared" si="22"/>
        <v>2763</v>
      </c>
      <c r="AV27">
        <f t="shared" si="22"/>
        <v>2656</v>
      </c>
      <c r="AW27">
        <f t="shared" si="22"/>
        <v>2895</v>
      </c>
      <c r="AX27">
        <f t="shared" si="22"/>
        <v>2925</v>
      </c>
      <c r="AY27">
        <f t="shared" si="22"/>
        <v>2772</v>
      </c>
      <c r="AZ27" s="21">
        <f t="shared" si="22"/>
        <v>2509</v>
      </c>
    </row>
    <row r="28" spans="1:53" x14ac:dyDescent="0.25">
      <c r="A28" s="53">
        <f t="shared" si="15"/>
        <v>0</v>
      </c>
      <c r="B28" s="2">
        <f t="shared" si="16"/>
        <v>0.56426898628303779</v>
      </c>
      <c r="C28" s="2">
        <f t="shared" si="16"/>
        <v>0.52632987621278016</v>
      </c>
      <c r="D28" s="2">
        <f t="shared" si="16"/>
        <v>0.54921378387420539</v>
      </c>
      <c r="E28" s="2">
        <f t="shared" si="16"/>
        <v>0.54981599197055864</v>
      </c>
      <c r="F28" s="2">
        <f t="shared" si="16"/>
        <v>0.54961525593844096</v>
      </c>
      <c r="G28" s="2">
        <f t="shared" si="16"/>
        <v>0.56125794580127131</v>
      </c>
      <c r="H28" s="2">
        <f t="shared" si="16"/>
        <v>0.53957845433255269</v>
      </c>
      <c r="I28" s="2">
        <f t="shared" si="16"/>
        <v>0.5626630980260956</v>
      </c>
      <c r="J28" s="2">
        <f t="shared" si="16"/>
        <v>0.53295416527266637</v>
      </c>
      <c r="K28" s="2">
        <f t="shared" si="16"/>
        <v>0.56165941786550677</v>
      </c>
      <c r="L28" s="2">
        <f t="shared" si="16"/>
        <v>0.54158581465373035</v>
      </c>
      <c r="M28" s="2">
        <f t="shared" si="16"/>
        <v>0.55764469722315158</v>
      </c>
      <c r="O28" s="2">
        <f t="shared" si="17"/>
        <v>0.56708769397329484</v>
      </c>
      <c r="P28" s="2">
        <f t="shared" si="17"/>
        <v>0.54673403103572726</v>
      </c>
      <c r="Q28" s="2">
        <f t="shared" si="17"/>
        <v>0.6426560808372429</v>
      </c>
      <c r="R28" s="2">
        <f t="shared" si="17"/>
        <v>0.60519667989895354</v>
      </c>
      <c r="S28" s="2">
        <f t="shared" si="17"/>
        <v>0.56340671237820283</v>
      </c>
      <c r="T28" s="2">
        <f t="shared" si="17"/>
        <v>0.6108264164561531</v>
      </c>
      <c r="U28" s="2">
        <f t="shared" si="17"/>
        <v>0.5900396968603393</v>
      </c>
      <c r="V28" s="2">
        <f t="shared" si="17"/>
        <v>0.60368098159509209</v>
      </c>
      <c r="W28" s="2">
        <f t="shared" si="17"/>
        <v>0.58202814868278607</v>
      </c>
      <c r="X28" s="2">
        <f t="shared" si="17"/>
        <v>0.60303139660772287</v>
      </c>
      <c r="Y28" s="2">
        <f t="shared" si="17"/>
        <v>0.58570913027787808</v>
      </c>
      <c r="Z28" s="2">
        <f t="shared" si="17"/>
        <v>0.59155539516420064</v>
      </c>
      <c r="AB28" s="2">
        <f t="shared" si="18"/>
        <v>0.58888375235589063</v>
      </c>
      <c r="AC28" s="2">
        <f t="shared" si="18"/>
        <v>0.54962483553216457</v>
      </c>
      <c r="AD28" s="2">
        <f t="shared" si="18"/>
        <v>0.70772732121901782</v>
      </c>
      <c r="AE28" s="2">
        <f t="shared" si="18"/>
        <v>0.56456029301945165</v>
      </c>
      <c r="AF28" s="2">
        <f t="shared" si="18"/>
        <v>0.60765975605419442</v>
      </c>
      <c r="AG28" s="2">
        <f t="shared" si="18"/>
        <v>0.63902421677749732</v>
      </c>
      <c r="AH28" s="2">
        <f t="shared" si="18"/>
        <v>0.59912520891860177</v>
      </c>
      <c r="AI28" s="2">
        <f t="shared" si="18"/>
        <v>0.62750257814444721</v>
      </c>
      <c r="AJ28" s="2">
        <f t="shared" si="18"/>
        <v>0.59421784431563607</v>
      </c>
      <c r="AK28" s="2">
        <f t="shared" si="18"/>
        <v>0.62046157675758329</v>
      </c>
      <c r="AL28" s="2">
        <f t="shared" si="18"/>
        <v>0.55303865438640165</v>
      </c>
      <c r="AM28" s="18">
        <f t="shared" si="18"/>
        <v>0.52338110309021735</v>
      </c>
      <c r="AN28" s="20" t="s">
        <v>38</v>
      </c>
      <c r="AO28">
        <f>B18</f>
        <v>2828</v>
      </c>
      <c r="AP28">
        <f t="shared" ref="AP28:AZ28" si="23">C18</f>
        <v>2639</v>
      </c>
      <c r="AQ28">
        <f t="shared" si="23"/>
        <v>2753</v>
      </c>
      <c r="AR28">
        <f t="shared" si="23"/>
        <v>2756</v>
      </c>
      <c r="AS28">
        <f t="shared" si="23"/>
        <v>2755</v>
      </c>
      <c r="AT28">
        <f t="shared" si="23"/>
        <v>2813</v>
      </c>
      <c r="AU28">
        <f t="shared" si="23"/>
        <v>2705</v>
      </c>
      <c r="AV28">
        <f t="shared" si="23"/>
        <v>2820</v>
      </c>
      <c r="AW28">
        <f t="shared" si="23"/>
        <v>2672</v>
      </c>
      <c r="AX28">
        <f t="shared" si="23"/>
        <v>2815</v>
      </c>
      <c r="AY28">
        <f t="shared" si="23"/>
        <v>2715</v>
      </c>
      <c r="AZ28" s="21">
        <f t="shared" si="23"/>
        <v>2795</v>
      </c>
    </row>
    <row r="29" spans="1:53" x14ac:dyDescent="0.25">
      <c r="A29" s="53">
        <f t="shared" si="15"/>
        <v>0</v>
      </c>
      <c r="B29" s="2">
        <f t="shared" si="16"/>
        <v>0.59437939110070259</v>
      </c>
      <c r="C29" s="2">
        <f t="shared" si="16"/>
        <v>0.59578454332552688</v>
      </c>
      <c r="D29" s="2">
        <f t="shared" si="16"/>
        <v>0.54098360655737698</v>
      </c>
      <c r="E29" s="2">
        <f t="shared" si="16"/>
        <v>0.54319170291067242</v>
      </c>
      <c r="F29" s="2">
        <f t="shared" si="16"/>
        <v>0.52492472398795575</v>
      </c>
      <c r="G29" s="2">
        <f t="shared" si="16"/>
        <v>0.60361324857811971</v>
      </c>
      <c r="H29" s="2">
        <f t="shared" si="16"/>
        <v>0.59578454332552688</v>
      </c>
      <c r="I29" s="2">
        <f t="shared" si="16"/>
        <v>0.60923385747741721</v>
      </c>
      <c r="J29" s="2">
        <f t="shared" si="16"/>
        <v>0.53837403813984608</v>
      </c>
      <c r="K29" s="2">
        <f t="shared" si="16"/>
        <v>0.50344596855135493</v>
      </c>
      <c r="L29" s="2">
        <f t="shared" si="16"/>
        <v>0.6270993643358983</v>
      </c>
      <c r="M29" s="2">
        <f t="shared" si="16"/>
        <v>0.60441619270659075</v>
      </c>
      <c r="O29" s="2">
        <f t="shared" si="17"/>
        <v>0.54889931432695782</v>
      </c>
      <c r="P29" s="2">
        <f t="shared" si="17"/>
        <v>0.58722482858173952</v>
      </c>
      <c r="Q29" s="2">
        <f t="shared" si="17"/>
        <v>0.59588596174666186</v>
      </c>
      <c r="R29" s="2">
        <f t="shared" si="17"/>
        <v>0.56124142908697228</v>
      </c>
      <c r="S29" s="2">
        <f t="shared" si="17"/>
        <v>0.56773727896066406</v>
      </c>
      <c r="T29" s="2">
        <f t="shared" si="17"/>
        <v>0.61494045470949121</v>
      </c>
      <c r="U29" s="2">
        <f t="shared" si="17"/>
        <v>0.6352941176470589</v>
      </c>
      <c r="V29" s="2">
        <f t="shared" si="17"/>
        <v>0.67275351858534826</v>
      </c>
      <c r="W29" s="2">
        <f t="shared" si="17"/>
        <v>0.57423312883435584</v>
      </c>
      <c r="X29" s="2">
        <f t="shared" si="17"/>
        <v>0.63745940093828946</v>
      </c>
      <c r="Y29" s="2">
        <f t="shared" si="17"/>
        <v>0.57206784554312529</v>
      </c>
      <c r="Z29" s="2">
        <f t="shared" si="17"/>
        <v>0.63096355106459767</v>
      </c>
      <c r="AB29" s="2">
        <f t="shared" si="18"/>
        <v>0.75274705735926895</v>
      </c>
      <c r="AC29" s="2">
        <f t="shared" si="18"/>
        <v>0.5758685679741119</v>
      </c>
      <c r="AD29" s="2">
        <f t="shared" si="18"/>
        <v>0.60573948294868607</v>
      </c>
      <c r="AE29" s="2">
        <f t="shared" si="18"/>
        <v>0.59464457167241569</v>
      </c>
      <c r="AF29" s="2">
        <f t="shared" si="18"/>
        <v>0.68788449912876504</v>
      </c>
      <c r="AG29" s="2">
        <f t="shared" si="18"/>
        <v>0.57160129440631557</v>
      </c>
      <c r="AH29" s="2">
        <f t="shared" si="18"/>
        <v>0.6055261192702962</v>
      </c>
      <c r="AI29" s="2">
        <f t="shared" si="18"/>
        <v>0.60637957398385556</v>
      </c>
      <c r="AJ29" s="2">
        <f t="shared" si="18"/>
        <v>0.60104548202411012</v>
      </c>
      <c r="AK29" s="2">
        <f t="shared" si="18"/>
        <v>0.65267949219444543</v>
      </c>
      <c r="AL29" s="2">
        <f t="shared" si="18"/>
        <v>0.61320721169232961</v>
      </c>
      <c r="AM29" s="18">
        <f t="shared" si="18"/>
        <v>0.75317378471604857</v>
      </c>
      <c r="AN29" s="20"/>
      <c r="AO29">
        <f>O18</f>
        <v>2656</v>
      </c>
      <c r="AP29">
        <f t="shared" ref="AP29:AZ29" si="24">P18</f>
        <v>2562</v>
      </c>
      <c r="AQ29">
        <f t="shared" si="24"/>
        <v>3005</v>
      </c>
      <c r="AR29">
        <f t="shared" si="24"/>
        <v>2832</v>
      </c>
      <c r="AS29">
        <f t="shared" si="24"/>
        <v>2639</v>
      </c>
      <c r="AT29">
        <f t="shared" si="24"/>
        <v>2858</v>
      </c>
      <c r="AU29">
        <f t="shared" si="24"/>
        <v>2762</v>
      </c>
      <c r="AV29">
        <f t="shared" si="24"/>
        <v>2825</v>
      </c>
      <c r="AW29">
        <f t="shared" si="24"/>
        <v>2725</v>
      </c>
      <c r="AX29">
        <f t="shared" si="24"/>
        <v>2822</v>
      </c>
      <c r="AY29">
        <f t="shared" si="24"/>
        <v>2742</v>
      </c>
      <c r="AZ29" s="21">
        <f t="shared" si="24"/>
        <v>2769</v>
      </c>
    </row>
    <row r="30" spans="1:53" x14ac:dyDescent="0.25">
      <c r="A30" s="53"/>
      <c r="B30" s="2">
        <f t="shared" si="16"/>
        <v>0.88926062228169955</v>
      </c>
      <c r="C30" s="2">
        <f t="shared" si="16"/>
        <v>0.9583138173302107</v>
      </c>
      <c r="D30" s="2">
        <f t="shared" si="16"/>
        <v>0.8926731348277015</v>
      </c>
      <c r="E30" s="2">
        <f t="shared" si="16"/>
        <v>1.1564402810304448</v>
      </c>
      <c r="F30" s="2">
        <f t="shared" si="16"/>
        <v>1.1195048511207761</v>
      </c>
      <c r="G30" s="2">
        <f t="shared" si="16"/>
        <v>0.98380729340916684</v>
      </c>
      <c r="H30" s="2">
        <f t="shared" si="16"/>
        <v>1.1819337571094011</v>
      </c>
      <c r="I30" s="2">
        <f t="shared" si="16"/>
        <v>1.346938775510204</v>
      </c>
      <c r="J30" s="2">
        <f t="shared" si="16"/>
        <v>1.6918032786885244</v>
      </c>
      <c r="K30" s="2">
        <f t="shared" si="16"/>
        <v>2.6400802944128468</v>
      </c>
      <c r="L30" s="2">
        <f t="shared" si="16"/>
        <v>7.1379725660756099</v>
      </c>
      <c r="M30" s="2">
        <f t="shared" si="16"/>
        <v>0</v>
      </c>
      <c r="O30" s="2">
        <f t="shared" si="17"/>
        <v>0.99581378563695422</v>
      </c>
      <c r="P30" s="2">
        <f t="shared" si="17"/>
        <v>0.99797906892818489</v>
      </c>
      <c r="Q30" s="2">
        <f t="shared" si="17"/>
        <v>0.92977264525442083</v>
      </c>
      <c r="R30" s="2">
        <f t="shared" si="17"/>
        <v>0.91461566221580659</v>
      </c>
      <c r="S30" s="2">
        <f t="shared" si="17"/>
        <v>1.1471670876939735</v>
      </c>
      <c r="T30" s="2">
        <f t="shared" si="17"/>
        <v>1.0146517502706605</v>
      </c>
      <c r="U30" s="2">
        <f t="shared" si="17"/>
        <v>1.2132082280765069</v>
      </c>
      <c r="V30" s="2">
        <f t="shared" si="17"/>
        <v>1.6170335618910141</v>
      </c>
      <c r="W30" s="2">
        <f t="shared" si="17"/>
        <v>2.0682785997834716</v>
      </c>
      <c r="X30" s="2">
        <f t="shared" si="17"/>
        <v>3.2643810898592567</v>
      </c>
      <c r="Y30" s="2">
        <f t="shared" si="17"/>
        <v>5.5589317935763267</v>
      </c>
      <c r="Z30" s="2">
        <f t="shared" si="17"/>
        <v>0</v>
      </c>
      <c r="AB30" s="2">
        <f t="shared" si="18"/>
        <v>0.89698090395078411</v>
      </c>
      <c r="AC30" s="2">
        <f t="shared" si="18"/>
        <v>0.99982219693467522</v>
      </c>
      <c r="AD30" s="2">
        <f t="shared" si="18"/>
        <v>1.0459087514668755</v>
      </c>
      <c r="AE30" s="2">
        <f t="shared" si="18"/>
        <v>0.93687991180967967</v>
      </c>
      <c r="AF30" s="2">
        <f t="shared" si="18"/>
        <v>0.99640837808043814</v>
      </c>
      <c r="AG30" s="2">
        <f t="shared" si="18"/>
        <v>1.1239998577575478</v>
      </c>
      <c r="AH30" s="2">
        <f t="shared" si="18"/>
        <v>1.1459763166316987</v>
      </c>
      <c r="AI30" s="2">
        <f t="shared" si="18"/>
        <v>1.3275488069414318</v>
      </c>
      <c r="AJ30" s="2">
        <f t="shared" si="18"/>
        <v>1.6087621350592085</v>
      </c>
      <c r="AK30" s="2">
        <f t="shared" si="18"/>
        <v>2.7470573592688741</v>
      </c>
      <c r="AL30" s="2">
        <f t="shared" si="18"/>
        <v>5.3882863340563993</v>
      </c>
      <c r="AM30" s="18">
        <f t="shared" si="18"/>
        <v>0</v>
      </c>
      <c r="AN30" s="20"/>
      <c r="AO30">
        <f>AB18</f>
        <v>2770</v>
      </c>
      <c r="AP30">
        <f t="shared" ref="AP30:AZ30" si="25">AC18</f>
        <v>2586</v>
      </c>
      <c r="AQ30">
        <f t="shared" si="25"/>
        <v>3327</v>
      </c>
      <c r="AR30">
        <f t="shared" si="25"/>
        <v>2656</v>
      </c>
      <c r="AS30">
        <f t="shared" si="25"/>
        <v>2858</v>
      </c>
      <c r="AT30">
        <f t="shared" si="25"/>
        <v>3005</v>
      </c>
      <c r="AU30">
        <f t="shared" si="25"/>
        <v>2818</v>
      </c>
      <c r="AV30">
        <f t="shared" si="25"/>
        <v>2951</v>
      </c>
      <c r="AW30">
        <f t="shared" si="25"/>
        <v>2795</v>
      </c>
      <c r="AX30">
        <f t="shared" si="25"/>
        <v>2918</v>
      </c>
      <c r="AY30">
        <f t="shared" si="25"/>
        <v>2602</v>
      </c>
      <c r="AZ30" s="21">
        <f t="shared" si="25"/>
        <v>2463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2978</v>
      </c>
      <c r="AP31">
        <f t="shared" si="26"/>
        <v>2985</v>
      </c>
      <c r="AQ31">
        <f t="shared" si="26"/>
        <v>2712</v>
      </c>
      <c r="AR31">
        <f t="shared" si="26"/>
        <v>2723</v>
      </c>
      <c r="AS31">
        <f t="shared" si="26"/>
        <v>2632</v>
      </c>
      <c r="AT31">
        <f t="shared" si="26"/>
        <v>3024</v>
      </c>
      <c r="AU31">
        <f t="shared" si="26"/>
        <v>2985</v>
      </c>
      <c r="AV31">
        <f t="shared" si="26"/>
        <v>3052</v>
      </c>
      <c r="AW31">
        <f t="shared" si="26"/>
        <v>2699</v>
      </c>
      <c r="AX31">
        <f t="shared" si="26"/>
        <v>2525</v>
      </c>
      <c r="AY31">
        <f t="shared" si="26"/>
        <v>3141</v>
      </c>
      <c r="AZ31" s="21">
        <f t="shared" si="26"/>
        <v>3028</v>
      </c>
    </row>
    <row r="32" spans="1:53" x14ac:dyDescent="0.25">
      <c r="A32" s="54"/>
      <c r="B32" s="28">
        <f t="shared" ref="B32:L32" si="27">C32/2</f>
        <v>1.00537109375E-2</v>
      </c>
      <c r="C32" s="28">
        <f t="shared" si="27"/>
        <v>2.0107421875E-2</v>
      </c>
      <c r="D32" s="28">
        <f t="shared" si="27"/>
        <v>4.021484375E-2</v>
      </c>
      <c r="E32" s="28">
        <f t="shared" si="27"/>
        <v>8.0429687499999999E-2</v>
      </c>
      <c r="F32" s="28">
        <f t="shared" si="27"/>
        <v>0.160859375</v>
      </c>
      <c r="G32" s="28">
        <f t="shared" si="27"/>
        <v>0.32171875</v>
      </c>
      <c r="H32" s="28">
        <f t="shared" si="27"/>
        <v>0.6434375</v>
      </c>
      <c r="I32" s="28">
        <f t="shared" si="27"/>
        <v>1.286875</v>
      </c>
      <c r="J32" s="28">
        <f t="shared" si="27"/>
        <v>2.57375</v>
      </c>
      <c r="K32" s="28">
        <f t="shared" si="27"/>
        <v>5.1475</v>
      </c>
      <c r="L32" s="28">
        <f t="shared" si="27"/>
        <v>10.295</v>
      </c>
      <c r="M32" s="1">
        <f>E9</f>
        <v>20.59</v>
      </c>
      <c r="O32" s="1" t="s">
        <v>41</v>
      </c>
      <c r="AN32" s="20"/>
      <c r="AO32">
        <f t="shared" ref="AO32:AZ32" si="28">O19</f>
        <v>2572</v>
      </c>
      <c r="AP32">
        <f t="shared" si="28"/>
        <v>2749</v>
      </c>
      <c r="AQ32">
        <f t="shared" si="28"/>
        <v>2789</v>
      </c>
      <c r="AR32">
        <f t="shared" si="28"/>
        <v>2629</v>
      </c>
      <c r="AS32">
        <f t="shared" si="28"/>
        <v>2659</v>
      </c>
      <c r="AT32">
        <f t="shared" si="28"/>
        <v>2877</v>
      </c>
      <c r="AU32">
        <f t="shared" si="28"/>
        <v>2971</v>
      </c>
      <c r="AV32">
        <f t="shared" si="28"/>
        <v>3144</v>
      </c>
      <c r="AW32">
        <f t="shared" si="28"/>
        <v>2689</v>
      </c>
      <c r="AX32">
        <f t="shared" si="28"/>
        <v>2981</v>
      </c>
      <c r="AY32">
        <f t="shared" si="28"/>
        <v>2679</v>
      </c>
      <c r="AZ32" s="21">
        <f t="shared" si="28"/>
        <v>2951</v>
      </c>
    </row>
    <row r="33" spans="1:52" x14ac:dyDescent="0.25">
      <c r="A33" s="53" t="str">
        <f t="shared" ref="A33:A39" si="29">J2</f>
        <v>BPB</v>
      </c>
      <c r="B33" s="2">
        <f>AVERAGE(B23,O23,AB23)</f>
        <v>0.95712681051409698</v>
      </c>
      <c r="C33" s="2">
        <f t="shared" ref="C33:M40" si="30">AVERAGE(C23,P23,AC23)</f>
        <v>0.95134144340353755</v>
      </c>
      <c r="D33" s="2">
        <f t="shared" si="30"/>
        <v>1.0152363646647191</v>
      </c>
      <c r="E33" s="2">
        <f t="shared" si="30"/>
        <v>1.0234194393005485</v>
      </c>
      <c r="F33" s="2">
        <f t="shared" si="30"/>
        <v>1.1199986575808987</v>
      </c>
      <c r="G33" s="2">
        <f t="shared" si="30"/>
        <v>1.0311906576671352</v>
      </c>
      <c r="H33" s="2">
        <f t="shared" si="30"/>
        <v>1.1357394228503359</v>
      </c>
      <c r="I33" s="2">
        <f t="shared" si="30"/>
        <v>1.1265719855865191</v>
      </c>
      <c r="J33" s="2">
        <f t="shared" si="30"/>
        <v>1.5161142629620306</v>
      </c>
      <c r="K33" s="2">
        <f t="shared" si="30"/>
        <v>15.829374034481354</v>
      </c>
      <c r="L33" s="2">
        <f t="shared" si="30"/>
        <v>3.4255653094654274E-3</v>
      </c>
      <c r="M33" s="2">
        <f t="shared" si="30"/>
        <v>-3.3083786861881989E-4</v>
      </c>
      <c r="O33" s="2">
        <f>TTEST(AO13:AO15,$AO$34:$AQ$34,2,2)</f>
        <v>0.47453356191923152</v>
      </c>
      <c r="P33" s="2">
        <f t="shared" ref="P33:Z33" si="31">TTEST(AP13:AP15,$AO$34:$AQ$34,2,2)</f>
        <v>0.22997276147822099</v>
      </c>
      <c r="Q33" s="2">
        <f t="shared" si="31"/>
        <v>0.81061093732535905</v>
      </c>
      <c r="R33" s="2">
        <f t="shared" si="31"/>
        <v>0.6573262273160424</v>
      </c>
      <c r="S33" s="2">
        <f t="shared" si="31"/>
        <v>3.9440094081941379E-2</v>
      </c>
      <c r="T33" s="2">
        <f t="shared" si="31"/>
        <v>0.4324962522461131</v>
      </c>
      <c r="U33" s="2">
        <f t="shared" si="31"/>
        <v>1.5543368307278203E-2</v>
      </c>
      <c r="V33" s="2">
        <f t="shared" si="31"/>
        <v>0.15378571973450822</v>
      </c>
      <c r="W33" s="2">
        <f t="shared" si="31"/>
        <v>3.967225041136605E-4</v>
      </c>
      <c r="X33" s="2">
        <f t="shared" si="31"/>
        <v>8.132207318507772E-6</v>
      </c>
      <c r="Y33" s="2">
        <f t="shared" si="31"/>
        <v>1.6209967673633425E-6</v>
      </c>
      <c r="Z33" s="2">
        <f t="shared" si="31"/>
        <v>1.5919675255220887E-6</v>
      </c>
      <c r="AN33" s="20"/>
      <c r="AO33">
        <f t="shared" ref="AO33:AZ33" si="32">AB19</f>
        <v>3538</v>
      </c>
      <c r="AP33">
        <f t="shared" si="32"/>
        <v>2709</v>
      </c>
      <c r="AQ33">
        <f t="shared" si="32"/>
        <v>2849</v>
      </c>
      <c r="AR33">
        <f t="shared" si="32"/>
        <v>2797</v>
      </c>
      <c r="AS33">
        <f t="shared" si="32"/>
        <v>3234</v>
      </c>
      <c r="AT33">
        <f t="shared" si="32"/>
        <v>2689</v>
      </c>
      <c r="AU33">
        <f t="shared" si="32"/>
        <v>2848</v>
      </c>
      <c r="AV33">
        <f t="shared" si="32"/>
        <v>2852</v>
      </c>
      <c r="AW33">
        <f t="shared" si="32"/>
        <v>2827</v>
      </c>
      <c r="AX33">
        <f t="shared" si="32"/>
        <v>3069</v>
      </c>
      <c r="AY33">
        <f t="shared" si="32"/>
        <v>2884</v>
      </c>
      <c r="AZ33" s="21">
        <f t="shared" si="32"/>
        <v>3540</v>
      </c>
    </row>
    <row r="34" spans="1:52" x14ac:dyDescent="0.25">
      <c r="A34" s="53">
        <f t="shared" si="29"/>
        <v>0</v>
      </c>
      <c r="B34" s="2">
        <f t="shared" ref="B34:B40" si="33">AVERAGE(B24,O24,AB24)</f>
        <v>0.9491597126445489</v>
      </c>
      <c r="C34" s="2">
        <f t="shared" si="30"/>
        <v>0.92672459338693669</v>
      </c>
      <c r="D34" s="2">
        <f t="shared" si="30"/>
        <v>0.94915850502049171</v>
      </c>
      <c r="E34" s="2">
        <f t="shared" si="30"/>
        <v>0.96034948188694325</v>
      </c>
      <c r="F34" s="2">
        <f t="shared" si="30"/>
        <v>1.1751331422611919</v>
      </c>
      <c r="G34" s="2">
        <f t="shared" si="30"/>
        <v>1.0893555121997072</v>
      </c>
      <c r="H34" s="2">
        <f t="shared" si="30"/>
        <v>1.2080686556742275</v>
      </c>
      <c r="I34" s="2">
        <f t="shared" si="30"/>
        <v>1.5321208316030088</v>
      </c>
      <c r="J34" s="2">
        <f t="shared" si="30"/>
        <v>1.9030162709265304</v>
      </c>
      <c r="K34" s="2">
        <f t="shared" si="30"/>
        <v>6.3822263592589819</v>
      </c>
      <c r="L34" s="2">
        <f t="shared" si="30"/>
        <v>-1.2781135787313014E-3</v>
      </c>
      <c r="M34" s="2">
        <f t="shared" si="30"/>
        <v>-1.4946419078543619E-3</v>
      </c>
      <c r="O34" s="2">
        <f>TTEST(AO16:AO18,$AO$34:$AQ$34,2,2)</f>
        <v>0.14641314024717672</v>
      </c>
      <c r="P34" s="2">
        <f t="shared" ref="P34:Z34" si="34">TTEST(AP16:AP18,$AO$34:$AQ$34,2,2)</f>
        <v>4.8604998109616833E-2</v>
      </c>
      <c r="Q34" s="2">
        <f t="shared" si="34"/>
        <v>0.13361552681230501</v>
      </c>
      <c r="R34" s="2">
        <f t="shared" si="34"/>
        <v>0.45085493671908455</v>
      </c>
      <c r="S34" s="2">
        <f t="shared" si="34"/>
        <v>9.6491274277771197E-3</v>
      </c>
      <c r="T34" s="2">
        <f t="shared" si="34"/>
        <v>5.9392452309769778E-2</v>
      </c>
      <c r="U34" s="2">
        <f t="shared" si="34"/>
        <v>1.3785345931281619E-3</v>
      </c>
      <c r="V34" s="2">
        <f t="shared" si="34"/>
        <v>2.0751918329671348E-4</v>
      </c>
      <c r="W34" s="2">
        <f t="shared" si="34"/>
        <v>2.392437769112286E-5</v>
      </c>
      <c r="X34" s="2">
        <f t="shared" si="34"/>
        <v>3.9423880689799166E-4</v>
      </c>
      <c r="Y34" s="2">
        <f t="shared" si="34"/>
        <v>1.5891219388932605E-6</v>
      </c>
      <c r="Z34" s="2">
        <f t="shared" si="34"/>
        <v>1.5859892708375154E-6</v>
      </c>
      <c r="AN34" s="20"/>
      <c r="AO34" s="12">
        <f>E21</f>
        <v>4998.666666666667</v>
      </c>
      <c r="AP34" s="13">
        <f>R21</f>
        <v>4655.333333333333</v>
      </c>
      <c r="AQ34" s="13">
        <f>AE21</f>
        <v>4696.833333333333</v>
      </c>
      <c r="AR34" s="16">
        <f>H20</f>
        <v>5905</v>
      </c>
      <c r="AS34" s="16">
        <f>I20</f>
        <v>6727</v>
      </c>
      <c r="AT34" s="16">
        <f>J20</f>
        <v>8445</v>
      </c>
      <c r="AU34" s="16">
        <f>K20</f>
        <v>13169</v>
      </c>
      <c r="AV34" s="16">
        <f>L20</f>
        <v>35576</v>
      </c>
      <c r="AZ34" s="21"/>
    </row>
    <row r="35" spans="1:52" x14ac:dyDescent="0.25">
      <c r="A35" s="53">
        <f t="shared" si="29"/>
        <v>0</v>
      </c>
      <c r="B35" s="2">
        <f t="shared" si="33"/>
        <v>0.99676379836636197</v>
      </c>
      <c r="C35" s="2">
        <f t="shared" si="30"/>
        <v>0.99308588546159238</v>
      </c>
      <c r="D35" s="2">
        <f t="shared" si="30"/>
        <v>1.002316701748259</v>
      </c>
      <c r="E35" s="2">
        <f t="shared" si="30"/>
        <v>1.084308175875798</v>
      </c>
      <c r="F35" s="2">
        <f t="shared" si="30"/>
        <v>1.3913018150118941</v>
      </c>
      <c r="G35" s="2">
        <f t="shared" si="30"/>
        <v>1.5904927845210317</v>
      </c>
      <c r="H35" s="2">
        <f t="shared" si="30"/>
        <v>1.9419280809253863</v>
      </c>
      <c r="I35" s="2">
        <f t="shared" si="30"/>
        <v>2.6056634318088281</v>
      </c>
      <c r="J35" s="2">
        <f t="shared" si="30"/>
        <v>2.7240498117513012</v>
      </c>
      <c r="K35" s="2">
        <f t="shared" si="30"/>
        <v>7.1116438160095852</v>
      </c>
      <c r="L35" s="2">
        <f t="shared" si="30"/>
        <v>7.7644357202730649E-2</v>
      </c>
      <c r="M35" s="2">
        <f t="shared" si="30"/>
        <v>-2.6210397199000045E-3</v>
      </c>
      <c r="O35" s="2">
        <f>TTEST(AO19:AO21,$AO$34:$AQ$34,2,2)</f>
        <v>0.91136771925333671</v>
      </c>
      <c r="P35" s="2">
        <f t="shared" ref="P35:Z35" si="35">TTEST(AP19:AP21,$AO$34:$AQ$34,2,2)</f>
        <v>0.80517996203144016</v>
      </c>
      <c r="Q35" s="2">
        <f t="shared" si="35"/>
        <v>0.95034410312783768</v>
      </c>
      <c r="R35" s="2">
        <f t="shared" si="35"/>
        <v>4.1247680553900955E-2</v>
      </c>
      <c r="S35" s="2">
        <f t="shared" si="35"/>
        <v>5.4274966638085428E-4</v>
      </c>
      <c r="T35" s="2">
        <f t="shared" si="35"/>
        <v>1.9834159621109577E-5</v>
      </c>
      <c r="U35" s="2">
        <f t="shared" si="35"/>
        <v>1.589427532763727E-5</v>
      </c>
      <c r="V35" s="2">
        <f t="shared" si="35"/>
        <v>6.1769715382847269E-6</v>
      </c>
      <c r="W35" s="2">
        <f t="shared" si="35"/>
        <v>5.9874475250794966E-6</v>
      </c>
      <c r="X35" s="2">
        <f t="shared" si="35"/>
        <v>7.7057466451015607E-5</v>
      </c>
      <c r="Y35" s="2">
        <f t="shared" si="35"/>
        <v>1.1230583679358051E-5</v>
      </c>
      <c r="Z35" s="2">
        <f t="shared" si="35"/>
        <v>1.5776414216582849E-6</v>
      </c>
      <c r="AN35" s="20"/>
      <c r="AO35" s="14" t="s">
        <v>40</v>
      </c>
      <c r="AP35" s="15"/>
      <c r="AQ35" s="15"/>
      <c r="AR35" s="17">
        <f>U20</f>
        <v>5640</v>
      </c>
      <c r="AS35" s="17">
        <f>V20</f>
        <v>7505</v>
      </c>
      <c r="AT35" s="17">
        <f>W20</f>
        <v>9589</v>
      </c>
      <c r="AU35" s="17">
        <f>X20</f>
        <v>15113</v>
      </c>
      <c r="AV35" s="17">
        <f>Y20</f>
        <v>25710</v>
      </c>
      <c r="AZ35" s="21"/>
    </row>
    <row r="36" spans="1:52" x14ac:dyDescent="0.25">
      <c r="A36" s="53">
        <f t="shared" si="29"/>
        <v>0</v>
      </c>
      <c r="B36" s="2">
        <f t="shared" si="33"/>
        <v>0.65112274734863729</v>
      </c>
      <c r="C36" s="2">
        <f t="shared" si="30"/>
        <v>0.62846036932419003</v>
      </c>
      <c r="D36" s="2">
        <f t="shared" si="30"/>
        <v>0.59356695197242904</v>
      </c>
      <c r="E36" s="2">
        <f t="shared" si="30"/>
        <v>0.60344506811061105</v>
      </c>
      <c r="F36" s="2">
        <f t="shared" si="30"/>
        <v>0.62091006732793785</v>
      </c>
      <c r="G36" s="2">
        <f t="shared" si="30"/>
        <v>0.57343702790887474</v>
      </c>
      <c r="H36" s="2">
        <f t="shared" si="30"/>
        <v>0.6286247488794422</v>
      </c>
      <c r="I36" s="2">
        <f t="shared" si="30"/>
        <v>0.57713167862450154</v>
      </c>
      <c r="J36" s="2">
        <f t="shared" si="30"/>
        <v>0.59705550727746726</v>
      </c>
      <c r="K36" s="2">
        <f t="shared" si="30"/>
        <v>0.57881853080672507</v>
      </c>
      <c r="L36" s="2">
        <f t="shared" si="30"/>
        <v>0.60124207075412572</v>
      </c>
      <c r="M36" s="2">
        <f t="shared" si="30"/>
        <v>0.60653307345134422</v>
      </c>
      <c r="O36" s="2">
        <f>TTEST(AO22:AO24,$AO$34:$AQ$34,2,2)</f>
        <v>6.1598706783073899E-4</v>
      </c>
      <c r="P36" s="2">
        <f t="shared" ref="P36:Z36" si="36">TTEST(AP22:AP24,$AO$34:$AQ$34,2,2)</f>
        <v>3.6113607685132513E-4</v>
      </c>
      <c r="Q36" s="2">
        <f t="shared" si="36"/>
        <v>2.6771674870003094E-4</v>
      </c>
      <c r="R36" s="2">
        <f t="shared" si="36"/>
        <v>8.4586578506812569E-5</v>
      </c>
      <c r="S36" s="2">
        <f t="shared" si="36"/>
        <v>1.1186636695839539E-4</v>
      </c>
      <c r="T36" s="2">
        <f t="shared" si="36"/>
        <v>6.6270379278777141E-5</v>
      </c>
      <c r="U36" s="2">
        <f t="shared" si="36"/>
        <v>9.3490132050745732E-5</v>
      </c>
      <c r="V36" s="2">
        <f t="shared" si="36"/>
        <v>1.9335099364460994E-4</v>
      </c>
      <c r="W36" s="2">
        <f t="shared" si="36"/>
        <v>1.5878017981024026E-4</v>
      </c>
      <c r="X36" s="2">
        <f t="shared" si="36"/>
        <v>5.1517211767586853E-5</v>
      </c>
      <c r="Y36" s="2">
        <f t="shared" si="36"/>
        <v>6.8852472792980233E-5</v>
      </c>
      <c r="Z36" s="2">
        <f t="shared" si="36"/>
        <v>1.0236982812317557E-3</v>
      </c>
      <c r="AN36" s="20"/>
      <c r="AR36" s="17">
        <f>AH20</f>
        <v>5381</v>
      </c>
      <c r="AS36" s="17">
        <f>AI20</f>
        <v>6232</v>
      </c>
      <c r="AT36" s="17">
        <f>AJ20</f>
        <v>7550</v>
      </c>
      <c r="AU36" s="17">
        <f>AK20</f>
        <v>12885</v>
      </c>
      <c r="AV36" s="17">
        <f>AL20</f>
        <v>25264</v>
      </c>
      <c r="AZ36" s="21"/>
    </row>
    <row r="37" spans="1:52" x14ac:dyDescent="0.25">
      <c r="A37" s="53">
        <f t="shared" si="29"/>
        <v>0</v>
      </c>
      <c r="B37" s="2">
        <f t="shared" si="33"/>
        <v>0.56977324051277289</v>
      </c>
      <c r="C37" s="2">
        <f t="shared" si="30"/>
        <v>0.55670679195287587</v>
      </c>
      <c r="D37" s="2">
        <f t="shared" si="30"/>
        <v>0.58903330398483866</v>
      </c>
      <c r="E37" s="2">
        <f t="shared" si="30"/>
        <v>0.61970044963049309</v>
      </c>
      <c r="F37" s="2">
        <f t="shared" si="30"/>
        <v>0.615899602744301</v>
      </c>
      <c r="G37" s="2">
        <f t="shared" si="30"/>
        <v>0.59743453822439563</v>
      </c>
      <c r="H37" s="2">
        <f t="shared" si="30"/>
        <v>0.62238386440315818</v>
      </c>
      <c r="I37" s="2">
        <f t="shared" si="30"/>
        <v>0.58311958610575587</v>
      </c>
      <c r="J37" s="2">
        <f t="shared" si="30"/>
        <v>0.62886608360333585</v>
      </c>
      <c r="K37" s="2">
        <f t="shared" si="30"/>
        <v>0.58209838976547501</v>
      </c>
      <c r="L37" s="2">
        <f t="shared" si="30"/>
        <v>0.59418031499512436</v>
      </c>
      <c r="M37" s="2">
        <f t="shared" si="30"/>
        <v>0.56074554177352998</v>
      </c>
      <c r="O37" s="2">
        <f>TTEST(AO25:AO27,$AO$34:$AQ$34,2,2)</f>
        <v>1.0880792518450662E-4</v>
      </c>
      <c r="P37" s="2">
        <f t="shared" ref="P37:Z37" si="37">TTEST(AP25:AP27,$AO$34:$AQ$34,2,2)</f>
        <v>1.1846217906819601E-4</v>
      </c>
      <c r="Q37" s="2">
        <f t="shared" si="37"/>
        <v>5.3689404957561672E-4</v>
      </c>
      <c r="R37" s="2">
        <f t="shared" si="37"/>
        <v>4.4860036676027813E-4</v>
      </c>
      <c r="S37" s="2">
        <f t="shared" si="37"/>
        <v>1.0322939885907862E-4</v>
      </c>
      <c r="T37" s="2">
        <f t="shared" si="37"/>
        <v>3.3794819281588633E-4</v>
      </c>
      <c r="U37" s="2">
        <f t="shared" si="37"/>
        <v>3.7489920516235194E-4</v>
      </c>
      <c r="V37" s="2">
        <f t="shared" si="37"/>
        <v>1.0375296557397054E-4</v>
      </c>
      <c r="W37" s="2">
        <f t="shared" si="37"/>
        <v>3.9891050072450541E-3</v>
      </c>
      <c r="X37" s="2">
        <f t="shared" si="37"/>
        <v>1.0427768077393667E-4</v>
      </c>
      <c r="Y37" s="2">
        <f t="shared" si="37"/>
        <v>5.2341256995303508E-4</v>
      </c>
      <c r="Z37" s="2">
        <f t="shared" si="37"/>
        <v>3.2112235777749358E-4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>
        <f t="shared" si="33"/>
        <v>0.57341347753740779</v>
      </c>
      <c r="C38" s="2">
        <f t="shared" si="30"/>
        <v>0.54089624759355726</v>
      </c>
      <c r="D38" s="2">
        <f t="shared" si="30"/>
        <v>0.63319906197682208</v>
      </c>
      <c r="E38" s="2">
        <f t="shared" si="30"/>
        <v>0.5731909882963212</v>
      </c>
      <c r="F38" s="2">
        <f t="shared" si="30"/>
        <v>0.57356057479027944</v>
      </c>
      <c r="G38" s="2">
        <f t="shared" si="30"/>
        <v>0.60370285967830728</v>
      </c>
      <c r="H38" s="2">
        <f t="shared" si="30"/>
        <v>0.57624778670383126</v>
      </c>
      <c r="I38" s="2">
        <f t="shared" si="30"/>
        <v>0.59794888592187834</v>
      </c>
      <c r="J38" s="2">
        <f t="shared" si="30"/>
        <v>0.56973338609036284</v>
      </c>
      <c r="K38" s="2">
        <f t="shared" si="30"/>
        <v>0.59505079707693753</v>
      </c>
      <c r="L38" s="2">
        <f t="shared" si="30"/>
        <v>0.5601111997726701</v>
      </c>
      <c r="M38" s="2">
        <f t="shared" si="30"/>
        <v>0.55752706515918982</v>
      </c>
      <c r="O38" s="2">
        <f>TTEST(AO28:AO30,$AO$34:$AQ$34,2,2)</f>
        <v>6.9890478971327264E-5</v>
      </c>
      <c r="P38" s="2">
        <f t="shared" ref="P38:Z38" si="38">TTEST(AP28:AP30,$AO$34:$AQ$34,2,2)</f>
        <v>3.8460798706048098E-5</v>
      </c>
      <c r="Q38" s="2">
        <f t="shared" si="38"/>
        <v>8.9837392713923393E-4</v>
      </c>
      <c r="R38" s="2">
        <f t="shared" si="38"/>
        <v>6.9871913582361504E-5</v>
      </c>
      <c r="S38" s="2">
        <f t="shared" si="38"/>
        <v>8.4512652060464929E-5</v>
      </c>
      <c r="T38" s="2">
        <f t="shared" si="38"/>
        <v>1.0345909821817083E-4</v>
      </c>
      <c r="U38" s="2">
        <f t="shared" si="38"/>
        <v>5.7339832927512079E-5</v>
      </c>
      <c r="V38" s="2">
        <f t="shared" si="38"/>
        <v>7.9309167400505779E-5</v>
      </c>
      <c r="W38" s="2">
        <f t="shared" si="38"/>
        <v>5.5713984116348363E-5</v>
      </c>
      <c r="X38" s="2">
        <f t="shared" si="38"/>
        <v>6.9085847729625423E-5</v>
      </c>
      <c r="Y38" s="2">
        <f t="shared" si="38"/>
        <v>5.5743147526178859E-5</v>
      </c>
      <c r="Z38" s="2">
        <f t="shared" si="38"/>
        <v>1.562725900390895E-4</v>
      </c>
    </row>
    <row r="39" spans="1:52" x14ac:dyDescent="0.25">
      <c r="A39" s="53">
        <f t="shared" si="29"/>
        <v>0</v>
      </c>
      <c r="B39" s="2">
        <f t="shared" si="33"/>
        <v>0.63200858759564305</v>
      </c>
      <c r="C39" s="2">
        <f t="shared" si="30"/>
        <v>0.58629264662712621</v>
      </c>
      <c r="D39" s="2">
        <f t="shared" si="30"/>
        <v>0.58086968375090831</v>
      </c>
      <c r="E39" s="2">
        <f t="shared" si="30"/>
        <v>0.5663592345566868</v>
      </c>
      <c r="F39" s="2">
        <f t="shared" si="30"/>
        <v>0.59351550069246162</v>
      </c>
      <c r="G39" s="2">
        <f t="shared" si="30"/>
        <v>0.59671833256464213</v>
      </c>
      <c r="H39" s="2">
        <f t="shared" si="30"/>
        <v>0.61220159341429392</v>
      </c>
      <c r="I39" s="2">
        <f t="shared" si="30"/>
        <v>0.62945565001554027</v>
      </c>
      <c r="J39" s="2">
        <f t="shared" si="30"/>
        <v>0.57121754966610405</v>
      </c>
      <c r="K39" s="2">
        <f t="shared" si="30"/>
        <v>0.59786162056136327</v>
      </c>
      <c r="L39" s="2">
        <f t="shared" si="30"/>
        <v>0.60412480719045103</v>
      </c>
      <c r="M39" s="2">
        <f t="shared" si="30"/>
        <v>0.6628511761624124</v>
      </c>
      <c r="O39" s="2">
        <f>TTEST(AO31:AO33,$AO$34:$AQ$34,2,2)</f>
        <v>4.2766596669294114E-3</v>
      </c>
      <c r="P39" s="2">
        <f t="shared" ref="P39:Z39" si="39">TTEST(AP31:AP33,$AO$34:$AQ$34,2,2)</f>
        <v>1.4118735246212465E-4</v>
      </c>
      <c r="Q39" s="2">
        <f t="shared" si="39"/>
        <v>6.4639542490155949E-5</v>
      </c>
      <c r="R39" s="2">
        <f t="shared" si="39"/>
        <v>6.3621175931027768E-5</v>
      </c>
      <c r="S39" s="2">
        <f>TTEST(AS31:AS33,$AO$34:$AQ$34,2,2)</f>
        <v>9.7681766490619612E-4</v>
      </c>
      <c r="T39" s="2">
        <f t="shared" si="39"/>
        <v>1.8925809482511156E-4</v>
      </c>
      <c r="U39" s="2">
        <f t="shared" si="39"/>
        <v>9.2489665260005126E-5</v>
      </c>
      <c r="V39" s="2">
        <f t="shared" si="39"/>
        <v>2.161414099958912E-4</v>
      </c>
      <c r="W39" s="2">
        <f t="shared" si="39"/>
        <v>6.2787716275472278E-5</v>
      </c>
      <c r="X39" s="2">
        <f t="shared" si="39"/>
        <v>6.5520789215734669E-4</v>
      </c>
      <c r="Y39" s="2">
        <f t="shared" si="39"/>
        <v>3.9561394279065783E-4</v>
      </c>
      <c r="Z39" s="2">
        <f t="shared" si="39"/>
        <v>1.6739614934070377E-3</v>
      </c>
    </row>
    <row r="40" spans="1:52" x14ac:dyDescent="0.25">
      <c r="A40" s="53"/>
      <c r="B40" s="2">
        <f t="shared" si="33"/>
        <v>0.927351770623146</v>
      </c>
      <c r="C40" s="2">
        <f t="shared" si="30"/>
        <v>0.98537169439769023</v>
      </c>
      <c r="D40" s="2">
        <f t="shared" si="30"/>
        <v>0.9561181771829993</v>
      </c>
      <c r="E40" s="2">
        <f t="shared" si="30"/>
        <v>1.0026452850186436</v>
      </c>
      <c r="F40" s="2">
        <f t="shared" si="30"/>
        <v>1.0876934389650625</v>
      </c>
      <c r="G40" s="2">
        <f t="shared" si="30"/>
        <v>1.0408196338124585</v>
      </c>
      <c r="H40" s="2">
        <f t="shared" si="30"/>
        <v>1.1803727672725355</v>
      </c>
      <c r="I40" s="2">
        <f t="shared" si="30"/>
        <v>1.4305070481142168</v>
      </c>
      <c r="J40" s="2">
        <f t="shared" si="30"/>
        <v>1.7896146711770682</v>
      </c>
      <c r="K40" s="2">
        <f t="shared" si="30"/>
        <v>2.8838395811803257</v>
      </c>
      <c r="L40" s="2">
        <f t="shared" si="30"/>
        <v>6.0283968979027778</v>
      </c>
      <c r="M40" s="2">
        <f t="shared" si="30"/>
        <v>0</v>
      </c>
      <c r="O40" s="2"/>
      <c r="P40" s="2"/>
      <c r="Q40" s="2"/>
      <c r="U40" s="2">
        <f>TTEST(AR34:AR36,$AO$34:$AQ$34,2,2)</f>
        <v>9.9143940565259697E-3</v>
      </c>
      <c r="V40" s="2">
        <f>TTEST(AS34:AS36,$AO$34:$AQ$34,2,2)</f>
        <v>6.172427590632152E-3</v>
      </c>
      <c r="W40" s="2">
        <f>TTEST(AT34:AT36,$AO$34:$AQ$34,2,2)</f>
        <v>3.3579304968120167E-3</v>
      </c>
      <c r="X40" s="2">
        <f>TTEST(AU34:AU36,$AO$34:$AQ$34,2,2)</f>
        <v>2.2716357256432674E-4</v>
      </c>
      <c r="Y40" s="2">
        <f>TTEST(AV34:AV36,$AO$34:$AQ$34,2,2)</f>
        <v>2.0273585664642604E-3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 t="str">
        <f>J2</f>
        <v>BPB</v>
      </c>
      <c r="B44" s="75">
        <f>D44/2</f>
        <v>1.286875</v>
      </c>
      <c r="C44" s="76">
        <f>MIN(AB64:AM64)</f>
        <v>1.1265719855865191</v>
      </c>
      <c r="D44" s="77">
        <f>MIN(O54:Z54)</f>
        <v>2.57375</v>
      </c>
      <c r="E44" s="76">
        <f>MIN(AB44:AM44)</f>
        <v>1.5161142629620306</v>
      </c>
      <c r="F44" s="55">
        <f t="shared" ref="F44:F51" si="40">IF(B44&gt;0,(B44-D44)*(($E$8-E44)/(C44-E44))+D44,0)</f>
        <v>2.5205156186409954</v>
      </c>
      <c r="G44" s="56"/>
      <c r="H44" s="78">
        <f t="shared" ref="H44:H50" si="41">MAX(B33:M33)</f>
        <v>15.829374034481354</v>
      </c>
      <c r="I44" s="79">
        <f>MAX(AB54:AM54)</f>
        <v>5.1475</v>
      </c>
      <c r="J44" s="124" t="str">
        <f>IF(AND(D44&gt;Cytotoxicity!B56,E44&gt;0),"Cytotox","ok")</f>
        <v>ok</v>
      </c>
      <c r="O44" s="2" t="str">
        <f>IF((B33&gt;$E$8)*AND(O33&lt;0.05),B33,"")</f>
        <v/>
      </c>
      <c r="P44" s="2" t="str">
        <f t="shared" ref="P44:Z51" si="42">IF((C33&gt;$E$8)*AND(P33&lt;0.05),C33,"")</f>
        <v/>
      </c>
      <c r="Q44" s="2" t="str">
        <f t="shared" si="42"/>
        <v/>
      </c>
      <c r="R44" s="2" t="str">
        <f t="shared" si="42"/>
        <v/>
      </c>
      <c r="S44" s="2" t="str">
        <f t="shared" si="42"/>
        <v/>
      </c>
      <c r="T44" s="2" t="str">
        <f t="shared" si="42"/>
        <v/>
      </c>
      <c r="U44" s="2" t="str">
        <f t="shared" si="42"/>
        <v/>
      </c>
      <c r="V44" s="2" t="str">
        <f t="shared" si="42"/>
        <v/>
      </c>
      <c r="W44" s="2">
        <f t="shared" si="42"/>
        <v>1.5161142629620306</v>
      </c>
      <c r="X44" s="2">
        <f t="shared" si="42"/>
        <v>15.829374034481354</v>
      </c>
      <c r="Y44" s="2" t="str">
        <f t="shared" si="42"/>
        <v/>
      </c>
      <c r="Z44" s="2" t="str">
        <f t="shared" si="42"/>
        <v/>
      </c>
      <c r="AB44" s="36" t="str">
        <f>IF((O74-N74)&lt;0.0000001,"",O74)</f>
        <v/>
      </c>
      <c r="AC44" s="36" t="str">
        <f t="shared" ref="AC44:AM51" si="43">IF((P74-O74)&lt;0.0000001,"",P74)</f>
        <v/>
      </c>
      <c r="AD44" s="36" t="str">
        <f t="shared" si="43"/>
        <v/>
      </c>
      <c r="AE44" s="36" t="str">
        <f t="shared" si="43"/>
        <v/>
      </c>
      <c r="AF44" s="36" t="str">
        <f t="shared" si="43"/>
        <v/>
      </c>
      <c r="AG44" s="36" t="str">
        <f t="shared" si="43"/>
        <v/>
      </c>
      <c r="AH44" s="36" t="str">
        <f t="shared" si="43"/>
        <v/>
      </c>
      <c r="AI44" s="36" t="str">
        <f t="shared" si="43"/>
        <v/>
      </c>
      <c r="AJ44" s="36">
        <f t="shared" si="43"/>
        <v>1.5161142629620306</v>
      </c>
      <c r="AK44" s="36">
        <f t="shared" si="43"/>
        <v>15.829374034481354</v>
      </c>
      <c r="AL44" s="36" t="str">
        <f t="shared" si="43"/>
        <v/>
      </c>
      <c r="AM44" s="36" t="str">
        <f t="shared" si="43"/>
        <v/>
      </c>
    </row>
    <row r="45" spans="1:52" x14ac:dyDescent="0.25">
      <c r="A45" s="58">
        <f t="shared" ref="A45:A50" si="44">J3</f>
        <v>0</v>
      </c>
      <c r="B45" s="75">
        <f t="shared" ref="B45:B50" si="45">D45/2</f>
        <v>0.6434375</v>
      </c>
      <c r="C45" s="76">
        <f t="shared" ref="C45:C50" si="46">MIN(AB65:AM65)</f>
        <v>1.2080686556742275</v>
      </c>
      <c r="D45" s="77">
        <f t="shared" ref="D45:D50" si="47">MIN(O55:Z55)</f>
        <v>1.286875</v>
      </c>
      <c r="E45" s="76">
        <f t="shared" ref="E45:E50" si="48">MIN(AB45:AM45)</f>
        <v>1.5321208316030088</v>
      </c>
      <c r="F45" s="55">
        <f t="shared" si="40"/>
        <v>1.2230959263822279</v>
      </c>
      <c r="G45" s="56"/>
      <c r="H45" s="78">
        <f t="shared" si="41"/>
        <v>6.3822263592589819</v>
      </c>
      <c r="I45" s="79">
        <f t="shared" ref="I45:I50" si="49">MAX(AB55:AM55)</f>
        <v>5.1475</v>
      </c>
      <c r="J45" s="124" t="str">
        <f>IF(AND(D45&gt;Cytotoxicity!B57,E45&gt;0),"Cytotox","ok")</f>
        <v>ok</v>
      </c>
      <c r="O45" s="2" t="str">
        <f t="shared" ref="O45:O51" si="50">IF((B34&gt;$E$8)*AND(O34&lt;0.05),B34,"")</f>
        <v/>
      </c>
      <c r="P45" s="2" t="str">
        <f t="shared" si="42"/>
        <v/>
      </c>
      <c r="Q45" s="2" t="str">
        <f>IF((D34&gt;$E$8)*AND(Q34&lt;0.05),D34,"")</f>
        <v/>
      </c>
      <c r="R45" s="2" t="str">
        <f t="shared" si="42"/>
        <v/>
      </c>
      <c r="S45" s="2" t="str">
        <f t="shared" si="42"/>
        <v/>
      </c>
      <c r="T45" s="2" t="str">
        <f t="shared" si="42"/>
        <v/>
      </c>
      <c r="U45" s="2" t="str">
        <f t="shared" si="42"/>
        <v/>
      </c>
      <c r="V45" s="2">
        <f t="shared" si="42"/>
        <v>1.5321208316030088</v>
      </c>
      <c r="W45" s="2">
        <f t="shared" si="42"/>
        <v>1.9030162709265304</v>
      </c>
      <c r="X45" s="2">
        <f t="shared" si="42"/>
        <v>6.3822263592589819</v>
      </c>
      <c r="Y45" s="2" t="str">
        <f t="shared" si="42"/>
        <v/>
      </c>
      <c r="Z45" s="2" t="str">
        <f t="shared" si="42"/>
        <v/>
      </c>
      <c r="AB45" s="36" t="str">
        <f t="shared" ref="AB45:AB51" si="51">IF((O75-N75)&lt;0.0000001,"",O75)</f>
        <v/>
      </c>
      <c r="AC45" s="36" t="str">
        <f t="shared" si="43"/>
        <v/>
      </c>
      <c r="AD45" s="36" t="str">
        <f t="shared" si="43"/>
        <v/>
      </c>
      <c r="AE45" s="36" t="str">
        <f t="shared" si="43"/>
        <v/>
      </c>
      <c r="AF45" s="36" t="str">
        <f t="shared" si="43"/>
        <v/>
      </c>
      <c r="AG45" s="36" t="str">
        <f t="shared" si="43"/>
        <v/>
      </c>
      <c r="AH45" s="36" t="str">
        <f t="shared" si="43"/>
        <v/>
      </c>
      <c r="AI45" s="36">
        <f t="shared" si="43"/>
        <v>1.5321208316030088</v>
      </c>
      <c r="AJ45" s="36">
        <f t="shared" si="43"/>
        <v>1.9030162709265304</v>
      </c>
      <c r="AK45" s="36">
        <f t="shared" si="43"/>
        <v>6.3822263592589819</v>
      </c>
      <c r="AL45" s="36" t="str">
        <f t="shared" si="43"/>
        <v/>
      </c>
      <c r="AM45" s="36" t="str">
        <f t="shared" si="43"/>
        <v/>
      </c>
    </row>
    <row r="46" spans="1:52" x14ac:dyDescent="0.25">
      <c r="A46" s="58">
        <f t="shared" si="44"/>
        <v>0</v>
      </c>
      <c r="B46" s="75">
        <f t="shared" si="45"/>
        <v>0.160859375</v>
      </c>
      <c r="C46" s="76">
        <f t="shared" si="46"/>
        <v>1.3913018150118941</v>
      </c>
      <c r="D46" s="77">
        <f t="shared" si="47"/>
        <v>0.32171875</v>
      </c>
      <c r="E46" s="76">
        <f t="shared" si="48"/>
        <v>1.5904927845210317</v>
      </c>
      <c r="F46" s="55">
        <f t="shared" si="40"/>
        <v>0.24864007180522837</v>
      </c>
      <c r="G46" s="56"/>
      <c r="H46" s="78">
        <f t="shared" si="41"/>
        <v>7.1116438160095852</v>
      </c>
      <c r="I46" s="79">
        <f t="shared" si="49"/>
        <v>5.1475</v>
      </c>
      <c r="J46" s="124" t="str">
        <f>IF(AND(D46&gt;Cytotoxicity!B58,E46&gt;0),"Cytotox","ok")</f>
        <v>ok</v>
      </c>
      <c r="O46" s="2" t="str">
        <f t="shared" si="50"/>
        <v/>
      </c>
      <c r="P46" s="2" t="str">
        <f t="shared" si="42"/>
        <v/>
      </c>
      <c r="Q46" s="2" t="str">
        <f t="shared" si="42"/>
        <v/>
      </c>
      <c r="R46" s="2" t="str">
        <f t="shared" si="42"/>
        <v/>
      </c>
      <c r="S46" s="2" t="str">
        <f t="shared" si="42"/>
        <v/>
      </c>
      <c r="T46" s="2">
        <f t="shared" si="42"/>
        <v>1.5904927845210317</v>
      </c>
      <c r="U46" s="2">
        <f t="shared" si="42"/>
        <v>1.9419280809253863</v>
      </c>
      <c r="V46" s="2">
        <f t="shared" si="42"/>
        <v>2.6056634318088281</v>
      </c>
      <c r="W46" s="2">
        <f t="shared" si="42"/>
        <v>2.7240498117513012</v>
      </c>
      <c r="X46" s="2">
        <f t="shared" si="42"/>
        <v>7.1116438160095852</v>
      </c>
      <c r="Y46" s="2" t="str">
        <f t="shared" si="42"/>
        <v/>
      </c>
      <c r="Z46" s="2" t="str">
        <f t="shared" si="42"/>
        <v/>
      </c>
      <c r="AB46" s="36" t="str">
        <f t="shared" si="51"/>
        <v/>
      </c>
      <c r="AC46" s="36" t="str">
        <f t="shared" si="43"/>
        <v/>
      </c>
      <c r="AD46" s="36" t="str">
        <f t="shared" si="43"/>
        <v/>
      </c>
      <c r="AE46" s="36" t="str">
        <f t="shared" si="43"/>
        <v/>
      </c>
      <c r="AF46" s="36" t="str">
        <f t="shared" si="43"/>
        <v/>
      </c>
      <c r="AG46" s="36">
        <f t="shared" si="43"/>
        <v>1.5904927845210317</v>
      </c>
      <c r="AH46" s="36">
        <f t="shared" si="43"/>
        <v>1.9419280809253863</v>
      </c>
      <c r="AI46" s="36">
        <f t="shared" si="43"/>
        <v>2.6056634318088281</v>
      </c>
      <c r="AJ46" s="36">
        <f t="shared" si="43"/>
        <v>2.7240498117513012</v>
      </c>
      <c r="AK46" s="36">
        <f t="shared" si="43"/>
        <v>7.1116438160095852</v>
      </c>
      <c r="AL46" s="36" t="str">
        <f t="shared" si="43"/>
        <v/>
      </c>
      <c r="AM46" s="36" t="str">
        <f t="shared" si="43"/>
        <v/>
      </c>
    </row>
    <row r="47" spans="1:52" x14ac:dyDescent="0.25">
      <c r="A47" s="58">
        <f t="shared" si="44"/>
        <v>0</v>
      </c>
      <c r="B47" s="75">
        <f t="shared" si="45"/>
        <v>0</v>
      </c>
      <c r="C47" s="76">
        <f t="shared" si="46"/>
        <v>0</v>
      </c>
      <c r="D47" s="77">
        <f t="shared" si="47"/>
        <v>0</v>
      </c>
      <c r="E47" s="76">
        <f t="shared" si="48"/>
        <v>0</v>
      </c>
      <c r="F47" s="55">
        <f t="shared" si="40"/>
        <v>0</v>
      </c>
      <c r="G47" s="56"/>
      <c r="H47" s="78">
        <f t="shared" si="41"/>
        <v>0.65112274734863729</v>
      </c>
      <c r="I47" s="79">
        <f t="shared" si="49"/>
        <v>0</v>
      </c>
      <c r="J47" s="124" t="str">
        <f>IF(AND(D47&gt;Cytotoxicity!B59,E47&gt;0),"Cytotox","ok")</f>
        <v>ok</v>
      </c>
      <c r="O47" s="2" t="str">
        <f t="shared" si="50"/>
        <v/>
      </c>
      <c r="P47" s="2" t="str">
        <f t="shared" si="42"/>
        <v/>
      </c>
      <c r="Q47" s="2" t="str">
        <f t="shared" si="42"/>
        <v/>
      </c>
      <c r="R47" s="2" t="str">
        <f t="shared" si="42"/>
        <v/>
      </c>
      <c r="S47" s="2" t="str">
        <f t="shared" si="42"/>
        <v/>
      </c>
      <c r="T47" s="2" t="str">
        <f t="shared" si="42"/>
        <v/>
      </c>
      <c r="U47" s="2" t="str">
        <f t="shared" si="42"/>
        <v/>
      </c>
      <c r="V47" s="2" t="str">
        <f t="shared" si="42"/>
        <v/>
      </c>
      <c r="W47" s="2" t="str">
        <f t="shared" si="42"/>
        <v/>
      </c>
      <c r="X47" s="2" t="str">
        <f t="shared" si="42"/>
        <v/>
      </c>
      <c r="Y47" s="2" t="str">
        <f t="shared" si="42"/>
        <v/>
      </c>
      <c r="Z47" s="2" t="str">
        <f t="shared" si="42"/>
        <v/>
      </c>
      <c r="AB47" s="36" t="str">
        <f t="shared" si="51"/>
        <v/>
      </c>
      <c r="AC47" s="36" t="str">
        <f t="shared" si="43"/>
        <v/>
      </c>
      <c r="AD47" s="36" t="str">
        <f t="shared" si="43"/>
        <v/>
      </c>
      <c r="AE47" s="36" t="str">
        <f t="shared" si="43"/>
        <v/>
      </c>
      <c r="AF47" s="36" t="str">
        <f t="shared" si="43"/>
        <v/>
      </c>
      <c r="AG47" s="36" t="str">
        <f t="shared" si="43"/>
        <v/>
      </c>
      <c r="AH47" s="36" t="str">
        <f t="shared" si="43"/>
        <v/>
      </c>
      <c r="AI47" s="36" t="str">
        <f t="shared" si="43"/>
        <v/>
      </c>
      <c r="AJ47" s="36" t="str">
        <f t="shared" si="43"/>
        <v/>
      </c>
      <c r="AK47" s="36" t="str">
        <f t="shared" si="43"/>
        <v/>
      </c>
      <c r="AL47" s="36" t="str">
        <f t="shared" si="43"/>
        <v/>
      </c>
      <c r="AM47" s="36" t="str">
        <f t="shared" si="43"/>
        <v/>
      </c>
    </row>
    <row r="48" spans="1:52" x14ac:dyDescent="0.25">
      <c r="A48" s="58">
        <f t="shared" si="44"/>
        <v>0</v>
      </c>
      <c r="B48" s="75">
        <f t="shared" si="45"/>
        <v>0</v>
      </c>
      <c r="C48" s="76">
        <f t="shared" si="46"/>
        <v>0</v>
      </c>
      <c r="D48" s="77">
        <f t="shared" si="47"/>
        <v>0</v>
      </c>
      <c r="E48" s="76">
        <f t="shared" si="48"/>
        <v>0</v>
      </c>
      <c r="F48" s="55">
        <f t="shared" si="40"/>
        <v>0</v>
      </c>
      <c r="G48" s="56"/>
      <c r="H48" s="78">
        <f t="shared" si="41"/>
        <v>0.62886608360333585</v>
      </c>
      <c r="I48" s="79">
        <f t="shared" si="49"/>
        <v>0</v>
      </c>
      <c r="J48" s="124" t="str">
        <f>IF(AND(D48&gt;Cytotoxicity!B60,E48&gt;0),"Cytotox","ok")</f>
        <v>ok</v>
      </c>
      <c r="O48" s="2" t="str">
        <f t="shared" si="50"/>
        <v/>
      </c>
      <c r="P48" s="2" t="str">
        <f t="shared" si="42"/>
        <v/>
      </c>
      <c r="Q48" s="2" t="str">
        <f t="shared" si="42"/>
        <v/>
      </c>
      <c r="R48" s="2" t="str">
        <f t="shared" si="42"/>
        <v/>
      </c>
      <c r="S48" s="2" t="str">
        <f t="shared" si="42"/>
        <v/>
      </c>
      <c r="T48" s="2" t="str">
        <f t="shared" si="42"/>
        <v/>
      </c>
      <c r="U48" s="2" t="str">
        <f t="shared" si="42"/>
        <v/>
      </c>
      <c r="V48" s="2" t="str">
        <f t="shared" si="42"/>
        <v/>
      </c>
      <c r="W48" s="2" t="str">
        <f t="shared" si="42"/>
        <v/>
      </c>
      <c r="X48" s="2" t="str">
        <f t="shared" si="42"/>
        <v/>
      </c>
      <c r="Y48" s="2" t="str">
        <f t="shared" si="42"/>
        <v/>
      </c>
      <c r="Z48" s="2" t="str">
        <f t="shared" si="42"/>
        <v/>
      </c>
      <c r="AB48" s="36" t="str">
        <f t="shared" si="51"/>
        <v/>
      </c>
      <c r="AC48" s="36" t="str">
        <f t="shared" si="43"/>
        <v/>
      </c>
      <c r="AD48" s="36" t="str">
        <f t="shared" si="43"/>
        <v/>
      </c>
      <c r="AE48" s="36" t="str">
        <f t="shared" si="43"/>
        <v/>
      </c>
      <c r="AF48" s="36" t="str">
        <f t="shared" si="43"/>
        <v/>
      </c>
      <c r="AG48" s="36" t="str">
        <f t="shared" si="43"/>
        <v/>
      </c>
      <c r="AH48" s="36" t="str">
        <f t="shared" si="43"/>
        <v/>
      </c>
      <c r="AI48" s="36" t="str">
        <f t="shared" si="43"/>
        <v/>
      </c>
      <c r="AJ48" s="36" t="str">
        <f t="shared" si="43"/>
        <v/>
      </c>
      <c r="AK48" s="36" t="str">
        <f t="shared" si="43"/>
        <v/>
      </c>
      <c r="AL48" s="36" t="str">
        <f t="shared" si="43"/>
        <v/>
      </c>
      <c r="AM48" s="36" t="str">
        <f t="shared" si="43"/>
        <v/>
      </c>
    </row>
    <row r="49" spans="1:39" x14ac:dyDescent="0.25">
      <c r="A49" s="58">
        <f t="shared" si="44"/>
        <v>0</v>
      </c>
      <c r="B49" s="75">
        <f t="shared" si="45"/>
        <v>0</v>
      </c>
      <c r="C49" s="76">
        <f t="shared" si="46"/>
        <v>0</v>
      </c>
      <c r="D49" s="77">
        <f t="shared" si="47"/>
        <v>0</v>
      </c>
      <c r="E49" s="76">
        <f t="shared" si="48"/>
        <v>0</v>
      </c>
      <c r="F49" s="55">
        <f t="shared" si="40"/>
        <v>0</v>
      </c>
      <c r="G49" s="56"/>
      <c r="H49" s="78">
        <f t="shared" si="41"/>
        <v>0.63319906197682208</v>
      </c>
      <c r="I49" s="79">
        <f t="shared" si="49"/>
        <v>0</v>
      </c>
      <c r="J49" s="124" t="str">
        <f>IF(AND(D49&gt;Cytotoxicity!B61,E49&gt;0),"Cytotox","ok")</f>
        <v>ok</v>
      </c>
      <c r="O49" s="2" t="str">
        <f t="shared" si="50"/>
        <v/>
      </c>
      <c r="P49" s="2" t="str">
        <f t="shared" si="42"/>
        <v/>
      </c>
      <c r="Q49" s="2" t="str">
        <f t="shared" si="42"/>
        <v/>
      </c>
      <c r="R49" s="2" t="str">
        <f t="shared" si="42"/>
        <v/>
      </c>
      <c r="S49" s="2" t="str">
        <f t="shared" si="42"/>
        <v/>
      </c>
      <c r="T49" s="2" t="str">
        <f t="shared" si="42"/>
        <v/>
      </c>
      <c r="U49" s="2" t="str">
        <f t="shared" si="42"/>
        <v/>
      </c>
      <c r="V49" s="2" t="str">
        <f t="shared" si="42"/>
        <v/>
      </c>
      <c r="W49" s="2" t="str">
        <f t="shared" si="42"/>
        <v/>
      </c>
      <c r="X49" s="2" t="str">
        <f t="shared" si="42"/>
        <v/>
      </c>
      <c r="Y49" s="2" t="str">
        <f t="shared" si="42"/>
        <v/>
      </c>
      <c r="Z49" s="2" t="str">
        <f t="shared" si="42"/>
        <v/>
      </c>
      <c r="AB49" s="36" t="str">
        <f t="shared" si="51"/>
        <v/>
      </c>
      <c r="AC49" s="36" t="str">
        <f t="shared" si="43"/>
        <v/>
      </c>
      <c r="AD49" s="36" t="str">
        <f t="shared" si="43"/>
        <v/>
      </c>
      <c r="AE49" s="36" t="str">
        <f t="shared" si="43"/>
        <v/>
      </c>
      <c r="AF49" s="36" t="str">
        <f t="shared" si="43"/>
        <v/>
      </c>
      <c r="AG49" s="36" t="str">
        <f t="shared" si="43"/>
        <v/>
      </c>
      <c r="AH49" s="36" t="str">
        <f t="shared" si="43"/>
        <v/>
      </c>
      <c r="AI49" s="36" t="str">
        <f t="shared" si="43"/>
        <v/>
      </c>
      <c r="AJ49" s="36" t="str">
        <f t="shared" si="43"/>
        <v/>
      </c>
      <c r="AK49" s="36" t="str">
        <f t="shared" si="43"/>
        <v/>
      </c>
      <c r="AL49" s="36" t="str">
        <f t="shared" si="43"/>
        <v/>
      </c>
      <c r="AM49" s="36" t="str">
        <f t="shared" si="43"/>
        <v/>
      </c>
    </row>
    <row r="50" spans="1:39" x14ac:dyDescent="0.25">
      <c r="A50" s="58">
        <f t="shared" si="44"/>
        <v>0</v>
      </c>
      <c r="B50" s="75">
        <f t="shared" si="45"/>
        <v>0</v>
      </c>
      <c r="C50" s="76">
        <f t="shared" si="46"/>
        <v>0</v>
      </c>
      <c r="D50" s="77">
        <f t="shared" si="47"/>
        <v>0</v>
      </c>
      <c r="E50" s="76">
        <f t="shared" si="48"/>
        <v>0</v>
      </c>
      <c r="F50" s="55">
        <f t="shared" si="40"/>
        <v>0</v>
      </c>
      <c r="G50" s="56"/>
      <c r="H50" s="78">
        <f t="shared" si="41"/>
        <v>0.6628511761624124</v>
      </c>
      <c r="I50" s="79">
        <f t="shared" si="49"/>
        <v>0</v>
      </c>
      <c r="J50" s="124" t="str">
        <f>IF(AND(D50&gt;Cytotoxicity!B62,E50&gt;0),"Cytotox","ok")</f>
        <v>ok</v>
      </c>
      <c r="O50" s="2" t="str">
        <f t="shared" si="50"/>
        <v/>
      </c>
      <c r="P50" s="2" t="str">
        <f t="shared" si="42"/>
        <v/>
      </c>
      <c r="Q50" s="2" t="str">
        <f t="shared" si="42"/>
        <v/>
      </c>
      <c r="R50" s="2" t="str">
        <f t="shared" si="42"/>
        <v/>
      </c>
      <c r="S50" s="2" t="str">
        <f t="shared" si="42"/>
        <v/>
      </c>
      <c r="T50" s="2" t="str">
        <f t="shared" si="42"/>
        <v/>
      </c>
      <c r="U50" s="2" t="str">
        <f t="shared" si="42"/>
        <v/>
      </c>
      <c r="V50" s="2" t="str">
        <f t="shared" si="42"/>
        <v/>
      </c>
      <c r="W50" s="2" t="str">
        <f t="shared" si="42"/>
        <v/>
      </c>
      <c r="X50" s="2" t="str">
        <f t="shared" si="42"/>
        <v/>
      </c>
      <c r="Y50" s="2" t="str">
        <f t="shared" si="42"/>
        <v/>
      </c>
      <c r="Z50" s="2" t="str">
        <f t="shared" si="42"/>
        <v/>
      </c>
      <c r="AB50" s="36" t="str">
        <f t="shared" si="51"/>
        <v/>
      </c>
      <c r="AC50" s="36" t="str">
        <f t="shared" si="43"/>
        <v/>
      </c>
      <c r="AD50" s="36" t="str">
        <f t="shared" si="43"/>
        <v/>
      </c>
      <c r="AE50" s="36" t="str">
        <f t="shared" si="43"/>
        <v/>
      </c>
      <c r="AF50" s="36" t="str">
        <f t="shared" si="43"/>
        <v/>
      </c>
      <c r="AG50" s="36" t="str">
        <f t="shared" si="43"/>
        <v/>
      </c>
      <c r="AH50" s="36" t="str">
        <f t="shared" si="43"/>
        <v/>
      </c>
      <c r="AI50" s="36" t="str">
        <f t="shared" si="43"/>
        <v/>
      </c>
      <c r="AJ50" s="36" t="str">
        <f t="shared" si="43"/>
        <v/>
      </c>
      <c r="AK50" s="36" t="str">
        <f t="shared" si="43"/>
        <v/>
      </c>
      <c r="AL50" s="36" t="str">
        <f t="shared" si="43"/>
        <v/>
      </c>
      <c r="AM50" s="36" t="str">
        <f t="shared" si="43"/>
        <v/>
      </c>
    </row>
    <row r="51" spans="1:39" x14ac:dyDescent="0.25">
      <c r="A51" s="58" t="s">
        <v>58</v>
      </c>
      <c r="B51" s="80">
        <f>D51/2</f>
        <v>8</v>
      </c>
      <c r="C51" s="81">
        <f>MIN(AH71:AL71)</f>
        <v>1.4305070481142168</v>
      </c>
      <c r="D51" s="82">
        <f>MIN(U61:Y61)</f>
        <v>16</v>
      </c>
      <c r="E51" s="83">
        <f>MIN(AH51:AL51)</f>
        <v>1.7896146711770682</v>
      </c>
      <c r="F51" s="55">
        <f t="shared" si="40"/>
        <v>9.5481253512375694</v>
      </c>
      <c r="G51" s="57"/>
      <c r="H51" s="78">
        <f>MAX(H40:L40)</f>
        <v>6.0283968979027778</v>
      </c>
      <c r="I51" s="84">
        <f>MAX(AH61:AL61)</f>
        <v>64</v>
      </c>
      <c r="J51" s="124"/>
      <c r="O51" s="2" t="str">
        <f t="shared" si="50"/>
        <v/>
      </c>
      <c r="P51" s="2" t="str">
        <f t="shared" si="42"/>
        <v/>
      </c>
      <c r="Q51" s="2" t="str">
        <f t="shared" si="42"/>
        <v/>
      </c>
      <c r="R51" s="2" t="str">
        <f t="shared" si="42"/>
        <v/>
      </c>
      <c r="S51" s="2" t="str">
        <f t="shared" si="42"/>
        <v/>
      </c>
      <c r="T51" s="2" t="str">
        <f t="shared" si="42"/>
        <v/>
      </c>
      <c r="U51" s="2" t="str">
        <f t="shared" si="42"/>
        <v/>
      </c>
      <c r="V51" s="2" t="str">
        <f t="shared" si="42"/>
        <v/>
      </c>
      <c r="W51" s="2">
        <f t="shared" si="42"/>
        <v>1.7896146711770682</v>
      </c>
      <c r="X51" s="2">
        <f t="shared" si="42"/>
        <v>2.8838395811803257</v>
      </c>
      <c r="Y51" s="2">
        <f t="shared" si="42"/>
        <v>6.0283968979027778</v>
      </c>
      <c r="Z51" s="2" t="str">
        <f t="shared" si="42"/>
        <v/>
      </c>
      <c r="AB51" s="36" t="str">
        <f t="shared" si="51"/>
        <v/>
      </c>
      <c r="AC51" s="36" t="str">
        <f t="shared" si="43"/>
        <v/>
      </c>
      <c r="AD51" s="36" t="str">
        <f t="shared" si="43"/>
        <v/>
      </c>
      <c r="AE51" s="36" t="str">
        <f t="shared" si="43"/>
        <v/>
      </c>
      <c r="AF51" s="36" t="str">
        <f t="shared" si="43"/>
        <v/>
      </c>
      <c r="AG51" s="36" t="str">
        <f t="shared" si="43"/>
        <v/>
      </c>
      <c r="AH51" s="36" t="str">
        <f t="shared" si="43"/>
        <v/>
      </c>
      <c r="AI51" s="36" t="str">
        <f t="shared" si="43"/>
        <v/>
      </c>
      <c r="AJ51" s="36">
        <f t="shared" si="43"/>
        <v>1.7896146711770682</v>
      </c>
      <c r="AK51" s="36">
        <f t="shared" si="43"/>
        <v>2.8838395811803257</v>
      </c>
      <c r="AL51" s="36">
        <f t="shared" si="43"/>
        <v>6.0283968979027778</v>
      </c>
      <c r="AM51" s="36" t="str">
        <f t="shared" si="43"/>
        <v/>
      </c>
    </row>
    <row r="52" spans="1:39" x14ac:dyDescent="0.25">
      <c r="G52" s="4"/>
      <c r="N52" s="27" t="s">
        <v>47</v>
      </c>
      <c r="O52" s="28">
        <f t="shared" ref="O52:Y52" si="52">P52/2</f>
        <v>1.00537109375E-2</v>
      </c>
      <c r="P52" s="28">
        <f t="shared" si="52"/>
        <v>2.0107421875E-2</v>
      </c>
      <c r="Q52" s="28">
        <f t="shared" si="52"/>
        <v>4.021484375E-2</v>
      </c>
      <c r="R52" s="28">
        <f t="shared" si="52"/>
        <v>8.0429687499999999E-2</v>
      </c>
      <c r="S52" s="28">
        <f t="shared" si="52"/>
        <v>0.160859375</v>
      </c>
      <c r="T52" s="28">
        <f t="shared" si="52"/>
        <v>0.32171875</v>
      </c>
      <c r="U52" s="28">
        <f t="shared" si="52"/>
        <v>0.6434375</v>
      </c>
      <c r="V52" s="28">
        <f t="shared" si="52"/>
        <v>1.286875</v>
      </c>
      <c r="W52" s="28">
        <f t="shared" si="52"/>
        <v>2.57375</v>
      </c>
      <c r="X52" s="28">
        <f t="shared" si="52"/>
        <v>5.1475</v>
      </c>
      <c r="Y52" s="28">
        <f t="shared" si="52"/>
        <v>10.295</v>
      </c>
      <c r="Z52" s="28">
        <f>E9</f>
        <v>20.59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str">
        <f>IF((B33&gt;$E$8)*AND(O33&lt;0.05),O$52,"")</f>
        <v/>
      </c>
      <c r="P54" s="33" t="str">
        <f t="shared" ref="P54:Z61" si="53">IF((C33&gt;$E$8)*AND(P33&lt;0.05),P$52,"")</f>
        <v/>
      </c>
      <c r="Q54" s="33" t="str">
        <f t="shared" si="53"/>
        <v/>
      </c>
      <c r="R54" s="33" t="str">
        <f t="shared" si="53"/>
        <v/>
      </c>
      <c r="S54" s="33" t="str">
        <f t="shared" si="53"/>
        <v/>
      </c>
      <c r="T54" s="33" t="str">
        <f t="shared" si="53"/>
        <v/>
      </c>
      <c r="U54" s="33" t="str">
        <f t="shared" si="53"/>
        <v/>
      </c>
      <c r="V54" s="33" t="str">
        <f t="shared" si="53"/>
        <v/>
      </c>
      <c r="W54" s="33">
        <f t="shared" si="53"/>
        <v>2.57375</v>
      </c>
      <c r="X54" s="33">
        <f t="shared" si="53"/>
        <v>5.1475</v>
      </c>
      <c r="Y54" s="33" t="str">
        <f t="shared" si="53"/>
        <v/>
      </c>
      <c r="Z54" s="33" t="str">
        <f t="shared" si="53"/>
        <v/>
      </c>
      <c r="AB54" s="36" t="str">
        <f>IF((O74-N74)&lt;0.0000001,"",O54)</f>
        <v/>
      </c>
      <c r="AC54" s="36" t="str">
        <f t="shared" ref="AC54:AM61" si="54">IF((P74-O74)&lt;0.0000001,"",P54)</f>
        <v/>
      </c>
      <c r="AD54" s="36" t="str">
        <f t="shared" si="54"/>
        <v/>
      </c>
      <c r="AE54" s="36" t="str">
        <f t="shared" si="54"/>
        <v/>
      </c>
      <c r="AF54" s="36" t="str">
        <f t="shared" si="54"/>
        <v/>
      </c>
      <c r="AG54" s="36" t="str">
        <f t="shared" si="54"/>
        <v/>
      </c>
      <c r="AH54" s="36" t="str">
        <f t="shared" si="54"/>
        <v/>
      </c>
      <c r="AI54" s="36" t="str">
        <f t="shared" si="54"/>
        <v/>
      </c>
      <c r="AJ54" s="36">
        <f t="shared" si="54"/>
        <v>2.57375</v>
      </c>
      <c r="AK54" s="36">
        <f t="shared" si="54"/>
        <v>5.1475</v>
      </c>
      <c r="AL54" s="36" t="str">
        <f t="shared" si="54"/>
        <v/>
      </c>
      <c r="AM54" s="36" t="str">
        <f t="shared" si="54"/>
        <v/>
      </c>
    </row>
    <row r="55" spans="1:39" x14ac:dyDescent="0.25">
      <c r="O55" s="33" t="str">
        <f t="shared" ref="O55:O61" si="55">IF((B34&gt;$E$8)*AND(O34&lt;0.05),O$52,"")</f>
        <v/>
      </c>
      <c r="P55" s="33" t="str">
        <f t="shared" si="53"/>
        <v/>
      </c>
      <c r="Q55" s="33" t="str">
        <f t="shared" si="53"/>
        <v/>
      </c>
      <c r="R55" s="33" t="str">
        <f t="shared" si="53"/>
        <v/>
      </c>
      <c r="S55" s="33" t="str">
        <f t="shared" si="53"/>
        <v/>
      </c>
      <c r="T55" s="33" t="str">
        <f t="shared" si="53"/>
        <v/>
      </c>
      <c r="U55" s="33" t="str">
        <f t="shared" si="53"/>
        <v/>
      </c>
      <c r="V55" s="33">
        <f t="shared" si="53"/>
        <v>1.286875</v>
      </c>
      <c r="W55" s="33">
        <f t="shared" si="53"/>
        <v>2.57375</v>
      </c>
      <c r="X55" s="33">
        <f t="shared" si="53"/>
        <v>5.1475</v>
      </c>
      <c r="Y55" s="33" t="str">
        <f t="shared" si="53"/>
        <v/>
      </c>
      <c r="Z55" s="33" t="str">
        <f t="shared" si="53"/>
        <v/>
      </c>
      <c r="AB55" s="36" t="str">
        <f t="shared" ref="AB55:AB61" si="56">IF((O75-N75)&lt;0.0000001,"",O55)</f>
        <v/>
      </c>
      <c r="AC55" s="36" t="str">
        <f t="shared" si="54"/>
        <v/>
      </c>
      <c r="AD55" s="36" t="str">
        <f t="shared" si="54"/>
        <v/>
      </c>
      <c r="AE55" s="36" t="str">
        <f t="shared" si="54"/>
        <v/>
      </c>
      <c r="AF55" s="36" t="str">
        <f t="shared" si="54"/>
        <v/>
      </c>
      <c r="AG55" s="36" t="str">
        <f t="shared" si="54"/>
        <v/>
      </c>
      <c r="AH55" s="36" t="str">
        <f t="shared" si="54"/>
        <v/>
      </c>
      <c r="AI55" s="36">
        <f t="shared" si="54"/>
        <v>1.286875</v>
      </c>
      <c r="AJ55" s="36">
        <f t="shared" si="54"/>
        <v>2.57375</v>
      </c>
      <c r="AK55" s="36">
        <f t="shared" si="54"/>
        <v>5.1475</v>
      </c>
      <c r="AL55" s="36" t="str">
        <f t="shared" si="54"/>
        <v/>
      </c>
      <c r="AM55" s="36" t="str">
        <f t="shared" si="54"/>
        <v/>
      </c>
    </row>
    <row r="56" spans="1:39" x14ac:dyDescent="0.25">
      <c r="O56" s="33" t="str">
        <f t="shared" si="55"/>
        <v/>
      </c>
      <c r="P56" s="33" t="str">
        <f t="shared" si="53"/>
        <v/>
      </c>
      <c r="Q56" s="33" t="str">
        <f t="shared" si="53"/>
        <v/>
      </c>
      <c r="R56" s="33" t="str">
        <f t="shared" si="53"/>
        <v/>
      </c>
      <c r="S56" s="33" t="str">
        <f t="shared" si="53"/>
        <v/>
      </c>
      <c r="T56" s="33">
        <f t="shared" si="53"/>
        <v>0.32171875</v>
      </c>
      <c r="U56" s="33">
        <f t="shared" si="53"/>
        <v>0.6434375</v>
      </c>
      <c r="V56" s="33">
        <f t="shared" si="53"/>
        <v>1.286875</v>
      </c>
      <c r="W56" s="33">
        <f t="shared" si="53"/>
        <v>2.57375</v>
      </c>
      <c r="X56" s="33">
        <f t="shared" si="53"/>
        <v>5.1475</v>
      </c>
      <c r="Y56" s="33" t="str">
        <f t="shared" si="53"/>
        <v/>
      </c>
      <c r="Z56" s="33" t="str">
        <f t="shared" si="53"/>
        <v/>
      </c>
      <c r="AB56" s="36" t="str">
        <f t="shared" si="56"/>
        <v/>
      </c>
      <c r="AC56" s="36" t="str">
        <f t="shared" si="54"/>
        <v/>
      </c>
      <c r="AD56" s="36" t="str">
        <f t="shared" si="54"/>
        <v/>
      </c>
      <c r="AE56" s="36" t="str">
        <f t="shared" si="54"/>
        <v/>
      </c>
      <c r="AF56" s="36" t="str">
        <f t="shared" si="54"/>
        <v/>
      </c>
      <c r="AG56" s="36">
        <f t="shared" si="54"/>
        <v>0.32171875</v>
      </c>
      <c r="AH56" s="36">
        <f t="shared" si="54"/>
        <v>0.6434375</v>
      </c>
      <c r="AI56" s="36">
        <f t="shared" si="54"/>
        <v>1.286875</v>
      </c>
      <c r="AJ56" s="36">
        <f t="shared" si="54"/>
        <v>2.57375</v>
      </c>
      <c r="AK56" s="36">
        <f t="shared" si="54"/>
        <v>5.1475</v>
      </c>
      <c r="AL56" s="36" t="str">
        <f t="shared" si="54"/>
        <v/>
      </c>
      <c r="AM56" s="36" t="str">
        <f t="shared" si="54"/>
        <v/>
      </c>
    </row>
    <row r="57" spans="1:39" x14ac:dyDescent="0.25">
      <c r="O57" s="33" t="str">
        <f t="shared" si="55"/>
        <v/>
      </c>
      <c r="P57" s="33" t="str">
        <f t="shared" si="53"/>
        <v/>
      </c>
      <c r="Q57" s="33" t="str">
        <f t="shared" si="53"/>
        <v/>
      </c>
      <c r="R57" s="33" t="str">
        <f t="shared" si="53"/>
        <v/>
      </c>
      <c r="S57" s="33" t="str">
        <f t="shared" si="53"/>
        <v/>
      </c>
      <c r="T57" s="33" t="str">
        <f t="shared" si="53"/>
        <v/>
      </c>
      <c r="U57" s="33" t="str">
        <f t="shared" si="53"/>
        <v/>
      </c>
      <c r="V57" s="33" t="str">
        <f t="shared" si="53"/>
        <v/>
      </c>
      <c r="W57" s="33" t="str">
        <f t="shared" si="53"/>
        <v/>
      </c>
      <c r="X57" s="33" t="str">
        <f t="shared" si="53"/>
        <v/>
      </c>
      <c r="Y57" s="33" t="str">
        <f t="shared" si="53"/>
        <v/>
      </c>
      <c r="Z57" s="33" t="str">
        <f t="shared" si="53"/>
        <v/>
      </c>
      <c r="AB57" s="36" t="str">
        <f t="shared" si="56"/>
        <v/>
      </c>
      <c r="AC57" s="36" t="str">
        <f t="shared" si="54"/>
        <v/>
      </c>
      <c r="AD57" s="36" t="str">
        <f t="shared" si="54"/>
        <v/>
      </c>
      <c r="AE57" s="36" t="str">
        <f t="shared" si="54"/>
        <v/>
      </c>
      <c r="AF57" s="36" t="str">
        <f t="shared" si="54"/>
        <v/>
      </c>
      <c r="AG57" s="36" t="str">
        <f t="shared" si="54"/>
        <v/>
      </c>
      <c r="AH57" s="36" t="str">
        <f t="shared" si="54"/>
        <v/>
      </c>
      <c r="AI57" s="36" t="str">
        <f t="shared" si="54"/>
        <v/>
      </c>
      <c r="AJ57" s="36" t="str">
        <f t="shared" si="54"/>
        <v/>
      </c>
      <c r="AK57" s="36" t="str">
        <f t="shared" si="54"/>
        <v/>
      </c>
      <c r="AL57" s="36" t="str">
        <f t="shared" si="54"/>
        <v/>
      </c>
      <c r="AM57" s="36" t="str">
        <f t="shared" si="54"/>
        <v/>
      </c>
    </row>
    <row r="58" spans="1:39" x14ac:dyDescent="0.25">
      <c r="O58" s="33" t="str">
        <f t="shared" si="55"/>
        <v/>
      </c>
      <c r="P58" s="33" t="str">
        <f t="shared" si="53"/>
        <v/>
      </c>
      <c r="Q58" s="33" t="str">
        <f t="shared" si="53"/>
        <v/>
      </c>
      <c r="R58" s="33" t="str">
        <f t="shared" si="53"/>
        <v/>
      </c>
      <c r="S58" s="33" t="str">
        <f t="shared" si="53"/>
        <v/>
      </c>
      <c r="T58" s="33" t="str">
        <f t="shared" si="53"/>
        <v/>
      </c>
      <c r="U58" s="33" t="str">
        <f t="shared" si="53"/>
        <v/>
      </c>
      <c r="V58" s="33" t="str">
        <f t="shared" si="53"/>
        <v/>
      </c>
      <c r="W58" s="33" t="str">
        <f t="shared" si="53"/>
        <v/>
      </c>
      <c r="X58" s="33" t="str">
        <f t="shared" si="53"/>
        <v/>
      </c>
      <c r="Y58" s="33" t="str">
        <f t="shared" si="53"/>
        <v/>
      </c>
      <c r="Z58" s="33" t="str">
        <f t="shared" si="53"/>
        <v/>
      </c>
      <c r="AB58" s="36" t="str">
        <f t="shared" si="56"/>
        <v/>
      </c>
      <c r="AC58" s="36" t="str">
        <f t="shared" si="54"/>
        <v/>
      </c>
      <c r="AD58" s="36" t="str">
        <f t="shared" si="54"/>
        <v/>
      </c>
      <c r="AE58" s="36" t="str">
        <f t="shared" si="54"/>
        <v/>
      </c>
      <c r="AF58" s="36" t="str">
        <f t="shared" si="54"/>
        <v/>
      </c>
      <c r="AG58" s="36" t="str">
        <f t="shared" si="54"/>
        <v/>
      </c>
      <c r="AH58" s="36" t="str">
        <f t="shared" si="54"/>
        <v/>
      </c>
      <c r="AI58" s="36" t="str">
        <f t="shared" si="54"/>
        <v/>
      </c>
      <c r="AJ58" s="36" t="str">
        <f t="shared" si="54"/>
        <v/>
      </c>
      <c r="AK58" s="36" t="str">
        <f t="shared" si="54"/>
        <v/>
      </c>
      <c r="AL58" s="36" t="str">
        <f t="shared" si="54"/>
        <v/>
      </c>
      <c r="AM58" s="36" t="str">
        <f t="shared" si="54"/>
        <v/>
      </c>
    </row>
    <row r="59" spans="1:39" x14ac:dyDescent="0.25">
      <c r="O59" s="33" t="str">
        <f t="shared" si="55"/>
        <v/>
      </c>
      <c r="P59" s="33" t="str">
        <f t="shared" si="53"/>
        <v/>
      </c>
      <c r="Q59" s="33" t="str">
        <f t="shared" si="53"/>
        <v/>
      </c>
      <c r="R59" s="33" t="str">
        <f t="shared" si="53"/>
        <v/>
      </c>
      <c r="S59" s="33" t="str">
        <f t="shared" si="53"/>
        <v/>
      </c>
      <c r="T59" s="33" t="str">
        <f t="shared" si="53"/>
        <v/>
      </c>
      <c r="U59" s="33" t="str">
        <f t="shared" si="53"/>
        <v/>
      </c>
      <c r="V59" s="33" t="str">
        <f t="shared" si="53"/>
        <v/>
      </c>
      <c r="W59" s="33" t="str">
        <f t="shared" si="53"/>
        <v/>
      </c>
      <c r="X59" s="33" t="str">
        <f t="shared" si="53"/>
        <v/>
      </c>
      <c r="Y59" s="33" t="str">
        <f t="shared" si="53"/>
        <v/>
      </c>
      <c r="Z59" s="33" t="str">
        <f t="shared" si="53"/>
        <v/>
      </c>
      <c r="AB59" s="36" t="str">
        <f t="shared" si="56"/>
        <v/>
      </c>
      <c r="AC59" s="36" t="str">
        <f t="shared" si="54"/>
        <v/>
      </c>
      <c r="AD59" s="36" t="str">
        <f t="shared" si="54"/>
        <v/>
      </c>
      <c r="AE59" s="36" t="str">
        <f t="shared" si="54"/>
        <v/>
      </c>
      <c r="AF59" s="36" t="str">
        <f t="shared" si="54"/>
        <v/>
      </c>
      <c r="AG59" s="36" t="str">
        <f t="shared" si="54"/>
        <v/>
      </c>
      <c r="AH59" s="36" t="str">
        <f t="shared" si="54"/>
        <v/>
      </c>
      <c r="AI59" s="36" t="str">
        <f t="shared" si="54"/>
        <v/>
      </c>
      <c r="AJ59" s="36" t="str">
        <f t="shared" si="54"/>
        <v/>
      </c>
      <c r="AK59" s="36" t="str">
        <f t="shared" si="54"/>
        <v/>
      </c>
      <c r="AL59" s="36" t="str">
        <f t="shared" si="54"/>
        <v/>
      </c>
      <c r="AM59" s="36" t="str">
        <f t="shared" si="54"/>
        <v/>
      </c>
    </row>
    <row r="60" spans="1:39" x14ac:dyDescent="0.25">
      <c r="O60" s="33" t="str">
        <f t="shared" si="55"/>
        <v/>
      </c>
      <c r="P60" s="33" t="str">
        <f t="shared" si="53"/>
        <v/>
      </c>
      <c r="Q60" s="33" t="str">
        <f t="shared" si="53"/>
        <v/>
      </c>
      <c r="R60" s="33" t="str">
        <f t="shared" si="53"/>
        <v/>
      </c>
      <c r="S60" s="33" t="str">
        <f t="shared" si="53"/>
        <v/>
      </c>
      <c r="T60" s="33" t="str">
        <f t="shared" si="53"/>
        <v/>
      </c>
      <c r="U60" s="33" t="str">
        <f t="shared" si="53"/>
        <v/>
      </c>
      <c r="V60" s="33" t="str">
        <f t="shared" si="53"/>
        <v/>
      </c>
      <c r="W60" s="33" t="str">
        <f t="shared" si="53"/>
        <v/>
      </c>
      <c r="X60" s="33" t="str">
        <f t="shared" si="53"/>
        <v/>
      </c>
      <c r="Y60" s="33" t="str">
        <f t="shared" si="53"/>
        <v/>
      </c>
      <c r="Z60" s="33" t="str">
        <f t="shared" si="53"/>
        <v/>
      </c>
      <c r="AB60" s="36" t="str">
        <f t="shared" si="56"/>
        <v/>
      </c>
      <c r="AC60" s="36" t="str">
        <f t="shared" si="54"/>
        <v/>
      </c>
      <c r="AD60" s="36" t="str">
        <f t="shared" si="54"/>
        <v/>
      </c>
      <c r="AE60" s="36" t="str">
        <f t="shared" si="54"/>
        <v/>
      </c>
      <c r="AF60" s="36" t="str">
        <f t="shared" si="54"/>
        <v/>
      </c>
      <c r="AG60" s="36" t="str">
        <f t="shared" si="54"/>
        <v/>
      </c>
      <c r="AH60" s="36" t="str">
        <f t="shared" si="54"/>
        <v/>
      </c>
      <c r="AI60" s="36" t="str">
        <f t="shared" si="54"/>
        <v/>
      </c>
      <c r="AJ60" s="36" t="str">
        <f t="shared" si="54"/>
        <v/>
      </c>
      <c r="AK60" s="36" t="str">
        <f t="shared" si="54"/>
        <v/>
      </c>
      <c r="AL60" s="36" t="str">
        <f t="shared" si="54"/>
        <v/>
      </c>
      <c r="AM60" s="36" t="str">
        <f t="shared" si="54"/>
        <v/>
      </c>
    </row>
    <row r="61" spans="1:39" x14ac:dyDescent="0.25">
      <c r="O61" s="33" t="str">
        <f t="shared" si="55"/>
        <v/>
      </c>
      <c r="P61" s="33" t="str">
        <f t="shared" si="53"/>
        <v/>
      </c>
      <c r="Q61" s="33" t="str">
        <f t="shared" si="53"/>
        <v/>
      </c>
      <c r="R61" s="33" t="str">
        <f t="shared" si="53"/>
        <v/>
      </c>
      <c r="S61" s="33" t="str">
        <f t="shared" si="53"/>
        <v/>
      </c>
      <c r="T61" s="33" t="str">
        <f t="shared" si="53"/>
        <v/>
      </c>
      <c r="U61" s="33" t="str">
        <f>IF((H40&gt;$E$8)*AND(U40&lt;0.05),U$53,"")</f>
        <v/>
      </c>
      <c r="V61" s="33" t="str">
        <f>IF((I40&gt;$E$8)*AND(V40&lt;0.05),V$53,"")</f>
        <v/>
      </c>
      <c r="W61" s="33">
        <f>IF((J40&gt;$E$8)*AND(W40&lt;0.05),W$53,"")</f>
        <v>16</v>
      </c>
      <c r="X61" s="33">
        <f>IF((K40&gt;$E$8)*AND(X40&lt;0.05),X$53,"")</f>
        <v>32</v>
      </c>
      <c r="Y61" s="33">
        <f>IF((L40&gt;$E$8)*AND(Y40&lt;0.05),Y$53,"")</f>
        <v>64</v>
      </c>
      <c r="Z61" s="33" t="str">
        <f t="shared" si="53"/>
        <v/>
      </c>
      <c r="AB61" s="36" t="str">
        <f t="shared" si="56"/>
        <v/>
      </c>
      <c r="AC61" s="36" t="str">
        <f t="shared" si="54"/>
        <v/>
      </c>
      <c r="AD61" s="36" t="str">
        <f t="shared" si="54"/>
        <v/>
      </c>
      <c r="AE61" s="36" t="str">
        <f t="shared" si="54"/>
        <v/>
      </c>
      <c r="AF61" s="36" t="str">
        <f t="shared" si="54"/>
        <v/>
      </c>
      <c r="AG61" s="36" t="str">
        <f t="shared" si="54"/>
        <v/>
      </c>
      <c r="AH61" s="36" t="str">
        <f t="shared" si="54"/>
        <v/>
      </c>
      <c r="AI61" s="36" t="str">
        <f t="shared" si="54"/>
        <v/>
      </c>
      <c r="AJ61" s="36">
        <f t="shared" si="54"/>
        <v>16</v>
      </c>
      <c r="AK61" s="36">
        <f t="shared" si="54"/>
        <v>32</v>
      </c>
      <c r="AL61" s="36">
        <f t="shared" si="54"/>
        <v>64</v>
      </c>
      <c r="AM61" s="36" t="str">
        <f t="shared" si="54"/>
        <v/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str">
        <f>IF(P74&gt;0,B33,"")</f>
        <v/>
      </c>
      <c r="P64" s="2" t="str">
        <f t="shared" ref="P64:Z71" si="57">IF(Q74&gt;0,C33,"")</f>
        <v/>
      </c>
      <c r="Q64" s="2" t="str">
        <f t="shared" si="57"/>
        <v/>
      </c>
      <c r="R64" s="2" t="str">
        <f t="shared" si="57"/>
        <v/>
      </c>
      <c r="S64" s="2" t="str">
        <f t="shared" si="57"/>
        <v/>
      </c>
      <c r="T64" s="2" t="str">
        <f t="shared" si="57"/>
        <v/>
      </c>
      <c r="U64" s="2" t="str">
        <f t="shared" si="57"/>
        <v/>
      </c>
      <c r="V64" s="2">
        <f t="shared" si="57"/>
        <v>1.1265719855865191</v>
      </c>
      <c r="W64" s="2">
        <f t="shared" si="57"/>
        <v>1.5161142629620306</v>
      </c>
      <c r="X64" s="2" t="str">
        <f t="shared" si="57"/>
        <v/>
      </c>
      <c r="Y64" s="2" t="str">
        <f t="shared" si="57"/>
        <v/>
      </c>
      <c r="Z64" s="2" t="str">
        <f t="shared" si="57"/>
        <v/>
      </c>
      <c r="AB64" s="36" t="str">
        <f>IF((O84-N84)&lt;0.0000001,"",O84)</f>
        <v/>
      </c>
      <c r="AC64" s="36" t="str">
        <f t="shared" ref="AC64:AM71" si="58">IF((P84-O84)&lt;0.0000001,"",P84)</f>
        <v/>
      </c>
      <c r="AD64" s="36" t="str">
        <f t="shared" si="58"/>
        <v/>
      </c>
      <c r="AE64" s="36" t="str">
        <f t="shared" si="58"/>
        <v/>
      </c>
      <c r="AF64" s="36" t="str">
        <f t="shared" si="58"/>
        <v/>
      </c>
      <c r="AG64" s="36" t="str">
        <f t="shared" si="58"/>
        <v/>
      </c>
      <c r="AH64" s="36" t="str">
        <f t="shared" si="58"/>
        <v/>
      </c>
      <c r="AI64" s="36">
        <f t="shared" si="58"/>
        <v>1.1265719855865191</v>
      </c>
      <c r="AJ64" s="36">
        <f t="shared" si="58"/>
        <v>1.5161142629620306</v>
      </c>
      <c r="AK64" s="36" t="str">
        <f t="shared" si="58"/>
        <v/>
      </c>
      <c r="AL64" s="36" t="str">
        <f t="shared" si="58"/>
        <v/>
      </c>
      <c r="AM64" s="36" t="str">
        <f t="shared" si="58"/>
        <v/>
      </c>
    </row>
    <row r="65" spans="15:39" x14ac:dyDescent="0.25">
      <c r="O65" s="2" t="str">
        <f t="shared" ref="O65:O71" si="59">IF(P75&gt;0,B34,"")</f>
        <v/>
      </c>
      <c r="P65" s="2" t="str">
        <f t="shared" si="57"/>
        <v/>
      </c>
      <c r="Q65" s="2" t="str">
        <f t="shared" si="57"/>
        <v/>
      </c>
      <c r="R65" s="2" t="str">
        <f t="shared" si="57"/>
        <v/>
      </c>
      <c r="S65" s="2" t="str">
        <f t="shared" si="57"/>
        <v/>
      </c>
      <c r="T65" s="2" t="str">
        <f t="shared" si="57"/>
        <v/>
      </c>
      <c r="U65" s="2">
        <f t="shared" si="57"/>
        <v>1.2080686556742275</v>
      </c>
      <c r="V65" s="2">
        <f t="shared" si="57"/>
        <v>1.5321208316030088</v>
      </c>
      <c r="W65" s="2">
        <f t="shared" si="57"/>
        <v>1.9030162709265304</v>
      </c>
      <c r="X65" s="2" t="str">
        <f t="shared" si="57"/>
        <v/>
      </c>
      <c r="Y65" s="2" t="str">
        <f t="shared" si="57"/>
        <v/>
      </c>
      <c r="Z65" s="2" t="str">
        <f t="shared" si="57"/>
        <v/>
      </c>
      <c r="AB65" s="36" t="str">
        <f t="shared" ref="AB65:AB71" si="60">IF((O85-N85)&lt;0.0000001,"",O85)</f>
        <v/>
      </c>
      <c r="AC65" s="36" t="str">
        <f t="shared" si="58"/>
        <v/>
      </c>
      <c r="AD65" s="36" t="str">
        <f t="shared" si="58"/>
        <v/>
      </c>
      <c r="AE65" s="36" t="str">
        <f t="shared" si="58"/>
        <v/>
      </c>
      <c r="AF65" s="36" t="str">
        <f t="shared" si="58"/>
        <v/>
      </c>
      <c r="AG65" s="36" t="str">
        <f t="shared" si="58"/>
        <v/>
      </c>
      <c r="AH65" s="36">
        <f t="shared" si="58"/>
        <v>1.2080686556742275</v>
      </c>
      <c r="AI65" s="36">
        <f t="shared" si="58"/>
        <v>1.5321208316030088</v>
      </c>
      <c r="AJ65" s="36">
        <f t="shared" si="58"/>
        <v>1.9030162709265304</v>
      </c>
      <c r="AK65" s="36" t="str">
        <f t="shared" si="58"/>
        <v/>
      </c>
      <c r="AL65" s="36" t="str">
        <f t="shared" si="58"/>
        <v/>
      </c>
      <c r="AM65" s="36" t="str">
        <f t="shared" si="58"/>
        <v/>
      </c>
    </row>
    <row r="66" spans="15:39" x14ac:dyDescent="0.25">
      <c r="O66" s="2" t="str">
        <f t="shared" si="59"/>
        <v/>
      </c>
      <c r="P66" s="2" t="str">
        <f t="shared" si="57"/>
        <v/>
      </c>
      <c r="Q66" s="2" t="str">
        <f t="shared" si="57"/>
        <v/>
      </c>
      <c r="R66" s="2" t="str">
        <f t="shared" si="57"/>
        <v/>
      </c>
      <c r="S66" s="2">
        <f t="shared" si="57"/>
        <v>1.3913018150118941</v>
      </c>
      <c r="T66" s="2">
        <f t="shared" si="57"/>
        <v>1.5904927845210317</v>
      </c>
      <c r="U66" s="2">
        <f t="shared" si="57"/>
        <v>1.9419280809253863</v>
      </c>
      <c r="V66" s="2">
        <f t="shared" si="57"/>
        <v>2.6056634318088281</v>
      </c>
      <c r="W66" s="2">
        <f t="shared" si="57"/>
        <v>2.7240498117513012</v>
      </c>
      <c r="X66" s="2" t="str">
        <f t="shared" si="57"/>
        <v/>
      </c>
      <c r="Y66" s="2" t="str">
        <f t="shared" si="57"/>
        <v/>
      </c>
      <c r="Z66" s="2" t="str">
        <f t="shared" si="57"/>
        <v/>
      </c>
      <c r="AB66" s="36" t="str">
        <f t="shared" si="60"/>
        <v/>
      </c>
      <c r="AC66" s="36" t="str">
        <f t="shared" si="58"/>
        <v/>
      </c>
      <c r="AD66" s="36" t="str">
        <f t="shared" si="58"/>
        <v/>
      </c>
      <c r="AE66" s="36" t="str">
        <f t="shared" si="58"/>
        <v/>
      </c>
      <c r="AF66" s="36">
        <f t="shared" si="58"/>
        <v>1.3913018150118941</v>
      </c>
      <c r="AG66" s="36">
        <f t="shared" si="58"/>
        <v>1.5904927845210317</v>
      </c>
      <c r="AH66" s="36">
        <f t="shared" si="58"/>
        <v>1.9419280809253863</v>
      </c>
      <c r="AI66" s="36">
        <f t="shared" si="58"/>
        <v>2.6056634318088281</v>
      </c>
      <c r="AJ66" s="36">
        <f t="shared" si="58"/>
        <v>2.7240498117513012</v>
      </c>
      <c r="AK66" s="36" t="str">
        <f t="shared" si="58"/>
        <v/>
      </c>
      <c r="AL66" s="36" t="str">
        <f t="shared" si="58"/>
        <v/>
      </c>
      <c r="AM66" s="36" t="str">
        <f t="shared" si="58"/>
        <v/>
      </c>
    </row>
    <row r="67" spans="15:39" x14ac:dyDescent="0.25">
      <c r="O67" s="2" t="str">
        <f t="shared" si="59"/>
        <v/>
      </c>
      <c r="P67" s="2" t="str">
        <f t="shared" si="57"/>
        <v/>
      </c>
      <c r="Q67" s="2" t="str">
        <f t="shared" si="57"/>
        <v/>
      </c>
      <c r="R67" s="2" t="str">
        <f t="shared" si="57"/>
        <v/>
      </c>
      <c r="S67" s="2" t="str">
        <f t="shared" si="57"/>
        <v/>
      </c>
      <c r="T67" s="2" t="str">
        <f t="shared" si="57"/>
        <v/>
      </c>
      <c r="U67" s="2" t="str">
        <f t="shared" si="57"/>
        <v/>
      </c>
      <c r="V67" s="2" t="str">
        <f t="shared" si="57"/>
        <v/>
      </c>
      <c r="W67" s="2" t="str">
        <f t="shared" si="57"/>
        <v/>
      </c>
      <c r="X67" s="2" t="str">
        <f t="shared" si="57"/>
        <v/>
      </c>
      <c r="Y67" s="2" t="str">
        <f t="shared" si="57"/>
        <v/>
      </c>
      <c r="Z67" s="2" t="str">
        <f t="shared" si="57"/>
        <v/>
      </c>
      <c r="AB67" s="36" t="str">
        <f t="shared" si="60"/>
        <v/>
      </c>
      <c r="AC67" s="36" t="str">
        <f t="shared" si="58"/>
        <v/>
      </c>
      <c r="AD67" s="36" t="str">
        <f t="shared" si="58"/>
        <v/>
      </c>
      <c r="AE67" s="36" t="str">
        <f t="shared" si="58"/>
        <v/>
      </c>
      <c r="AF67" s="36" t="str">
        <f t="shared" si="58"/>
        <v/>
      </c>
      <c r="AG67" s="36" t="str">
        <f t="shared" si="58"/>
        <v/>
      </c>
      <c r="AH67" s="36" t="str">
        <f t="shared" si="58"/>
        <v/>
      </c>
      <c r="AI67" s="36" t="str">
        <f t="shared" si="58"/>
        <v/>
      </c>
      <c r="AJ67" s="36" t="str">
        <f t="shared" si="58"/>
        <v/>
      </c>
      <c r="AK67" s="36" t="str">
        <f t="shared" si="58"/>
        <v/>
      </c>
      <c r="AL67" s="36" t="str">
        <f t="shared" si="58"/>
        <v/>
      </c>
      <c r="AM67" s="36" t="str">
        <f t="shared" si="58"/>
        <v/>
      </c>
    </row>
    <row r="68" spans="15:39" x14ac:dyDescent="0.25">
      <c r="O68" s="2" t="str">
        <f t="shared" si="59"/>
        <v/>
      </c>
      <c r="P68" s="2" t="str">
        <f t="shared" si="57"/>
        <v/>
      </c>
      <c r="Q68" s="2" t="str">
        <f t="shared" si="57"/>
        <v/>
      </c>
      <c r="R68" s="2" t="str">
        <f t="shared" si="57"/>
        <v/>
      </c>
      <c r="S68" s="2" t="str">
        <f t="shared" si="57"/>
        <v/>
      </c>
      <c r="T68" s="2" t="str">
        <f t="shared" si="57"/>
        <v/>
      </c>
      <c r="U68" s="2" t="str">
        <f t="shared" si="57"/>
        <v/>
      </c>
      <c r="V68" s="2" t="str">
        <f t="shared" si="57"/>
        <v/>
      </c>
      <c r="W68" s="2" t="str">
        <f t="shared" si="57"/>
        <v/>
      </c>
      <c r="X68" s="2" t="str">
        <f t="shared" si="57"/>
        <v/>
      </c>
      <c r="Y68" s="2" t="str">
        <f t="shared" si="57"/>
        <v/>
      </c>
      <c r="Z68" s="2" t="str">
        <f t="shared" si="57"/>
        <v/>
      </c>
      <c r="AB68" s="36" t="str">
        <f t="shared" si="60"/>
        <v/>
      </c>
      <c r="AC68" s="36" t="str">
        <f t="shared" si="58"/>
        <v/>
      </c>
      <c r="AD68" s="36" t="str">
        <f t="shared" si="58"/>
        <v/>
      </c>
      <c r="AE68" s="36" t="str">
        <f t="shared" si="58"/>
        <v/>
      </c>
      <c r="AF68" s="36" t="str">
        <f t="shared" si="58"/>
        <v/>
      </c>
      <c r="AG68" s="36" t="str">
        <f t="shared" si="58"/>
        <v/>
      </c>
      <c r="AH68" s="36" t="str">
        <f t="shared" si="58"/>
        <v/>
      </c>
      <c r="AI68" s="36" t="str">
        <f t="shared" si="58"/>
        <v/>
      </c>
      <c r="AJ68" s="36" t="str">
        <f t="shared" si="58"/>
        <v/>
      </c>
      <c r="AK68" s="36" t="str">
        <f t="shared" si="58"/>
        <v/>
      </c>
      <c r="AL68" s="36" t="str">
        <f t="shared" si="58"/>
        <v/>
      </c>
      <c r="AM68" s="36" t="str">
        <f t="shared" si="58"/>
        <v/>
      </c>
    </row>
    <row r="69" spans="15:39" x14ac:dyDescent="0.25">
      <c r="O69" s="2" t="str">
        <f t="shared" si="59"/>
        <v/>
      </c>
      <c r="P69" s="2" t="str">
        <f t="shared" si="57"/>
        <v/>
      </c>
      <c r="Q69" s="2" t="str">
        <f t="shared" si="57"/>
        <v/>
      </c>
      <c r="R69" s="2" t="str">
        <f t="shared" si="57"/>
        <v/>
      </c>
      <c r="S69" s="2" t="str">
        <f t="shared" si="57"/>
        <v/>
      </c>
      <c r="T69" s="2" t="str">
        <f t="shared" si="57"/>
        <v/>
      </c>
      <c r="U69" s="2" t="str">
        <f t="shared" si="57"/>
        <v/>
      </c>
      <c r="V69" s="2" t="str">
        <f t="shared" si="57"/>
        <v/>
      </c>
      <c r="W69" s="2" t="str">
        <f t="shared" si="57"/>
        <v/>
      </c>
      <c r="X69" s="2" t="str">
        <f t="shared" si="57"/>
        <v/>
      </c>
      <c r="Y69" s="2" t="str">
        <f t="shared" si="57"/>
        <v/>
      </c>
      <c r="Z69" s="2" t="str">
        <f t="shared" si="57"/>
        <v/>
      </c>
      <c r="AB69" s="36" t="str">
        <f t="shared" si="60"/>
        <v/>
      </c>
      <c r="AC69" s="36" t="str">
        <f t="shared" si="58"/>
        <v/>
      </c>
      <c r="AD69" s="36" t="str">
        <f t="shared" si="58"/>
        <v/>
      </c>
      <c r="AE69" s="36" t="str">
        <f t="shared" si="58"/>
        <v/>
      </c>
      <c r="AF69" s="36" t="str">
        <f t="shared" si="58"/>
        <v/>
      </c>
      <c r="AG69" s="36" t="str">
        <f t="shared" si="58"/>
        <v/>
      </c>
      <c r="AH69" s="36" t="str">
        <f t="shared" si="58"/>
        <v/>
      </c>
      <c r="AI69" s="36" t="str">
        <f t="shared" si="58"/>
        <v/>
      </c>
      <c r="AJ69" s="36" t="str">
        <f t="shared" si="58"/>
        <v/>
      </c>
      <c r="AK69" s="36" t="str">
        <f t="shared" si="58"/>
        <v/>
      </c>
      <c r="AL69" s="36" t="str">
        <f t="shared" si="58"/>
        <v/>
      </c>
      <c r="AM69" s="36" t="str">
        <f t="shared" si="58"/>
        <v/>
      </c>
    </row>
    <row r="70" spans="15:39" x14ac:dyDescent="0.25">
      <c r="O70" s="2" t="str">
        <f t="shared" si="59"/>
        <v/>
      </c>
      <c r="P70" s="2" t="str">
        <f t="shared" si="57"/>
        <v/>
      </c>
      <c r="Q70" s="2" t="str">
        <f t="shared" si="57"/>
        <v/>
      </c>
      <c r="R70" s="2" t="str">
        <f t="shared" si="57"/>
        <v/>
      </c>
      <c r="S70" s="2" t="str">
        <f t="shared" si="57"/>
        <v/>
      </c>
      <c r="T70" s="2" t="str">
        <f t="shared" si="57"/>
        <v/>
      </c>
      <c r="U70" s="2" t="str">
        <f t="shared" si="57"/>
        <v/>
      </c>
      <c r="V70" s="2" t="str">
        <f t="shared" si="57"/>
        <v/>
      </c>
      <c r="W70" s="2" t="str">
        <f t="shared" si="57"/>
        <v/>
      </c>
      <c r="X70" s="2" t="str">
        <f t="shared" si="57"/>
        <v/>
      </c>
      <c r="Y70" s="2" t="str">
        <f t="shared" si="57"/>
        <v/>
      </c>
      <c r="Z70" s="2" t="str">
        <f t="shared" si="57"/>
        <v/>
      </c>
      <c r="AB70" s="36" t="str">
        <f t="shared" si="60"/>
        <v/>
      </c>
      <c r="AC70" s="36" t="str">
        <f t="shared" si="58"/>
        <v/>
      </c>
      <c r="AD70" s="36" t="str">
        <f t="shared" si="58"/>
        <v/>
      </c>
      <c r="AE70" s="36" t="str">
        <f t="shared" si="58"/>
        <v/>
      </c>
      <c r="AF70" s="36" t="str">
        <f t="shared" si="58"/>
        <v/>
      </c>
      <c r="AG70" s="36" t="str">
        <f t="shared" si="58"/>
        <v/>
      </c>
      <c r="AH70" s="36" t="str">
        <f t="shared" si="58"/>
        <v/>
      </c>
      <c r="AI70" s="36" t="str">
        <f t="shared" si="58"/>
        <v/>
      </c>
      <c r="AJ70" s="36" t="str">
        <f t="shared" si="58"/>
        <v/>
      </c>
      <c r="AK70" s="36" t="str">
        <f t="shared" si="58"/>
        <v/>
      </c>
      <c r="AL70" s="36" t="str">
        <f t="shared" si="58"/>
        <v/>
      </c>
      <c r="AM70" s="36" t="str">
        <f t="shared" si="58"/>
        <v/>
      </c>
    </row>
    <row r="71" spans="15:39" x14ac:dyDescent="0.25">
      <c r="O71" s="2" t="str">
        <f t="shared" si="59"/>
        <v/>
      </c>
      <c r="P71" s="2" t="str">
        <f t="shared" si="57"/>
        <v/>
      </c>
      <c r="Q71" s="2" t="str">
        <f t="shared" si="57"/>
        <v/>
      </c>
      <c r="R71" s="2" t="str">
        <f t="shared" si="57"/>
        <v/>
      </c>
      <c r="S71" s="2" t="str">
        <f t="shared" si="57"/>
        <v/>
      </c>
      <c r="T71" s="2" t="str">
        <f t="shared" si="57"/>
        <v/>
      </c>
      <c r="U71" s="2" t="str">
        <f t="shared" si="57"/>
        <v/>
      </c>
      <c r="V71" s="2">
        <f t="shared" si="57"/>
        <v>1.4305070481142168</v>
      </c>
      <c r="W71" s="2">
        <f t="shared" si="57"/>
        <v>1.7896146711770682</v>
      </c>
      <c r="X71" s="2">
        <f t="shared" si="57"/>
        <v>2.8838395811803257</v>
      </c>
      <c r="Y71" s="2" t="str">
        <f t="shared" si="57"/>
        <v/>
      </c>
      <c r="Z71" s="2" t="str">
        <f t="shared" si="57"/>
        <v/>
      </c>
      <c r="AB71" s="36" t="str">
        <f t="shared" si="60"/>
        <v/>
      </c>
      <c r="AC71" s="36" t="str">
        <f t="shared" si="58"/>
        <v/>
      </c>
      <c r="AD71" s="36" t="str">
        <f t="shared" si="58"/>
        <v/>
      </c>
      <c r="AE71" s="36" t="str">
        <f t="shared" si="58"/>
        <v/>
      </c>
      <c r="AF71" s="36" t="str">
        <f t="shared" si="58"/>
        <v/>
      </c>
      <c r="AG71" s="36" t="str">
        <f t="shared" si="58"/>
        <v/>
      </c>
      <c r="AH71" s="36" t="str">
        <f t="shared" si="58"/>
        <v/>
      </c>
      <c r="AI71" s="36">
        <f t="shared" si="58"/>
        <v>1.4305070481142168</v>
      </c>
      <c r="AJ71" s="36">
        <f t="shared" si="58"/>
        <v>1.7896146711770682</v>
      </c>
      <c r="AK71" s="36">
        <f t="shared" si="58"/>
        <v>2.8838395811803257</v>
      </c>
      <c r="AL71" s="36" t="str">
        <f t="shared" si="58"/>
        <v/>
      </c>
      <c r="AM71" s="36" t="str">
        <f t="shared" si="58"/>
        <v/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>
        <f>IF((B33&gt;$E$8)*AND(O33&lt;0.05),B33,0)</f>
        <v>0</v>
      </c>
      <c r="P74" s="26">
        <f t="shared" ref="P74:Z81" si="61">IF((C33&gt;$E$8)*AND(P33&lt;0.05),C33,0)</f>
        <v>0</v>
      </c>
      <c r="Q74" s="26">
        <f t="shared" si="61"/>
        <v>0</v>
      </c>
      <c r="R74" s="26">
        <f t="shared" si="61"/>
        <v>0</v>
      </c>
      <c r="S74" s="26">
        <f t="shared" si="61"/>
        <v>0</v>
      </c>
      <c r="T74" s="26">
        <f t="shared" si="61"/>
        <v>0</v>
      </c>
      <c r="U74" s="26">
        <f t="shared" si="61"/>
        <v>0</v>
      </c>
      <c r="V74" s="26">
        <f t="shared" si="61"/>
        <v>0</v>
      </c>
      <c r="W74" s="26">
        <f t="shared" si="61"/>
        <v>1.5161142629620306</v>
      </c>
      <c r="X74" s="26">
        <f t="shared" si="61"/>
        <v>15.829374034481354</v>
      </c>
      <c r="Y74" s="26">
        <f t="shared" si="61"/>
        <v>0</v>
      </c>
      <c r="Z74" s="26">
        <f t="shared" si="61"/>
        <v>0</v>
      </c>
    </row>
    <row r="75" spans="15:39" x14ac:dyDescent="0.25">
      <c r="O75" s="26">
        <f t="shared" ref="O75:O81" si="62">IF((B34&gt;$E$8)*AND(O34&lt;0.05),B34,0)</f>
        <v>0</v>
      </c>
      <c r="P75" s="26">
        <f t="shared" si="61"/>
        <v>0</v>
      </c>
      <c r="Q75" s="26">
        <f t="shared" si="61"/>
        <v>0</v>
      </c>
      <c r="R75" s="26">
        <f t="shared" si="61"/>
        <v>0</v>
      </c>
      <c r="S75" s="26">
        <f t="shared" si="61"/>
        <v>0</v>
      </c>
      <c r="T75" s="26">
        <f t="shared" si="61"/>
        <v>0</v>
      </c>
      <c r="U75" s="26">
        <f t="shared" si="61"/>
        <v>0</v>
      </c>
      <c r="V75" s="26">
        <f t="shared" si="61"/>
        <v>1.5321208316030088</v>
      </c>
      <c r="W75" s="26">
        <f t="shared" si="61"/>
        <v>1.9030162709265304</v>
      </c>
      <c r="X75" s="26">
        <f t="shared" si="61"/>
        <v>6.3822263592589819</v>
      </c>
      <c r="Y75" s="26">
        <f t="shared" si="61"/>
        <v>0</v>
      </c>
      <c r="Z75" s="26">
        <f t="shared" si="61"/>
        <v>0</v>
      </c>
    </row>
    <row r="76" spans="15:39" x14ac:dyDescent="0.25">
      <c r="O76" s="26">
        <f t="shared" si="62"/>
        <v>0</v>
      </c>
      <c r="P76" s="26">
        <f t="shared" si="61"/>
        <v>0</v>
      </c>
      <c r="Q76" s="26">
        <f t="shared" si="61"/>
        <v>0</v>
      </c>
      <c r="R76" s="26">
        <f t="shared" si="61"/>
        <v>0</v>
      </c>
      <c r="S76" s="26">
        <f t="shared" si="61"/>
        <v>0</v>
      </c>
      <c r="T76" s="26">
        <f t="shared" si="61"/>
        <v>1.5904927845210317</v>
      </c>
      <c r="U76" s="26">
        <f t="shared" si="61"/>
        <v>1.9419280809253863</v>
      </c>
      <c r="V76" s="26">
        <f t="shared" si="61"/>
        <v>2.6056634318088281</v>
      </c>
      <c r="W76" s="26">
        <f t="shared" si="61"/>
        <v>2.7240498117513012</v>
      </c>
      <c r="X76" s="26">
        <f t="shared" si="61"/>
        <v>7.1116438160095852</v>
      </c>
      <c r="Y76" s="26">
        <f t="shared" si="61"/>
        <v>0</v>
      </c>
      <c r="Z76" s="26">
        <f t="shared" si="61"/>
        <v>0</v>
      </c>
    </row>
    <row r="77" spans="15:39" x14ac:dyDescent="0.25">
      <c r="O77" s="26">
        <f t="shared" si="62"/>
        <v>0</v>
      </c>
      <c r="P77" s="26">
        <f t="shared" si="61"/>
        <v>0</v>
      </c>
      <c r="Q77" s="26">
        <f t="shared" si="61"/>
        <v>0</v>
      </c>
      <c r="R77" s="26">
        <f t="shared" si="61"/>
        <v>0</v>
      </c>
      <c r="S77" s="26">
        <f t="shared" si="61"/>
        <v>0</v>
      </c>
      <c r="T77" s="26">
        <f t="shared" si="61"/>
        <v>0</v>
      </c>
      <c r="U77" s="26">
        <f t="shared" si="61"/>
        <v>0</v>
      </c>
      <c r="V77" s="26">
        <f t="shared" si="61"/>
        <v>0</v>
      </c>
      <c r="W77" s="26">
        <f t="shared" si="61"/>
        <v>0</v>
      </c>
      <c r="X77" s="26">
        <f t="shared" si="61"/>
        <v>0</v>
      </c>
      <c r="Y77" s="26">
        <f t="shared" si="61"/>
        <v>0</v>
      </c>
      <c r="Z77" s="26">
        <f t="shared" si="61"/>
        <v>0</v>
      </c>
    </row>
    <row r="78" spans="15:39" x14ac:dyDescent="0.25">
      <c r="O78" s="26">
        <f t="shared" si="62"/>
        <v>0</v>
      </c>
      <c r="P78" s="26">
        <f t="shared" si="61"/>
        <v>0</v>
      </c>
      <c r="Q78" s="26">
        <f t="shared" si="61"/>
        <v>0</v>
      </c>
      <c r="R78" s="26">
        <f t="shared" si="61"/>
        <v>0</v>
      </c>
      <c r="S78" s="26">
        <f t="shared" si="61"/>
        <v>0</v>
      </c>
      <c r="T78" s="26">
        <f t="shared" si="61"/>
        <v>0</v>
      </c>
      <c r="U78" s="26">
        <f t="shared" si="61"/>
        <v>0</v>
      </c>
      <c r="V78" s="26">
        <f t="shared" si="61"/>
        <v>0</v>
      </c>
      <c r="W78" s="26">
        <f t="shared" si="61"/>
        <v>0</v>
      </c>
      <c r="X78" s="26">
        <f t="shared" si="61"/>
        <v>0</v>
      </c>
      <c r="Y78" s="26">
        <f t="shared" si="61"/>
        <v>0</v>
      </c>
      <c r="Z78" s="26">
        <f t="shared" si="61"/>
        <v>0</v>
      </c>
    </row>
    <row r="79" spans="15:39" x14ac:dyDescent="0.25">
      <c r="O79" s="26">
        <f t="shared" si="62"/>
        <v>0</v>
      </c>
      <c r="P79" s="26">
        <f t="shared" si="61"/>
        <v>0</v>
      </c>
      <c r="Q79" s="26">
        <f t="shared" si="61"/>
        <v>0</v>
      </c>
      <c r="R79" s="26">
        <f t="shared" si="61"/>
        <v>0</v>
      </c>
      <c r="S79" s="26">
        <f t="shared" si="61"/>
        <v>0</v>
      </c>
      <c r="T79" s="26">
        <f t="shared" si="61"/>
        <v>0</v>
      </c>
      <c r="U79" s="26">
        <f t="shared" si="61"/>
        <v>0</v>
      </c>
      <c r="V79" s="26">
        <f t="shared" si="61"/>
        <v>0</v>
      </c>
      <c r="W79" s="26">
        <f t="shared" si="61"/>
        <v>0</v>
      </c>
      <c r="X79" s="26">
        <f t="shared" si="61"/>
        <v>0</v>
      </c>
      <c r="Y79" s="26">
        <f t="shared" si="61"/>
        <v>0</v>
      </c>
      <c r="Z79" s="26">
        <f t="shared" si="61"/>
        <v>0</v>
      </c>
    </row>
    <row r="80" spans="15:39" x14ac:dyDescent="0.25">
      <c r="O80" s="26">
        <f t="shared" si="62"/>
        <v>0</v>
      </c>
      <c r="P80" s="26">
        <f t="shared" si="61"/>
        <v>0</v>
      </c>
      <c r="Q80" s="26">
        <f t="shared" si="61"/>
        <v>0</v>
      </c>
      <c r="R80" s="26">
        <f t="shared" si="61"/>
        <v>0</v>
      </c>
      <c r="S80" s="26">
        <f t="shared" si="61"/>
        <v>0</v>
      </c>
      <c r="T80" s="26">
        <f t="shared" si="61"/>
        <v>0</v>
      </c>
      <c r="U80" s="26">
        <f t="shared" si="61"/>
        <v>0</v>
      </c>
      <c r="V80" s="26">
        <f t="shared" si="61"/>
        <v>0</v>
      </c>
      <c r="W80" s="26">
        <f t="shared" si="61"/>
        <v>0</v>
      </c>
      <c r="X80" s="26">
        <f t="shared" si="61"/>
        <v>0</v>
      </c>
      <c r="Y80" s="26">
        <f t="shared" si="61"/>
        <v>0</v>
      </c>
      <c r="Z80" s="26">
        <f t="shared" si="61"/>
        <v>0</v>
      </c>
    </row>
    <row r="81" spans="15:26" x14ac:dyDescent="0.25">
      <c r="O81" s="26">
        <f t="shared" si="62"/>
        <v>0</v>
      </c>
      <c r="P81" s="26">
        <f t="shared" si="61"/>
        <v>0</v>
      </c>
      <c r="Q81" s="26">
        <f t="shared" si="61"/>
        <v>0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0</v>
      </c>
      <c r="V81" s="26">
        <f t="shared" si="61"/>
        <v>0</v>
      </c>
      <c r="W81" s="26">
        <f t="shared" si="61"/>
        <v>1.7896146711770682</v>
      </c>
      <c r="X81" s="26">
        <f t="shared" si="61"/>
        <v>2.8838395811803257</v>
      </c>
      <c r="Y81" s="26">
        <f t="shared" si="61"/>
        <v>6.0283968979027778</v>
      </c>
      <c r="Z81" s="26">
        <f t="shared" si="61"/>
        <v>0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>
        <f>IF(P74&gt;0,B33,0)</f>
        <v>0</v>
      </c>
      <c r="P84" s="26">
        <f t="shared" ref="P84:Z91" si="63">IF(Q74&gt;0,C33,0)</f>
        <v>0</v>
      </c>
      <c r="Q84" s="26">
        <f t="shared" si="63"/>
        <v>0</v>
      </c>
      <c r="R84" s="26">
        <f t="shared" si="63"/>
        <v>0</v>
      </c>
      <c r="S84" s="26">
        <f t="shared" si="63"/>
        <v>0</v>
      </c>
      <c r="T84" s="26">
        <f t="shared" si="63"/>
        <v>0</v>
      </c>
      <c r="U84" s="26">
        <f t="shared" si="63"/>
        <v>0</v>
      </c>
      <c r="V84" s="26">
        <f t="shared" si="63"/>
        <v>1.1265719855865191</v>
      </c>
      <c r="W84" s="26">
        <f t="shared" si="63"/>
        <v>1.5161142629620306</v>
      </c>
      <c r="X84" s="26">
        <f t="shared" si="63"/>
        <v>0</v>
      </c>
      <c r="Y84" s="26">
        <f t="shared" si="63"/>
        <v>0</v>
      </c>
      <c r="Z84" s="26">
        <f t="shared" si="63"/>
        <v>0</v>
      </c>
    </row>
    <row r="85" spans="15:26" x14ac:dyDescent="0.25">
      <c r="O85" s="26">
        <f t="shared" ref="O85:O91" si="64">IF(P75&gt;0,B34,0)</f>
        <v>0</v>
      </c>
      <c r="P85" s="26">
        <f t="shared" si="63"/>
        <v>0</v>
      </c>
      <c r="Q85" s="26">
        <f t="shared" si="63"/>
        <v>0</v>
      </c>
      <c r="R85" s="26">
        <f t="shared" si="63"/>
        <v>0</v>
      </c>
      <c r="S85" s="26">
        <f t="shared" si="63"/>
        <v>0</v>
      </c>
      <c r="T85" s="26">
        <f t="shared" si="63"/>
        <v>0</v>
      </c>
      <c r="U85" s="26">
        <f t="shared" si="63"/>
        <v>1.2080686556742275</v>
      </c>
      <c r="V85" s="26">
        <f t="shared" si="63"/>
        <v>1.5321208316030088</v>
      </c>
      <c r="W85" s="26">
        <f t="shared" si="63"/>
        <v>1.9030162709265304</v>
      </c>
      <c r="X85" s="26">
        <f t="shared" si="63"/>
        <v>0</v>
      </c>
      <c r="Y85" s="26">
        <f t="shared" si="63"/>
        <v>0</v>
      </c>
      <c r="Z85" s="26">
        <f t="shared" si="63"/>
        <v>0</v>
      </c>
    </row>
    <row r="86" spans="15:26" x14ac:dyDescent="0.25">
      <c r="O86" s="26">
        <f t="shared" si="64"/>
        <v>0</v>
      </c>
      <c r="P86" s="26">
        <f t="shared" si="63"/>
        <v>0</v>
      </c>
      <c r="Q86" s="26">
        <f t="shared" si="63"/>
        <v>0</v>
      </c>
      <c r="R86" s="26">
        <f t="shared" si="63"/>
        <v>0</v>
      </c>
      <c r="S86" s="26">
        <f t="shared" si="63"/>
        <v>1.3913018150118941</v>
      </c>
      <c r="T86" s="26">
        <f t="shared" si="63"/>
        <v>1.5904927845210317</v>
      </c>
      <c r="U86" s="26">
        <f t="shared" si="63"/>
        <v>1.9419280809253863</v>
      </c>
      <c r="V86" s="26">
        <f t="shared" si="63"/>
        <v>2.6056634318088281</v>
      </c>
      <c r="W86" s="26">
        <f t="shared" si="63"/>
        <v>2.7240498117513012</v>
      </c>
      <c r="X86" s="26">
        <f t="shared" si="63"/>
        <v>0</v>
      </c>
      <c r="Y86" s="26">
        <f t="shared" si="63"/>
        <v>0</v>
      </c>
      <c r="Z86" s="26">
        <f t="shared" si="63"/>
        <v>0</v>
      </c>
    </row>
    <row r="87" spans="15:26" x14ac:dyDescent="0.25">
      <c r="O87" s="26">
        <f t="shared" si="64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 t="shared" si="63"/>
        <v>0</v>
      </c>
      <c r="X87" s="26">
        <f t="shared" si="63"/>
        <v>0</v>
      </c>
      <c r="Y87" s="26">
        <f t="shared" si="63"/>
        <v>0</v>
      </c>
      <c r="Z87" s="26">
        <f t="shared" si="63"/>
        <v>0</v>
      </c>
    </row>
    <row r="88" spans="15:26" x14ac:dyDescent="0.25">
      <c r="O88" s="26">
        <f t="shared" si="64"/>
        <v>0</v>
      </c>
      <c r="P88" s="26">
        <f t="shared" si="63"/>
        <v>0</v>
      </c>
      <c r="Q88" s="26">
        <f t="shared" si="63"/>
        <v>0</v>
      </c>
      <c r="R88" s="26">
        <f t="shared" si="63"/>
        <v>0</v>
      </c>
      <c r="S88" s="26">
        <f t="shared" si="63"/>
        <v>0</v>
      </c>
      <c r="T88" s="26">
        <f t="shared" si="63"/>
        <v>0</v>
      </c>
      <c r="U88" s="26">
        <f t="shared" si="63"/>
        <v>0</v>
      </c>
      <c r="V88" s="26">
        <f t="shared" si="63"/>
        <v>0</v>
      </c>
      <c r="W88" s="26">
        <f t="shared" si="63"/>
        <v>0</v>
      </c>
      <c r="X88" s="26">
        <f t="shared" si="63"/>
        <v>0</v>
      </c>
      <c r="Y88" s="26">
        <f t="shared" si="63"/>
        <v>0</v>
      </c>
      <c r="Z88" s="26">
        <f t="shared" si="63"/>
        <v>0</v>
      </c>
    </row>
    <row r="89" spans="15:26" x14ac:dyDescent="0.25">
      <c r="O89" s="26">
        <f t="shared" si="64"/>
        <v>0</v>
      </c>
      <c r="P89" s="26">
        <f t="shared" si="63"/>
        <v>0</v>
      </c>
      <c r="Q89" s="26">
        <f t="shared" si="63"/>
        <v>0</v>
      </c>
      <c r="R89" s="26">
        <f t="shared" si="63"/>
        <v>0</v>
      </c>
      <c r="S89" s="26">
        <f t="shared" si="63"/>
        <v>0</v>
      </c>
      <c r="T89" s="26">
        <f t="shared" si="63"/>
        <v>0</v>
      </c>
      <c r="U89" s="26">
        <f t="shared" si="63"/>
        <v>0</v>
      </c>
      <c r="V89" s="26">
        <f t="shared" si="63"/>
        <v>0</v>
      </c>
      <c r="W89" s="26">
        <f t="shared" si="63"/>
        <v>0</v>
      </c>
      <c r="X89" s="26">
        <f t="shared" si="63"/>
        <v>0</v>
      </c>
      <c r="Y89" s="26">
        <f t="shared" si="63"/>
        <v>0</v>
      </c>
      <c r="Z89" s="26">
        <f t="shared" si="63"/>
        <v>0</v>
      </c>
    </row>
    <row r="90" spans="15:26" x14ac:dyDescent="0.25">
      <c r="O90" s="26">
        <f t="shared" si="64"/>
        <v>0</v>
      </c>
      <c r="P90" s="26">
        <f t="shared" si="63"/>
        <v>0</v>
      </c>
      <c r="Q90" s="26">
        <f t="shared" si="63"/>
        <v>0</v>
      </c>
      <c r="R90" s="26">
        <f t="shared" si="63"/>
        <v>0</v>
      </c>
      <c r="S90" s="26">
        <f t="shared" si="63"/>
        <v>0</v>
      </c>
      <c r="T90" s="26">
        <f t="shared" si="63"/>
        <v>0</v>
      </c>
      <c r="U90" s="26">
        <f t="shared" si="63"/>
        <v>0</v>
      </c>
      <c r="V90" s="26">
        <f t="shared" si="63"/>
        <v>0</v>
      </c>
      <c r="W90" s="26">
        <f t="shared" si="63"/>
        <v>0</v>
      </c>
      <c r="X90" s="26">
        <f t="shared" si="63"/>
        <v>0</v>
      </c>
      <c r="Y90" s="26">
        <f t="shared" si="63"/>
        <v>0</v>
      </c>
      <c r="Z90" s="26">
        <f t="shared" si="63"/>
        <v>0</v>
      </c>
    </row>
    <row r="91" spans="15:26" x14ac:dyDescent="0.25">
      <c r="O91" s="26">
        <f t="shared" si="64"/>
        <v>0</v>
      </c>
      <c r="P91" s="26">
        <f t="shared" si="63"/>
        <v>0</v>
      </c>
      <c r="Q91" s="26">
        <f t="shared" si="63"/>
        <v>0</v>
      </c>
      <c r="R91" s="26">
        <f t="shared" si="63"/>
        <v>0</v>
      </c>
      <c r="S91" s="26">
        <f t="shared" si="63"/>
        <v>0</v>
      </c>
      <c r="T91" s="26">
        <f t="shared" si="63"/>
        <v>0</v>
      </c>
      <c r="U91" s="26">
        <f t="shared" si="63"/>
        <v>0</v>
      </c>
      <c r="V91" s="26">
        <f t="shared" si="63"/>
        <v>1.4305070481142168</v>
      </c>
      <c r="W91" s="26">
        <f t="shared" si="63"/>
        <v>1.7896146711770682</v>
      </c>
      <c r="X91" s="26">
        <f t="shared" si="63"/>
        <v>2.8838395811803257</v>
      </c>
      <c r="Y91" s="26">
        <f t="shared" si="63"/>
        <v>0</v>
      </c>
      <c r="Z91" s="26">
        <f t="shared" si="63"/>
        <v>0</v>
      </c>
    </row>
    <row r="140" spans="16:16" x14ac:dyDescent="0.25">
      <c r="P140" s="5">
        <f>'Summary Results'!$P$101:$AA$101</f>
        <v>23.191900324473263</v>
      </c>
    </row>
  </sheetData>
  <protectedRanges>
    <protectedRange password="B40F" sqref="E5:F7" name="Range1_2"/>
    <protectedRange password="B40F" sqref="B13:M20" name="Range1_1_1"/>
    <protectedRange password="B40F" sqref="AB13:AM20" name="Range1_3_1"/>
  </protectedRanges>
  <mergeCells count="23">
    <mergeCell ref="B2:D2"/>
    <mergeCell ref="B3:D3"/>
    <mergeCell ref="B4:D4"/>
    <mergeCell ref="B5:D5"/>
    <mergeCell ref="B6:D6"/>
    <mergeCell ref="B7:D7"/>
    <mergeCell ref="B8:D8"/>
    <mergeCell ref="E6:F6"/>
    <mergeCell ref="E7:F7"/>
    <mergeCell ref="E9:F9"/>
    <mergeCell ref="E10:F10"/>
    <mergeCell ref="J2:K2"/>
    <mergeCell ref="J3:K3"/>
    <mergeCell ref="J4:K4"/>
    <mergeCell ref="J5:K5"/>
    <mergeCell ref="J6:K6"/>
    <mergeCell ref="J7:K7"/>
    <mergeCell ref="J8:K8"/>
    <mergeCell ref="E2:F2"/>
    <mergeCell ref="E8:F8"/>
    <mergeCell ref="E3:F3"/>
    <mergeCell ref="E4:F4"/>
    <mergeCell ref="E5:F5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91"/>
  <sheetViews>
    <sheetView workbookViewId="0">
      <selection activeCell="B13" sqref="B13:AM20"/>
    </sheetView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101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4" t="str">
        <f>'Summary Results'!I2</f>
        <v>BPB</v>
      </c>
      <c r="K2" s="184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4">
        <f>'Summary Results'!I3</f>
        <v>0</v>
      </c>
      <c r="K3" s="184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4">
        <f>'Summary Results'!I4</f>
        <v>0</v>
      </c>
      <c r="K4" s="184"/>
    </row>
    <row r="5" spans="1:52" x14ac:dyDescent="0.25">
      <c r="B5" s="180" t="s">
        <v>43</v>
      </c>
      <c r="C5" s="180"/>
      <c r="D5" s="180"/>
      <c r="E5" s="185">
        <v>44074</v>
      </c>
      <c r="F5" s="183"/>
      <c r="H5" s="2" t="s">
        <v>28</v>
      </c>
      <c r="I5" s="2"/>
      <c r="J5" s="184">
        <f>'Summary Results'!I5</f>
        <v>0</v>
      </c>
      <c r="K5" s="184"/>
    </row>
    <row r="6" spans="1:52" x14ac:dyDescent="0.25">
      <c r="B6" s="180" t="s">
        <v>21</v>
      </c>
      <c r="C6" s="180"/>
      <c r="D6" s="180"/>
      <c r="E6" s="185">
        <v>44075</v>
      </c>
      <c r="F6" s="183"/>
      <c r="H6" s="2" t="s">
        <v>29</v>
      </c>
      <c r="I6" s="2"/>
      <c r="J6" s="184">
        <f>'Summary Results'!I6</f>
        <v>0</v>
      </c>
      <c r="K6" s="184"/>
    </row>
    <row r="7" spans="1:52" x14ac:dyDescent="0.25">
      <c r="B7" s="180" t="s">
        <v>45</v>
      </c>
      <c r="C7" s="180"/>
      <c r="D7" s="180"/>
      <c r="E7" s="185">
        <v>44077</v>
      </c>
      <c r="F7" s="183"/>
      <c r="H7" s="2" t="s">
        <v>30</v>
      </c>
      <c r="I7" s="2"/>
      <c r="J7" s="184">
        <f>'Summary Results'!I7</f>
        <v>0</v>
      </c>
      <c r="K7" s="184"/>
    </row>
    <row r="8" spans="1:52" x14ac:dyDescent="0.25">
      <c r="B8" s="179" t="s">
        <v>44</v>
      </c>
      <c r="C8" s="179"/>
      <c r="D8" s="179"/>
      <c r="E8" s="184">
        <f>'Summary Results'!D8</f>
        <v>1.5</v>
      </c>
      <c r="F8" s="184"/>
      <c r="G8" t="s">
        <v>62</v>
      </c>
      <c r="H8" s="2" t="s">
        <v>31</v>
      </c>
      <c r="I8" s="2"/>
      <c r="J8" s="184">
        <f>'Summary Results'!I8</f>
        <v>0</v>
      </c>
      <c r="K8" s="184"/>
    </row>
    <row r="9" spans="1:52" x14ac:dyDescent="0.25">
      <c r="B9" s="1" t="s">
        <v>59</v>
      </c>
      <c r="C9" s="1"/>
      <c r="D9" s="1"/>
      <c r="E9" s="184">
        <f>'Summary Results'!D9</f>
        <v>20.59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139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140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141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 t="str">
        <f>J2</f>
        <v>BPB</v>
      </c>
      <c r="B13" s="177">
        <v>2944</v>
      </c>
      <c r="C13" s="177">
        <v>3498</v>
      </c>
      <c r="D13" s="177">
        <v>3293</v>
      </c>
      <c r="E13" s="177">
        <v>3005</v>
      </c>
      <c r="F13" s="177">
        <v>3800</v>
      </c>
      <c r="G13" s="177">
        <v>3543</v>
      </c>
      <c r="H13" s="177">
        <v>3861</v>
      </c>
      <c r="I13" s="177">
        <v>4168</v>
      </c>
      <c r="J13" s="177">
        <v>5122</v>
      </c>
      <c r="K13" s="177">
        <v>62485</v>
      </c>
      <c r="L13" s="177">
        <v>24</v>
      </c>
      <c r="M13" s="177">
        <v>10</v>
      </c>
      <c r="O13" s="177">
        <v>3221</v>
      </c>
      <c r="P13" s="177">
        <v>3300</v>
      </c>
      <c r="Q13" s="177">
        <v>3157</v>
      </c>
      <c r="R13" s="177">
        <v>2991</v>
      </c>
      <c r="S13" s="177">
        <v>3566</v>
      </c>
      <c r="T13" s="177">
        <v>3334</v>
      </c>
      <c r="U13" s="177">
        <v>3141</v>
      </c>
      <c r="V13" s="177">
        <v>3403</v>
      </c>
      <c r="W13" s="177">
        <v>4530</v>
      </c>
      <c r="X13" s="177">
        <v>27156</v>
      </c>
      <c r="Y13" s="177">
        <v>161</v>
      </c>
      <c r="Z13" s="177">
        <v>10</v>
      </c>
      <c r="AB13" s="177">
        <v>2602</v>
      </c>
      <c r="AC13" s="177">
        <v>2682</v>
      </c>
      <c r="AD13" s="177">
        <v>2792</v>
      </c>
      <c r="AE13" s="177">
        <v>2865</v>
      </c>
      <c r="AF13" s="177">
        <v>2812</v>
      </c>
      <c r="AG13" s="177">
        <v>2908</v>
      </c>
      <c r="AH13" s="177">
        <v>3241</v>
      </c>
      <c r="AI13" s="177">
        <v>3035</v>
      </c>
      <c r="AJ13" s="177">
        <v>3985</v>
      </c>
      <c r="AK13" s="177">
        <v>53488</v>
      </c>
      <c r="AL13" s="177">
        <v>129</v>
      </c>
      <c r="AM13" s="177">
        <v>13</v>
      </c>
      <c r="AN13" s="20" t="s">
        <v>33</v>
      </c>
      <c r="AO13">
        <f>B13</f>
        <v>2944</v>
      </c>
      <c r="AP13">
        <f t="shared" ref="AP13:AZ13" si="0">C13</f>
        <v>3498</v>
      </c>
      <c r="AQ13">
        <f t="shared" si="0"/>
        <v>3293</v>
      </c>
      <c r="AR13">
        <f t="shared" si="0"/>
        <v>3005</v>
      </c>
      <c r="AS13">
        <f t="shared" si="0"/>
        <v>3800</v>
      </c>
      <c r="AT13">
        <f t="shared" si="0"/>
        <v>3543</v>
      </c>
      <c r="AU13">
        <f t="shared" si="0"/>
        <v>3861</v>
      </c>
      <c r="AV13">
        <f t="shared" si="0"/>
        <v>4168</v>
      </c>
      <c r="AW13">
        <f t="shared" si="0"/>
        <v>5122</v>
      </c>
      <c r="AX13">
        <f t="shared" si="0"/>
        <v>62485</v>
      </c>
      <c r="AY13">
        <f t="shared" si="0"/>
        <v>24</v>
      </c>
      <c r="AZ13" s="21">
        <f t="shared" si="0"/>
        <v>10</v>
      </c>
    </row>
    <row r="14" spans="1:52" x14ac:dyDescent="0.25">
      <c r="A14" s="53">
        <f t="shared" ref="A14:A19" si="1">J3</f>
        <v>0</v>
      </c>
      <c r="B14" s="177">
        <v>3011</v>
      </c>
      <c r="C14" s="177">
        <v>2789</v>
      </c>
      <c r="D14" s="177">
        <v>3433</v>
      </c>
      <c r="E14" s="177">
        <v>3101</v>
      </c>
      <c r="F14" s="177">
        <v>3280</v>
      </c>
      <c r="G14" s="177">
        <v>3074</v>
      </c>
      <c r="H14" s="177">
        <v>3434</v>
      </c>
      <c r="I14" s="177">
        <v>4390</v>
      </c>
      <c r="J14" s="177">
        <v>5523</v>
      </c>
      <c r="K14" s="177">
        <v>44435</v>
      </c>
      <c r="L14" s="177">
        <v>23</v>
      </c>
      <c r="M14" s="177">
        <v>20</v>
      </c>
      <c r="O14" s="177">
        <v>3084</v>
      </c>
      <c r="P14" s="177">
        <v>3609</v>
      </c>
      <c r="Q14" s="177">
        <v>2961</v>
      </c>
      <c r="R14" s="177">
        <v>2945</v>
      </c>
      <c r="S14" s="177">
        <v>2725</v>
      </c>
      <c r="T14" s="177">
        <v>2743</v>
      </c>
      <c r="U14" s="177">
        <v>3191</v>
      </c>
      <c r="V14" s="177">
        <v>3418</v>
      </c>
      <c r="W14" s="177">
        <v>4759</v>
      </c>
      <c r="X14" s="177">
        <v>29742</v>
      </c>
      <c r="Y14" s="177">
        <v>33</v>
      </c>
      <c r="Z14" s="177">
        <v>13</v>
      </c>
      <c r="AB14" s="177">
        <v>2921</v>
      </c>
      <c r="AC14" s="177">
        <v>2808</v>
      </c>
      <c r="AD14" s="177">
        <v>2559</v>
      </c>
      <c r="AE14" s="177">
        <v>2934</v>
      </c>
      <c r="AF14" s="177">
        <v>3074</v>
      </c>
      <c r="AG14" s="177">
        <v>3011</v>
      </c>
      <c r="AH14" s="177">
        <v>3518</v>
      </c>
      <c r="AI14" s="177">
        <v>3400</v>
      </c>
      <c r="AJ14" s="177">
        <v>5467</v>
      </c>
      <c r="AK14" s="177">
        <v>31228</v>
      </c>
      <c r="AL14" s="177">
        <v>7</v>
      </c>
      <c r="AM14" s="177">
        <v>7</v>
      </c>
      <c r="AN14" s="20"/>
      <c r="AO14">
        <f>O13</f>
        <v>3221</v>
      </c>
      <c r="AP14">
        <f t="shared" ref="AP14:AZ14" si="2">P13</f>
        <v>3300</v>
      </c>
      <c r="AQ14">
        <f t="shared" si="2"/>
        <v>3157</v>
      </c>
      <c r="AR14">
        <f t="shared" si="2"/>
        <v>2991</v>
      </c>
      <c r="AS14">
        <f t="shared" si="2"/>
        <v>3566</v>
      </c>
      <c r="AT14">
        <f t="shared" si="2"/>
        <v>3334</v>
      </c>
      <c r="AU14">
        <f t="shared" si="2"/>
        <v>3141</v>
      </c>
      <c r="AV14">
        <f t="shared" si="2"/>
        <v>3403</v>
      </c>
      <c r="AW14">
        <f t="shared" si="2"/>
        <v>4530</v>
      </c>
      <c r="AX14">
        <f t="shared" si="2"/>
        <v>27156</v>
      </c>
      <c r="AY14">
        <f t="shared" si="2"/>
        <v>161</v>
      </c>
      <c r="AZ14" s="21">
        <f t="shared" si="2"/>
        <v>10</v>
      </c>
    </row>
    <row r="15" spans="1:52" x14ac:dyDescent="0.25">
      <c r="A15" s="53">
        <f t="shared" si="1"/>
        <v>0</v>
      </c>
      <c r="B15" s="177">
        <v>2971</v>
      </c>
      <c r="C15" s="177">
        <v>3344</v>
      </c>
      <c r="D15" s="177">
        <v>3569</v>
      </c>
      <c r="E15" s="177">
        <v>4108</v>
      </c>
      <c r="F15" s="177">
        <v>4876</v>
      </c>
      <c r="G15" s="177">
        <v>5846</v>
      </c>
      <c r="H15" s="177">
        <v>7904</v>
      </c>
      <c r="I15" s="177">
        <v>10224</v>
      </c>
      <c r="J15" s="177">
        <v>14899</v>
      </c>
      <c r="K15" s="177">
        <v>34456</v>
      </c>
      <c r="L15" s="177">
        <v>66</v>
      </c>
      <c r="M15" s="177">
        <v>17</v>
      </c>
      <c r="O15" s="177">
        <v>2971</v>
      </c>
      <c r="P15" s="177">
        <v>2988</v>
      </c>
      <c r="Q15" s="177">
        <v>3124</v>
      </c>
      <c r="R15" s="177">
        <v>3176</v>
      </c>
      <c r="S15" s="177">
        <v>4405</v>
      </c>
      <c r="T15" s="177">
        <v>4836</v>
      </c>
      <c r="U15" s="177">
        <v>6560</v>
      </c>
      <c r="V15" s="177">
        <v>9172</v>
      </c>
      <c r="W15" s="177">
        <v>12334</v>
      </c>
      <c r="X15" s="177">
        <v>29346</v>
      </c>
      <c r="Y15" s="177">
        <v>54</v>
      </c>
      <c r="Z15" s="177">
        <v>10</v>
      </c>
      <c r="AB15" s="177">
        <v>2659</v>
      </c>
      <c r="AC15" s="177">
        <v>2852</v>
      </c>
      <c r="AD15" s="177">
        <v>3052</v>
      </c>
      <c r="AE15" s="177">
        <v>3260</v>
      </c>
      <c r="AF15" s="177">
        <v>4271</v>
      </c>
      <c r="AG15" s="177">
        <v>5761</v>
      </c>
      <c r="AH15" s="177">
        <v>7010</v>
      </c>
      <c r="AI15" s="177">
        <v>9359</v>
      </c>
      <c r="AJ15" s="177">
        <v>12378</v>
      </c>
      <c r="AK15" s="177">
        <v>41663</v>
      </c>
      <c r="AL15" s="177">
        <v>123</v>
      </c>
      <c r="AM15" s="177">
        <v>10</v>
      </c>
      <c r="AN15" s="20"/>
      <c r="AO15">
        <f>AB13</f>
        <v>2602</v>
      </c>
      <c r="AP15">
        <f t="shared" ref="AP15:AZ15" si="3">AC13</f>
        <v>2682</v>
      </c>
      <c r="AQ15">
        <f t="shared" si="3"/>
        <v>2792</v>
      </c>
      <c r="AR15">
        <f t="shared" si="3"/>
        <v>2865</v>
      </c>
      <c r="AS15">
        <f t="shared" si="3"/>
        <v>2812</v>
      </c>
      <c r="AT15">
        <f t="shared" si="3"/>
        <v>2908</v>
      </c>
      <c r="AU15">
        <f t="shared" si="3"/>
        <v>3241</v>
      </c>
      <c r="AV15">
        <f t="shared" si="3"/>
        <v>3035</v>
      </c>
      <c r="AW15">
        <f t="shared" si="3"/>
        <v>3985</v>
      </c>
      <c r="AX15">
        <f t="shared" si="3"/>
        <v>53488</v>
      </c>
      <c r="AY15">
        <f t="shared" si="3"/>
        <v>129</v>
      </c>
      <c r="AZ15" s="21">
        <f t="shared" si="3"/>
        <v>13</v>
      </c>
    </row>
    <row r="16" spans="1:52" x14ac:dyDescent="0.25">
      <c r="A16" s="53">
        <f t="shared" si="1"/>
        <v>0</v>
      </c>
      <c r="B16" s="177">
        <v>3247</v>
      </c>
      <c r="C16" s="177">
        <v>3277</v>
      </c>
      <c r="D16" s="177">
        <v>3005</v>
      </c>
      <c r="E16" s="177">
        <v>3267</v>
      </c>
      <c r="F16" s="177">
        <v>3663</v>
      </c>
      <c r="G16" s="177">
        <v>3217</v>
      </c>
      <c r="H16" s="177">
        <v>3078</v>
      </c>
      <c r="I16" s="177">
        <v>3370</v>
      </c>
      <c r="J16" s="177">
        <v>3488</v>
      </c>
      <c r="K16" s="177">
        <v>6207</v>
      </c>
      <c r="L16" s="177">
        <v>11427</v>
      </c>
      <c r="M16" s="177">
        <v>30</v>
      </c>
      <c r="O16" s="177">
        <v>2844</v>
      </c>
      <c r="P16" s="177">
        <v>2955</v>
      </c>
      <c r="Q16" s="177">
        <v>2676</v>
      </c>
      <c r="R16" s="177">
        <v>2584</v>
      </c>
      <c r="S16" s="177">
        <v>2931</v>
      </c>
      <c r="T16" s="177">
        <v>2928</v>
      </c>
      <c r="U16" s="177">
        <v>3254</v>
      </c>
      <c r="V16" s="177">
        <v>3513</v>
      </c>
      <c r="W16" s="177">
        <v>2915</v>
      </c>
      <c r="X16" s="177">
        <v>5251</v>
      </c>
      <c r="Y16" s="177">
        <v>7345</v>
      </c>
      <c r="Z16" s="177">
        <v>88</v>
      </c>
      <c r="AB16" s="177">
        <v>2775</v>
      </c>
      <c r="AC16" s="177">
        <v>2682</v>
      </c>
      <c r="AD16" s="177">
        <v>2763</v>
      </c>
      <c r="AE16" s="177">
        <v>2739</v>
      </c>
      <c r="AF16" s="177">
        <v>2712</v>
      </c>
      <c r="AG16" s="177">
        <v>2901</v>
      </c>
      <c r="AH16" s="177">
        <v>2862</v>
      </c>
      <c r="AI16" s="177">
        <v>2818</v>
      </c>
      <c r="AJ16" s="177">
        <v>2850</v>
      </c>
      <c r="AK16" s="177">
        <v>4716</v>
      </c>
      <c r="AL16" s="177">
        <v>7734</v>
      </c>
      <c r="AM16" s="177">
        <v>40</v>
      </c>
      <c r="AN16" s="20" t="s">
        <v>34</v>
      </c>
      <c r="AO16">
        <f>B14</f>
        <v>3011</v>
      </c>
      <c r="AP16">
        <f t="shared" ref="AP16:AZ16" si="4">C14</f>
        <v>2789</v>
      </c>
      <c r="AQ16">
        <f t="shared" si="4"/>
        <v>3433</v>
      </c>
      <c r="AR16">
        <f t="shared" si="4"/>
        <v>3101</v>
      </c>
      <c r="AS16">
        <f t="shared" si="4"/>
        <v>3280</v>
      </c>
      <c r="AT16">
        <f t="shared" si="4"/>
        <v>3074</v>
      </c>
      <c r="AU16">
        <f t="shared" si="4"/>
        <v>3434</v>
      </c>
      <c r="AV16">
        <f t="shared" si="4"/>
        <v>4390</v>
      </c>
      <c r="AW16">
        <f t="shared" si="4"/>
        <v>5523</v>
      </c>
      <c r="AX16">
        <f t="shared" si="4"/>
        <v>44435</v>
      </c>
      <c r="AY16">
        <f t="shared" si="4"/>
        <v>23</v>
      </c>
      <c r="AZ16" s="21">
        <f t="shared" si="4"/>
        <v>20</v>
      </c>
    </row>
    <row r="17" spans="1:53" x14ac:dyDescent="0.25">
      <c r="A17" s="53">
        <f t="shared" si="1"/>
        <v>0</v>
      </c>
      <c r="B17" s="177">
        <v>1474</v>
      </c>
      <c r="C17" s="177">
        <v>1389</v>
      </c>
      <c r="D17" s="177">
        <v>1649</v>
      </c>
      <c r="E17" s="177">
        <v>1763</v>
      </c>
      <c r="F17" s="177">
        <v>1685</v>
      </c>
      <c r="G17" s="177">
        <v>1559</v>
      </c>
      <c r="H17" s="177">
        <v>1645</v>
      </c>
      <c r="I17" s="177">
        <v>1685</v>
      </c>
      <c r="J17" s="177">
        <v>1871</v>
      </c>
      <c r="K17" s="177">
        <v>1867</v>
      </c>
      <c r="L17" s="177">
        <v>1801</v>
      </c>
      <c r="M17" s="177">
        <v>1702</v>
      </c>
      <c r="O17" s="177">
        <v>1496</v>
      </c>
      <c r="P17" s="177">
        <v>1296</v>
      </c>
      <c r="Q17" s="177">
        <v>1413</v>
      </c>
      <c r="R17" s="177">
        <v>1276</v>
      </c>
      <c r="S17" s="177">
        <v>1436</v>
      </c>
      <c r="T17" s="177">
        <v>1413</v>
      </c>
      <c r="U17" s="177">
        <v>1437</v>
      </c>
      <c r="V17" s="177">
        <v>1502</v>
      </c>
      <c r="W17" s="177">
        <v>1532</v>
      </c>
      <c r="X17" s="177">
        <v>1486</v>
      </c>
      <c r="Y17" s="177">
        <v>1436</v>
      </c>
      <c r="Z17" s="177">
        <v>1410</v>
      </c>
      <c r="AB17" s="177">
        <v>1376</v>
      </c>
      <c r="AC17" s="177">
        <v>1444</v>
      </c>
      <c r="AD17" s="177">
        <v>1442</v>
      </c>
      <c r="AE17" s="177">
        <v>1187</v>
      </c>
      <c r="AF17" s="177">
        <v>1417</v>
      </c>
      <c r="AG17" s="177">
        <v>1363</v>
      </c>
      <c r="AH17" s="177">
        <v>1585</v>
      </c>
      <c r="AI17" s="177">
        <v>1605</v>
      </c>
      <c r="AJ17" s="177">
        <v>1679</v>
      </c>
      <c r="AK17" s="177">
        <v>1581</v>
      </c>
      <c r="AL17" s="177">
        <v>1729</v>
      </c>
      <c r="AM17" s="177">
        <v>1467</v>
      </c>
      <c r="AN17" s="20"/>
      <c r="AO17">
        <f>O14</f>
        <v>3084</v>
      </c>
      <c r="AP17">
        <f t="shared" ref="AP17:AZ17" si="5">P14</f>
        <v>3609</v>
      </c>
      <c r="AQ17">
        <f t="shared" si="5"/>
        <v>2961</v>
      </c>
      <c r="AR17">
        <f t="shared" si="5"/>
        <v>2945</v>
      </c>
      <c r="AS17">
        <f t="shared" si="5"/>
        <v>2725</v>
      </c>
      <c r="AT17">
        <f t="shared" si="5"/>
        <v>2743</v>
      </c>
      <c r="AU17">
        <f t="shared" si="5"/>
        <v>3191</v>
      </c>
      <c r="AV17">
        <f t="shared" si="5"/>
        <v>3418</v>
      </c>
      <c r="AW17">
        <f t="shared" si="5"/>
        <v>4759</v>
      </c>
      <c r="AX17">
        <f t="shared" si="5"/>
        <v>29742</v>
      </c>
      <c r="AY17">
        <f t="shared" si="5"/>
        <v>33</v>
      </c>
      <c r="AZ17" s="21">
        <f t="shared" si="5"/>
        <v>13</v>
      </c>
    </row>
    <row r="18" spans="1:53" x14ac:dyDescent="0.25">
      <c r="A18" s="53">
        <f t="shared" si="1"/>
        <v>0</v>
      </c>
      <c r="B18" s="177">
        <v>1479</v>
      </c>
      <c r="C18" s="177">
        <v>1591</v>
      </c>
      <c r="D18" s="177">
        <v>1387</v>
      </c>
      <c r="E18" s="177">
        <v>1642</v>
      </c>
      <c r="F18" s="177">
        <v>1722</v>
      </c>
      <c r="G18" s="177">
        <v>1749</v>
      </c>
      <c r="H18" s="177">
        <v>1846</v>
      </c>
      <c r="I18" s="177">
        <v>1968</v>
      </c>
      <c r="J18" s="177">
        <v>1765</v>
      </c>
      <c r="K18" s="177">
        <v>1678</v>
      </c>
      <c r="L18" s="177">
        <v>1961</v>
      </c>
      <c r="M18" s="177">
        <v>1851</v>
      </c>
      <c r="O18" s="177">
        <v>1376</v>
      </c>
      <c r="P18" s="177">
        <v>1502</v>
      </c>
      <c r="Q18" s="177">
        <v>1366</v>
      </c>
      <c r="R18" s="177">
        <v>1356</v>
      </c>
      <c r="S18" s="177">
        <v>1579</v>
      </c>
      <c r="T18" s="177">
        <v>1432</v>
      </c>
      <c r="U18" s="177">
        <v>1416</v>
      </c>
      <c r="V18" s="177">
        <v>1522</v>
      </c>
      <c r="W18" s="177">
        <v>1702</v>
      </c>
      <c r="X18" s="177">
        <v>1742</v>
      </c>
      <c r="Y18" s="177">
        <v>1426</v>
      </c>
      <c r="Z18" s="177">
        <v>1516</v>
      </c>
      <c r="AB18" s="177">
        <v>1506</v>
      </c>
      <c r="AC18" s="177">
        <v>1422</v>
      </c>
      <c r="AD18" s="177">
        <v>1410</v>
      </c>
      <c r="AE18" s="177">
        <v>1449</v>
      </c>
      <c r="AF18" s="177">
        <v>1426</v>
      </c>
      <c r="AG18" s="177">
        <v>1452</v>
      </c>
      <c r="AH18" s="177">
        <v>1648</v>
      </c>
      <c r="AI18" s="177">
        <v>1884</v>
      </c>
      <c r="AJ18" s="177">
        <v>1572</v>
      </c>
      <c r="AK18" s="177">
        <v>1665</v>
      </c>
      <c r="AL18" s="177">
        <v>1923</v>
      </c>
      <c r="AM18" s="177">
        <v>1771</v>
      </c>
      <c r="AN18" s="20"/>
      <c r="AO18">
        <f>AB14</f>
        <v>2921</v>
      </c>
      <c r="AP18">
        <f t="shared" ref="AP18:AZ18" si="6">AC14</f>
        <v>2808</v>
      </c>
      <c r="AQ18">
        <f t="shared" si="6"/>
        <v>2559</v>
      </c>
      <c r="AR18">
        <f t="shared" si="6"/>
        <v>2934</v>
      </c>
      <c r="AS18">
        <f t="shared" si="6"/>
        <v>3074</v>
      </c>
      <c r="AT18">
        <f t="shared" si="6"/>
        <v>3011</v>
      </c>
      <c r="AU18">
        <f t="shared" si="6"/>
        <v>3518</v>
      </c>
      <c r="AV18">
        <f t="shared" si="6"/>
        <v>3400</v>
      </c>
      <c r="AW18">
        <f t="shared" si="6"/>
        <v>5467</v>
      </c>
      <c r="AX18">
        <f t="shared" si="6"/>
        <v>31228</v>
      </c>
      <c r="AY18">
        <f t="shared" si="6"/>
        <v>7</v>
      </c>
      <c r="AZ18" s="21">
        <f t="shared" si="6"/>
        <v>7</v>
      </c>
    </row>
    <row r="19" spans="1:53" x14ac:dyDescent="0.25">
      <c r="A19" s="53">
        <f t="shared" si="1"/>
        <v>0</v>
      </c>
      <c r="B19" s="177">
        <v>1639</v>
      </c>
      <c r="C19" s="177">
        <v>1762</v>
      </c>
      <c r="D19" s="177">
        <v>1558</v>
      </c>
      <c r="E19" s="177">
        <v>1771</v>
      </c>
      <c r="F19" s="177">
        <v>1665</v>
      </c>
      <c r="G19" s="177">
        <v>1732</v>
      </c>
      <c r="H19" s="177">
        <v>1736</v>
      </c>
      <c r="I19" s="177">
        <v>1951</v>
      </c>
      <c r="J19" s="177">
        <v>1796</v>
      </c>
      <c r="K19" s="177">
        <v>1914</v>
      </c>
      <c r="L19" s="177">
        <v>1888</v>
      </c>
      <c r="M19" s="177">
        <v>2107</v>
      </c>
      <c r="O19" s="177">
        <v>1486</v>
      </c>
      <c r="P19" s="177">
        <v>1393</v>
      </c>
      <c r="Q19" s="177">
        <v>1462</v>
      </c>
      <c r="R19" s="177">
        <v>1363</v>
      </c>
      <c r="S19" s="177">
        <v>1393</v>
      </c>
      <c r="T19" s="177">
        <v>1501</v>
      </c>
      <c r="U19" s="177">
        <v>1550</v>
      </c>
      <c r="V19" s="177">
        <v>1585</v>
      </c>
      <c r="W19" s="177">
        <v>1609</v>
      </c>
      <c r="X19" s="177">
        <v>1549</v>
      </c>
      <c r="Y19" s="177">
        <v>2186</v>
      </c>
      <c r="Z19" s="177">
        <v>1762</v>
      </c>
      <c r="AB19" s="177">
        <v>1449</v>
      </c>
      <c r="AC19" s="177">
        <v>1356</v>
      </c>
      <c r="AD19" s="177">
        <v>1252</v>
      </c>
      <c r="AE19" s="177">
        <v>1472</v>
      </c>
      <c r="AF19" s="177">
        <v>1595</v>
      </c>
      <c r="AG19" s="177">
        <v>1565</v>
      </c>
      <c r="AH19" s="177">
        <v>1462</v>
      </c>
      <c r="AI19" s="177">
        <v>1715</v>
      </c>
      <c r="AJ19" s="177">
        <v>1679</v>
      </c>
      <c r="AK19" s="177">
        <v>2343</v>
      </c>
      <c r="AL19" s="177">
        <v>1708</v>
      </c>
      <c r="AM19" s="177">
        <v>1719</v>
      </c>
      <c r="AN19" s="20" t="s">
        <v>35</v>
      </c>
      <c r="AO19">
        <f>B15</f>
        <v>2971</v>
      </c>
      <c r="AP19">
        <f t="shared" ref="AP19:AZ19" si="7">C15</f>
        <v>3344</v>
      </c>
      <c r="AQ19">
        <f t="shared" si="7"/>
        <v>3569</v>
      </c>
      <c r="AR19">
        <f t="shared" si="7"/>
        <v>4108</v>
      </c>
      <c r="AS19">
        <f t="shared" si="7"/>
        <v>4876</v>
      </c>
      <c r="AT19">
        <f t="shared" si="7"/>
        <v>5846</v>
      </c>
      <c r="AU19">
        <f t="shared" si="7"/>
        <v>7904</v>
      </c>
      <c r="AV19">
        <f t="shared" si="7"/>
        <v>10224</v>
      </c>
      <c r="AW19">
        <f t="shared" si="7"/>
        <v>14899</v>
      </c>
      <c r="AX19">
        <f t="shared" si="7"/>
        <v>34456</v>
      </c>
      <c r="AY19">
        <f t="shared" si="7"/>
        <v>66</v>
      </c>
      <c r="AZ19" s="21">
        <f t="shared" si="7"/>
        <v>17</v>
      </c>
    </row>
    <row r="20" spans="1:53" x14ac:dyDescent="0.25">
      <c r="A20" s="53"/>
      <c r="B20" s="177">
        <v>3227</v>
      </c>
      <c r="C20" s="177"/>
      <c r="D20" s="177">
        <v>3267</v>
      </c>
      <c r="E20" s="177">
        <v>3360</v>
      </c>
      <c r="F20" s="177">
        <v>3390</v>
      </c>
      <c r="G20" s="177">
        <v>3579</v>
      </c>
      <c r="H20" s="177">
        <v>4502</v>
      </c>
      <c r="I20" s="177">
        <v>5049</v>
      </c>
      <c r="J20" s="177">
        <v>5301</v>
      </c>
      <c r="K20" s="177">
        <v>7385</v>
      </c>
      <c r="L20" s="177">
        <v>13527</v>
      </c>
      <c r="M20" s="177">
        <v>17</v>
      </c>
      <c r="O20" s="177">
        <v>2995</v>
      </c>
      <c r="P20" s="177"/>
      <c r="Q20" s="177">
        <v>2669</v>
      </c>
      <c r="R20" s="177">
        <v>3052</v>
      </c>
      <c r="S20" s="177">
        <v>2762</v>
      </c>
      <c r="T20" s="177">
        <v>2935</v>
      </c>
      <c r="U20" s="177">
        <v>3380</v>
      </c>
      <c r="V20" s="177">
        <v>3958</v>
      </c>
      <c r="W20" s="177">
        <v>4431</v>
      </c>
      <c r="X20" s="177">
        <v>5956</v>
      </c>
      <c r="Y20" s="177">
        <v>12211</v>
      </c>
      <c r="Z20" s="177">
        <v>10</v>
      </c>
      <c r="AB20" s="177">
        <v>3241</v>
      </c>
      <c r="AC20" s="177"/>
      <c r="AD20" s="177">
        <v>2850</v>
      </c>
      <c r="AE20" s="177">
        <v>3084</v>
      </c>
      <c r="AF20" s="177">
        <v>2895</v>
      </c>
      <c r="AG20" s="177">
        <v>3171</v>
      </c>
      <c r="AH20" s="177">
        <v>3237</v>
      </c>
      <c r="AI20" s="177">
        <v>4015</v>
      </c>
      <c r="AJ20" s="177">
        <v>4823</v>
      </c>
      <c r="AK20" s="177">
        <v>6547</v>
      </c>
      <c r="AL20" s="177">
        <v>15243</v>
      </c>
      <c r="AM20" s="177">
        <v>13</v>
      </c>
      <c r="AN20" s="20"/>
      <c r="AO20">
        <f>O15</f>
        <v>2971</v>
      </c>
      <c r="AP20">
        <f t="shared" ref="AP20:AZ20" si="8">P15</f>
        <v>2988</v>
      </c>
      <c r="AQ20">
        <f t="shared" si="8"/>
        <v>3124</v>
      </c>
      <c r="AR20">
        <f t="shared" si="8"/>
        <v>3176</v>
      </c>
      <c r="AS20">
        <f t="shared" si="8"/>
        <v>4405</v>
      </c>
      <c r="AT20">
        <f t="shared" si="8"/>
        <v>4836</v>
      </c>
      <c r="AU20">
        <f t="shared" si="8"/>
        <v>6560</v>
      </c>
      <c r="AV20">
        <f t="shared" si="8"/>
        <v>9172</v>
      </c>
      <c r="AW20">
        <f t="shared" si="8"/>
        <v>12334</v>
      </c>
      <c r="AX20">
        <f t="shared" si="8"/>
        <v>29346</v>
      </c>
      <c r="AY20">
        <f t="shared" si="8"/>
        <v>54</v>
      </c>
      <c r="AZ20" s="21">
        <f t="shared" si="8"/>
        <v>10</v>
      </c>
    </row>
    <row r="21" spans="1:53" x14ac:dyDescent="0.25">
      <c r="A21" s="53"/>
      <c r="D21" t="s">
        <v>22</v>
      </c>
      <c r="E21">
        <f>AVERAGE(B20:G20)</f>
        <v>3364.6</v>
      </c>
      <c r="F21" t="s">
        <v>23</v>
      </c>
      <c r="G21">
        <f>STDEV(B20:G20)</f>
        <v>137.01569253191403</v>
      </c>
      <c r="H21" t="s">
        <v>94</v>
      </c>
      <c r="I21">
        <f>M20</f>
        <v>17</v>
      </c>
      <c r="Q21" t="s">
        <v>22</v>
      </c>
      <c r="R21">
        <f>AVERAGE(O20:T20)</f>
        <v>2882.6</v>
      </c>
      <c r="S21" t="s">
        <v>23</v>
      </c>
      <c r="T21">
        <f>STDEV(O20:T20)</f>
        <v>161.43512628916918</v>
      </c>
      <c r="U21" t="s">
        <v>94</v>
      </c>
      <c r="V21">
        <f>Z20</f>
        <v>10</v>
      </c>
      <c r="AD21" t="s">
        <v>22</v>
      </c>
      <c r="AE21">
        <f>AVERAGE(AB20:AG20)</f>
        <v>3048.2</v>
      </c>
      <c r="AF21" t="s">
        <v>23</v>
      </c>
      <c r="AG21">
        <f>STDEV(AB20:AG20)</f>
        <v>170.50425214639077</v>
      </c>
      <c r="AH21" t="s">
        <v>94</v>
      </c>
      <c r="AI21">
        <f>AM20</f>
        <v>13</v>
      </c>
      <c r="AN21" s="20"/>
      <c r="AO21">
        <f>AB15</f>
        <v>2659</v>
      </c>
      <c r="AP21">
        <f t="shared" ref="AP21:AZ21" si="9">AC15</f>
        <v>2852</v>
      </c>
      <c r="AQ21">
        <f t="shared" si="9"/>
        <v>3052</v>
      </c>
      <c r="AR21">
        <f t="shared" si="9"/>
        <v>3260</v>
      </c>
      <c r="AS21">
        <f t="shared" si="9"/>
        <v>4271</v>
      </c>
      <c r="AT21">
        <f t="shared" si="9"/>
        <v>5761</v>
      </c>
      <c r="AU21">
        <f t="shared" si="9"/>
        <v>7010</v>
      </c>
      <c r="AV21">
        <f t="shared" si="9"/>
        <v>9359</v>
      </c>
      <c r="AW21">
        <f t="shared" si="9"/>
        <v>12378</v>
      </c>
      <c r="AX21">
        <f t="shared" si="9"/>
        <v>41663</v>
      </c>
      <c r="AY21">
        <f t="shared" si="9"/>
        <v>123</v>
      </c>
      <c r="AZ21" s="21">
        <f t="shared" si="9"/>
        <v>10</v>
      </c>
    </row>
    <row r="22" spans="1:53" s="1" customFormat="1" x14ac:dyDescent="0.25">
      <c r="A22" s="53"/>
      <c r="B22" s="1" t="s">
        <v>148</v>
      </c>
      <c r="O22" s="1" t="s">
        <v>149</v>
      </c>
      <c r="AB22" s="1" t="s">
        <v>145</v>
      </c>
      <c r="AN22" s="20" t="s">
        <v>36</v>
      </c>
      <c r="AO22">
        <f>B16</f>
        <v>3247</v>
      </c>
      <c r="AP22">
        <f t="shared" ref="AP22:AZ22" si="10">C16</f>
        <v>3277</v>
      </c>
      <c r="AQ22">
        <f t="shared" si="10"/>
        <v>3005</v>
      </c>
      <c r="AR22">
        <f t="shared" si="10"/>
        <v>3267</v>
      </c>
      <c r="AS22">
        <f t="shared" si="10"/>
        <v>3663</v>
      </c>
      <c r="AT22">
        <f t="shared" si="10"/>
        <v>3217</v>
      </c>
      <c r="AU22">
        <f t="shared" si="10"/>
        <v>3078</v>
      </c>
      <c r="AV22">
        <f t="shared" si="10"/>
        <v>3370</v>
      </c>
      <c r="AW22">
        <f t="shared" si="10"/>
        <v>3488</v>
      </c>
      <c r="AX22">
        <f t="shared" si="10"/>
        <v>6207</v>
      </c>
      <c r="AY22">
        <f t="shared" si="10"/>
        <v>11427</v>
      </c>
      <c r="AZ22" s="21">
        <f t="shared" si="10"/>
        <v>30</v>
      </c>
      <c r="BA22"/>
    </row>
    <row r="23" spans="1:53" x14ac:dyDescent="0.25">
      <c r="A23" s="53" t="str">
        <f>J2</f>
        <v>BPB</v>
      </c>
      <c r="B23" s="2">
        <f>(B13-$I$21)/($E$21-$I$21)</f>
        <v>0.87435774883498629</v>
      </c>
      <c r="C23" s="2">
        <f t="shared" ref="C23:M23" si="11">(C13-$I$21)/($E$21-$I$21)</f>
        <v>1.0398494443780619</v>
      </c>
      <c r="D23" s="2">
        <f t="shared" si="11"/>
        <v>0.9786115425976819</v>
      </c>
      <c r="E23" s="2">
        <f t="shared" si="11"/>
        <v>0.89257975863305061</v>
      </c>
      <c r="F23" s="2">
        <f t="shared" si="11"/>
        <v>1.1300633289520852</v>
      </c>
      <c r="G23" s="2">
        <f t="shared" si="11"/>
        <v>1.0532919106225356</v>
      </c>
      <c r="H23" s="2">
        <f t="shared" si="11"/>
        <v>1.1482853387501495</v>
      </c>
      <c r="I23" s="2">
        <f t="shared" si="11"/>
        <v>1.2399928306846697</v>
      </c>
      <c r="J23" s="2">
        <f t="shared" si="11"/>
        <v>1.524973115067511</v>
      </c>
      <c r="K23" s="2">
        <f t="shared" si="11"/>
        <v>18.660532919106227</v>
      </c>
      <c r="L23" s="2">
        <f t="shared" si="11"/>
        <v>2.0910503046959014E-3</v>
      </c>
      <c r="M23" s="2">
        <f t="shared" si="11"/>
        <v>-2.0910503046959014E-3</v>
      </c>
      <c r="O23" s="2">
        <f>(O13-$V$21)/($R$21-$V$21)</f>
        <v>1.1178026874608369</v>
      </c>
      <c r="P23" s="2">
        <f t="shared" ref="P23:Z23" si="12">(P13-$V$21)/($R$21-$V$21)</f>
        <v>1.1453039058692474</v>
      </c>
      <c r="Q23" s="2">
        <f t="shared" si="12"/>
        <v>1.0955232193831372</v>
      </c>
      <c r="R23" s="2">
        <f t="shared" si="12"/>
        <v>1.0377358490566038</v>
      </c>
      <c r="S23" s="2">
        <f t="shared" si="12"/>
        <v>1.2379029450671866</v>
      </c>
      <c r="T23" s="2">
        <f t="shared" si="12"/>
        <v>1.1571398732855254</v>
      </c>
      <c r="U23" s="2">
        <f t="shared" si="12"/>
        <v>1.0899533523637124</v>
      </c>
      <c r="V23" s="2">
        <f t="shared" si="12"/>
        <v>1.1811599248067952</v>
      </c>
      <c r="W23" s="2">
        <f t="shared" si="12"/>
        <v>1.5734874329875375</v>
      </c>
      <c r="X23" s="2">
        <f t="shared" si="12"/>
        <v>9.4499756318317907</v>
      </c>
      <c r="Y23" s="2">
        <f t="shared" si="12"/>
        <v>5.2565619995822599E-2</v>
      </c>
      <c r="Z23" s="2">
        <f t="shared" si="12"/>
        <v>0</v>
      </c>
      <c r="AB23" s="2">
        <f>(AB13-$AI$21)/($AE$21-$AI$21)</f>
        <v>0.85299156562994205</v>
      </c>
      <c r="AC23" s="2">
        <f t="shared" ref="AC23:AM23" si="13">(AC13-$AI$21)/($AE$21-$AI$21)</f>
        <v>0.87934897206114926</v>
      </c>
      <c r="AD23" s="2">
        <f t="shared" si="13"/>
        <v>0.91559040590405905</v>
      </c>
      <c r="AE23" s="2">
        <f t="shared" si="13"/>
        <v>0.93964153927253569</v>
      </c>
      <c r="AF23" s="2">
        <f t="shared" si="13"/>
        <v>0.92217975751186088</v>
      </c>
      <c r="AG23" s="2">
        <f t="shared" si="13"/>
        <v>0.95380864522930953</v>
      </c>
      <c r="AH23" s="2">
        <f t="shared" si="13"/>
        <v>1.0635213494992093</v>
      </c>
      <c r="AI23" s="2">
        <f t="shared" si="13"/>
        <v>0.99565102793885085</v>
      </c>
      <c r="AJ23" s="2">
        <f t="shared" si="13"/>
        <v>1.3086452293094359</v>
      </c>
      <c r="AK23" s="2">
        <f t="shared" si="13"/>
        <v>17.618278861360043</v>
      </c>
      <c r="AL23" s="2">
        <f t="shared" si="13"/>
        <v>3.8218239325250397E-2</v>
      </c>
      <c r="AM23" s="18">
        <f t="shared" si="13"/>
        <v>0</v>
      </c>
      <c r="AN23" s="20"/>
      <c r="AO23">
        <f>O16</f>
        <v>2844</v>
      </c>
      <c r="AP23">
        <f t="shared" ref="AP23:AZ23" si="14">P16</f>
        <v>2955</v>
      </c>
      <c r="AQ23">
        <f t="shared" si="14"/>
        <v>2676</v>
      </c>
      <c r="AR23">
        <f t="shared" si="14"/>
        <v>2584</v>
      </c>
      <c r="AS23">
        <f t="shared" si="14"/>
        <v>2931</v>
      </c>
      <c r="AT23">
        <f t="shared" si="14"/>
        <v>2928</v>
      </c>
      <c r="AU23">
        <f t="shared" si="14"/>
        <v>3254</v>
      </c>
      <c r="AV23">
        <f t="shared" si="14"/>
        <v>3513</v>
      </c>
      <c r="AW23">
        <f t="shared" si="14"/>
        <v>2915</v>
      </c>
      <c r="AX23">
        <f t="shared" si="14"/>
        <v>5251</v>
      </c>
      <c r="AY23">
        <f t="shared" si="14"/>
        <v>7345</v>
      </c>
      <c r="AZ23" s="21">
        <f t="shared" si="14"/>
        <v>88</v>
      </c>
    </row>
    <row r="24" spans="1:53" x14ac:dyDescent="0.25">
      <c r="A24" s="53">
        <f t="shared" ref="A24:A29" si="15">J3</f>
        <v>0</v>
      </c>
      <c r="B24" s="2">
        <f t="shared" ref="B24:M30" si="16">(B14-$I$21)/($E$21-$I$21)</f>
        <v>0.894372087465647</v>
      </c>
      <c r="C24" s="2">
        <f t="shared" si="16"/>
        <v>0.828055920659577</v>
      </c>
      <c r="D24" s="2">
        <f t="shared" si="16"/>
        <v>1.0204325486915999</v>
      </c>
      <c r="E24" s="2">
        <f t="shared" si="16"/>
        <v>0.92125701995459441</v>
      </c>
      <c r="F24" s="2">
        <f t="shared" si="16"/>
        <v>0.9747281634603896</v>
      </c>
      <c r="G24" s="2">
        <f t="shared" si="16"/>
        <v>0.91319154020791016</v>
      </c>
      <c r="H24" s="2">
        <f t="shared" si="16"/>
        <v>1.0207312701636995</v>
      </c>
      <c r="I24" s="2">
        <f t="shared" si="16"/>
        <v>1.3063089974907396</v>
      </c>
      <c r="J24" s="2">
        <f t="shared" si="16"/>
        <v>1.6447604253793764</v>
      </c>
      <c r="K24" s="2">
        <f t="shared" si="16"/>
        <v>13.268610347711794</v>
      </c>
      <c r="L24" s="2">
        <f t="shared" si="16"/>
        <v>1.7923288325964871E-3</v>
      </c>
      <c r="M24" s="2">
        <f t="shared" si="16"/>
        <v>8.9616441629824357E-4</v>
      </c>
      <c r="O24" s="2">
        <f t="shared" ref="O24:Z30" si="17">(O14-$V$21)/($R$21-$V$21)</f>
        <v>1.070110701107011</v>
      </c>
      <c r="P24" s="2">
        <f t="shared" si="17"/>
        <v>1.2528719626818909</v>
      </c>
      <c r="Q24" s="2">
        <f t="shared" si="17"/>
        <v>1.0272923483951821</v>
      </c>
      <c r="R24" s="2">
        <f t="shared" si="17"/>
        <v>1.0217224813757573</v>
      </c>
      <c r="S24" s="2">
        <f t="shared" si="17"/>
        <v>0.94513680985866466</v>
      </c>
      <c r="T24" s="2">
        <f t="shared" si="17"/>
        <v>0.95140291025551771</v>
      </c>
      <c r="U24" s="2">
        <f t="shared" si="17"/>
        <v>1.1073591867994153</v>
      </c>
      <c r="V24" s="2">
        <f t="shared" si="17"/>
        <v>1.186381675137506</v>
      </c>
      <c r="W24" s="2">
        <f t="shared" si="17"/>
        <v>1.6532061547030565</v>
      </c>
      <c r="X24" s="2">
        <f t="shared" si="17"/>
        <v>10.350205388846341</v>
      </c>
      <c r="Y24" s="2">
        <f t="shared" si="17"/>
        <v>8.0066838404233096E-3</v>
      </c>
      <c r="Z24" s="2">
        <f t="shared" si="17"/>
        <v>1.0443500661421708E-3</v>
      </c>
      <c r="AB24" s="2">
        <f t="shared" ref="AB24:AM30" si="18">(AB14-$AI$21)/($AE$21-$AI$21)</f>
        <v>0.95809172377438068</v>
      </c>
      <c r="AC24" s="2">
        <f t="shared" si="18"/>
        <v>0.92086188719030049</v>
      </c>
      <c r="AD24" s="2">
        <f t="shared" si="18"/>
        <v>0.83882445967316821</v>
      </c>
      <c r="AE24" s="2">
        <f t="shared" si="18"/>
        <v>0.96237480231945183</v>
      </c>
      <c r="AF24" s="2">
        <f t="shared" si="18"/>
        <v>1.0085002635740643</v>
      </c>
      <c r="AG24" s="2">
        <f t="shared" si="18"/>
        <v>0.98774380600948875</v>
      </c>
      <c r="AH24" s="2">
        <f t="shared" si="18"/>
        <v>1.1547838692672641</v>
      </c>
      <c r="AI24" s="2">
        <f t="shared" si="18"/>
        <v>1.1159066947812335</v>
      </c>
      <c r="AJ24" s="2">
        <f t="shared" si="18"/>
        <v>1.7969161834475489</v>
      </c>
      <c r="AK24" s="2">
        <f t="shared" si="18"/>
        <v>10.284330521876647</v>
      </c>
      <c r="AL24" s="2">
        <f t="shared" si="18"/>
        <v>-1.9768054823405376E-3</v>
      </c>
      <c r="AM24" s="18">
        <f t="shared" si="18"/>
        <v>-1.9768054823405376E-3</v>
      </c>
      <c r="AN24" s="20"/>
      <c r="AO24">
        <f>AB16</f>
        <v>2775</v>
      </c>
      <c r="AP24">
        <f t="shared" ref="AP24:AZ24" si="19">AC16</f>
        <v>2682</v>
      </c>
      <c r="AQ24">
        <f t="shared" si="19"/>
        <v>2763</v>
      </c>
      <c r="AR24">
        <f t="shared" si="19"/>
        <v>2739</v>
      </c>
      <c r="AS24">
        <f t="shared" si="19"/>
        <v>2712</v>
      </c>
      <c r="AT24">
        <f t="shared" si="19"/>
        <v>2901</v>
      </c>
      <c r="AU24">
        <f t="shared" si="19"/>
        <v>2862</v>
      </c>
      <c r="AV24">
        <f t="shared" si="19"/>
        <v>2818</v>
      </c>
      <c r="AW24">
        <f t="shared" si="19"/>
        <v>2850</v>
      </c>
      <c r="AX24">
        <f t="shared" si="19"/>
        <v>4716</v>
      </c>
      <c r="AY24">
        <f t="shared" si="19"/>
        <v>7734</v>
      </c>
      <c r="AZ24" s="21">
        <f t="shared" si="19"/>
        <v>40</v>
      </c>
    </row>
    <row r="25" spans="1:53" x14ac:dyDescent="0.25">
      <c r="A25" s="53">
        <f t="shared" si="15"/>
        <v>0</v>
      </c>
      <c r="B25" s="2">
        <f t="shared" si="16"/>
        <v>0.88242322858167044</v>
      </c>
      <c r="C25" s="2">
        <f t="shared" si="16"/>
        <v>0.99384633767475206</v>
      </c>
      <c r="D25" s="2">
        <f t="shared" si="16"/>
        <v>1.0610586688971204</v>
      </c>
      <c r="E25" s="2">
        <f t="shared" si="16"/>
        <v>1.2220695423587047</v>
      </c>
      <c r="F25" s="2">
        <f t="shared" si="16"/>
        <v>1.4514876329310551</v>
      </c>
      <c r="G25" s="2">
        <f t="shared" si="16"/>
        <v>1.7412474608674873</v>
      </c>
      <c r="H25" s="2">
        <f t="shared" si="16"/>
        <v>2.3560162504480822</v>
      </c>
      <c r="I25" s="2">
        <f t="shared" si="16"/>
        <v>3.0490500657187241</v>
      </c>
      <c r="J25" s="2">
        <f t="shared" si="16"/>
        <v>4.4455729477834867</v>
      </c>
      <c r="K25" s="2">
        <f t="shared" si="16"/>
        <v>10.287668777631737</v>
      </c>
      <c r="L25" s="2">
        <f t="shared" si="16"/>
        <v>1.463735213287131E-2</v>
      </c>
      <c r="M25" s="2">
        <f t="shared" si="16"/>
        <v>0</v>
      </c>
      <c r="O25" s="2">
        <f t="shared" si="17"/>
        <v>1.0307735152823227</v>
      </c>
      <c r="P25" s="2">
        <f t="shared" si="17"/>
        <v>1.0366914989904616</v>
      </c>
      <c r="Q25" s="2">
        <f t="shared" si="17"/>
        <v>1.0840353686555735</v>
      </c>
      <c r="R25" s="2">
        <f t="shared" si="17"/>
        <v>1.1021374364687044</v>
      </c>
      <c r="S25" s="2">
        <f t="shared" si="17"/>
        <v>1.5299728468982803</v>
      </c>
      <c r="T25" s="2">
        <f t="shared" si="17"/>
        <v>1.6800111397340389</v>
      </c>
      <c r="U25" s="2">
        <f t="shared" si="17"/>
        <v>2.2801643110770731</v>
      </c>
      <c r="V25" s="2">
        <f t="shared" si="17"/>
        <v>3.18944510199819</v>
      </c>
      <c r="W25" s="2">
        <f t="shared" si="17"/>
        <v>4.290190071712038</v>
      </c>
      <c r="X25" s="2">
        <f t="shared" si="17"/>
        <v>10.212351180115576</v>
      </c>
      <c r="Y25" s="2">
        <f t="shared" si="17"/>
        <v>1.5317134303418507E-2</v>
      </c>
      <c r="Z25" s="2">
        <f t="shared" si="17"/>
        <v>0</v>
      </c>
      <c r="AB25" s="2">
        <f t="shared" si="18"/>
        <v>0.87177121771217714</v>
      </c>
      <c r="AC25" s="2">
        <f t="shared" si="18"/>
        <v>0.93535846072746442</v>
      </c>
      <c r="AD25" s="2">
        <f t="shared" si="18"/>
        <v>1.0012519768054824</v>
      </c>
      <c r="AE25" s="2">
        <f t="shared" si="18"/>
        <v>1.069781233526621</v>
      </c>
      <c r="AF25" s="2">
        <f t="shared" si="18"/>
        <v>1.4028729573010017</v>
      </c>
      <c r="AG25" s="2">
        <f t="shared" si="18"/>
        <v>1.8937796520822352</v>
      </c>
      <c r="AH25" s="2">
        <f t="shared" si="18"/>
        <v>2.3052846599894572</v>
      </c>
      <c r="AI25" s="2">
        <f t="shared" si="18"/>
        <v>3.0792040063257775</v>
      </c>
      <c r="AJ25" s="2">
        <f t="shared" si="18"/>
        <v>4.0738666315234582</v>
      </c>
      <c r="AK25" s="2">
        <f t="shared" si="18"/>
        <v>13.722324723247233</v>
      </c>
      <c r="AL25" s="2">
        <f t="shared" si="18"/>
        <v>3.6241433842909856E-2</v>
      </c>
      <c r="AM25" s="18">
        <f t="shared" si="18"/>
        <v>-9.8840274117026881E-4</v>
      </c>
      <c r="AN25" s="20" t="s">
        <v>37</v>
      </c>
      <c r="AO25">
        <f>B17</f>
        <v>1474</v>
      </c>
      <c r="AP25">
        <f t="shared" ref="AP25:AZ25" si="20">C17</f>
        <v>1389</v>
      </c>
      <c r="AQ25">
        <f t="shared" si="20"/>
        <v>1649</v>
      </c>
      <c r="AR25">
        <f t="shared" si="20"/>
        <v>1763</v>
      </c>
      <c r="AS25">
        <f t="shared" si="20"/>
        <v>1685</v>
      </c>
      <c r="AT25">
        <f t="shared" si="20"/>
        <v>1559</v>
      </c>
      <c r="AU25">
        <f t="shared" si="20"/>
        <v>1645</v>
      </c>
      <c r="AV25">
        <f t="shared" si="20"/>
        <v>1685</v>
      </c>
      <c r="AW25">
        <f t="shared" si="20"/>
        <v>1871</v>
      </c>
      <c r="AX25">
        <f t="shared" si="20"/>
        <v>1867</v>
      </c>
      <c r="AY25">
        <f t="shared" si="20"/>
        <v>1801</v>
      </c>
      <c r="AZ25" s="21">
        <f t="shared" si="20"/>
        <v>1702</v>
      </c>
    </row>
    <row r="26" spans="1:53" x14ac:dyDescent="0.25">
      <c r="A26" s="53">
        <f t="shared" si="15"/>
        <v>0</v>
      </c>
      <c r="B26" s="2">
        <f t="shared" si="16"/>
        <v>0.96487035488110884</v>
      </c>
      <c r="C26" s="2">
        <f t="shared" si="16"/>
        <v>0.97383199904409135</v>
      </c>
      <c r="D26" s="2">
        <f t="shared" si="16"/>
        <v>0.89257975863305061</v>
      </c>
      <c r="E26" s="2">
        <f t="shared" si="16"/>
        <v>0.97084478432309718</v>
      </c>
      <c r="F26" s="2">
        <f t="shared" si="16"/>
        <v>1.0891384872744654</v>
      </c>
      <c r="G26" s="2">
        <f t="shared" si="16"/>
        <v>0.95590871071812644</v>
      </c>
      <c r="H26" s="2">
        <f t="shared" si="16"/>
        <v>0.91438642609630782</v>
      </c>
      <c r="I26" s="2">
        <f t="shared" si="16"/>
        <v>1.0016130959493368</v>
      </c>
      <c r="J26" s="2">
        <f t="shared" si="16"/>
        <v>1.0368622296570678</v>
      </c>
      <c r="K26" s="2">
        <f t="shared" si="16"/>
        <v>1.8490859122953758</v>
      </c>
      <c r="L26" s="2">
        <f t="shared" si="16"/>
        <v>3.4084119966543196</v>
      </c>
      <c r="M26" s="2">
        <f t="shared" si="16"/>
        <v>3.8833791372923886E-3</v>
      </c>
      <c r="O26" s="2">
        <f t="shared" si="17"/>
        <v>0.98656269581563738</v>
      </c>
      <c r="P26" s="2">
        <f t="shared" si="17"/>
        <v>1.0252036482628977</v>
      </c>
      <c r="Q26" s="2">
        <f t="shared" si="17"/>
        <v>0.92807909211167583</v>
      </c>
      <c r="R26" s="2">
        <f t="shared" si="17"/>
        <v>0.89605235674998263</v>
      </c>
      <c r="S26" s="2">
        <f t="shared" si="17"/>
        <v>1.0168488477337605</v>
      </c>
      <c r="T26" s="2">
        <f t="shared" si="17"/>
        <v>1.0158044976676182</v>
      </c>
      <c r="U26" s="2">
        <f t="shared" si="17"/>
        <v>1.1292905381884009</v>
      </c>
      <c r="V26" s="2">
        <f t="shared" si="17"/>
        <v>1.2194527605653416</v>
      </c>
      <c r="W26" s="2">
        <f t="shared" si="17"/>
        <v>1.0112789807143354</v>
      </c>
      <c r="X26" s="2">
        <f t="shared" si="17"/>
        <v>1.8244795655503725</v>
      </c>
      <c r="Y26" s="2">
        <f t="shared" si="17"/>
        <v>2.553435911717608</v>
      </c>
      <c r="Z26" s="2">
        <f t="shared" si="17"/>
        <v>2.7153101719696444E-2</v>
      </c>
      <c r="AB26" s="2">
        <f t="shared" si="18"/>
        <v>0.90998945703742762</v>
      </c>
      <c r="AC26" s="2">
        <f t="shared" si="18"/>
        <v>0.87934897206114926</v>
      </c>
      <c r="AD26" s="2">
        <f t="shared" si="18"/>
        <v>0.90603584607274645</v>
      </c>
      <c r="AE26" s="2">
        <f t="shared" si="18"/>
        <v>0.89812862414338435</v>
      </c>
      <c r="AF26" s="2">
        <f t="shared" si="18"/>
        <v>0.88923299947285195</v>
      </c>
      <c r="AG26" s="2">
        <f t="shared" si="18"/>
        <v>0.95150237216657885</v>
      </c>
      <c r="AH26" s="2">
        <f t="shared" si="18"/>
        <v>0.9386531365313654</v>
      </c>
      <c r="AI26" s="2">
        <f t="shared" si="18"/>
        <v>0.92415656299420146</v>
      </c>
      <c r="AJ26" s="2">
        <f t="shared" si="18"/>
        <v>0.93469952556668434</v>
      </c>
      <c r="AK26" s="2">
        <f t="shared" si="18"/>
        <v>1.5494860305745914</v>
      </c>
      <c r="AL26" s="2">
        <f t="shared" si="18"/>
        <v>2.5438191881918821</v>
      </c>
      <c r="AM26" s="18">
        <f t="shared" si="18"/>
        <v>8.8956246705324208E-3</v>
      </c>
      <c r="AN26" s="20"/>
      <c r="AO26">
        <f>O17</f>
        <v>1496</v>
      </c>
      <c r="AP26">
        <f t="shared" ref="AP26:AZ26" si="21">P17</f>
        <v>1296</v>
      </c>
      <c r="AQ26">
        <f t="shared" si="21"/>
        <v>1413</v>
      </c>
      <c r="AR26">
        <f t="shared" si="21"/>
        <v>1276</v>
      </c>
      <c r="AS26">
        <f t="shared" si="21"/>
        <v>1436</v>
      </c>
      <c r="AT26">
        <f t="shared" si="21"/>
        <v>1413</v>
      </c>
      <c r="AU26">
        <f t="shared" si="21"/>
        <v>1437</v>
      </c>
      <c r="AV26">
        <f t="shared" si="21"/>
        <v>1502</v>
      </c>
      <c r="AW26">
        <f t="shared" si="21"/>
        <v>1532</v>
      </c>
      <c r="AX26">
        <f t="shared" si="21"/>
        <v>1486</v>
      </c>
      <c r="AY26">
        <f t="shared" si="21"/>
        <v>1436</v>
      </c>
      <c r="AZ26" s="21">
        <f t="shared" si="21"/>
        <v>1410</v>
      </c>
    </row>
    <row r="27" spans="1:53" x14ac:dyDescent="0.25">
      <c r="A27" s="53">
        <f t="shared" si="15"/>
        <v>0</v>
      </c>
      <c r="B27" s="2">
        <f t="shared" si="16"/>
        <v>0.43523718484884694</v>
      </c>
      <c r="C27" s="2">
        <f t="shared" si="16"/>
        <v>0.40984585972039672</v>
      </c>
      <c r="D27" s="2">
        <f t="shared" si="16"/>
        <v>0.48751344246624451</v>
      </c>
      <c r="E27" s="2">
        <f t="shared" si="16"/>
        <v>0.5215676902855777</v>
      </c>
      <c r="F27" s="2">
        <f t="shared" si="16"/>
        <v>0.4982674154618234</v>
      </c>
      <c r="G27" s="2">
        <f t="shared" si="16"/>
        <v>0.46062850997729721</v>
      </c>
      <c r="H27" s="2">
        <f t="shared" si="16"/>
        <v>0.48631855657784684</v>
      </c>
      <c r="I27" s="2">
        <f t="shared" si="16"/>
        <v>0.4982674154618234</v>
      </c>
      <c r="J27" s="2">
        <f t="shared" si="16"/>
        <v>0.5538296092723145</v>
      </c>
      <c r="K27" s="2">
        <f t="shared" si="16"/>
        <v>0.55263472338391684</v>
      </c>
      <c r="L27" s="2">
        <f t="shared" si="16"/>
        <v>0.53291910622535554</v>
      </c>
      <c r="M27" s="2">
        <f t="shared" si="16"/>
        <v>0.50334568048751349</v>
      </c>
      <c r="O27" s="2">
        <f t="shared" si="17"/>
        <v>0.51730139942908859</v>
      </c>
      <c r="P27" s="2">
        <f t="shared" si="17"/>
        <v>0.44767806168627727</v>
      </c>
      <c r="Q27" s="2">
        <f t="shared" si="17"/>
        <v>0.48840771426582191</v>
      </c>
      <c r="R27" s="2">
        <f t="shared" si="17"/>
        <v>0.44071572791199609</v>
      </c>
      <c r="S27" s="2">
        <f t="shared" si="17"/>
        <v>0.49641439810624521</v>
      </c>
      <c r="T27" s="2">
        <f t="shared" si="17"/>
        <v>0.48840771426582191</v>
      </c>
      <c r="U27" s="2">
        <f t="shared" si="17"/>
        <v>0.49676251479495931</v>
      </c>
      <c r="V27" s="2">
        <f t="shared" si="17"/>
        <v>0.51939009956137294</v>
      </c>
      <c r="W27" s="2">
        <f t="shared" si="17"/>
        <v>0.52983360022279469</v>
      </c>
      <c r="X27" s="2">
        <f t="shared" si="17"/>
        <v>0.51382023254194809</v>
      </c>
      <c r="Y27" s="2">
        <f t="shared" si="17"/>
        <v>0.49641439810624521</v>
      </c>
      <c r="Z27" s="2">
        <f t="shared" si="17"/>
        <v>0.48736336419967974</v>
      </c>
      <c r="AB27" s="2">
        <f t="shared" si="18"/>
        <v>0.44906431207169217</v>
      </c>
      <c r="AC27" s="2">
        <f t="shared" si="18"/>
        <v>0.47146810753821827</v>
      </c>
      <c r="AD27" s="2">
        <f t="shared" si="18"/>
        <v>0.47080917237743808</v>
      </c>
      <c r="AE27" s="2">
        <f t="shared" si="18"/>
        <v>0.38679493937796522</v>
      </c>
      <c r="AF27" s="2">
        <f t="shared" si="18"/>
        <v>0.46257248286768587</v>
      </c>
      <c r="AG27" s="2">
        <f t="shared" si="18"/>
        <v>0.44478123352662102</v>
      </c>
      <c r="AH27" s="2">
        <f t="shared" si="18"/>
        <v>0.5179230363732209</v>
      </c>
      <c r="AI27" s="2">
        <f t="shared" si="18"/>
        <v>0.52451238798102273</v>
      </c>
      <c r="AJ27" s="2">
        <f t="shared" si="18"/>
        <v>0.54889298892988936</v>
      </c>
      <c r="AK27" s="2">
        <f t="shared" si="18"/>
        <v>0.51660516605166051</v>
      </c>
      <c r="AL27" s="2">
        <f t="shared" si="18"/>
        <v>0.56536636794939377</v>
      </c>
      <c r="AM27" s="18">
        <f t="shared" si="18"/>
        <v>0.47904586188719034</v>
      </c>
      <c r="AN27" s="20"/>
      <c r="AO27">
        <f>AB17</f>
        <v>1376</v>
      </c>
      <c r="AP27">
        <f t="shared" ref="AP27:AZ27" si="22">AC17</f>
        <v>1444</v>
      </c>
      <c r="AQ27">
        <f t="shared" si="22"/>
        <v>1442</v>
      </c>
      <c r="AR27">
        <f t="shared" si="22"/>
        <v>1187</v>
      </c>
      <c r="AS27">
        <f t="shared" si="22"/>
        <v>1417</v>
      </c>
      <c r="AT27">
        <f t="shared" si="22"/>
        <v>1363</v>
      </c>
      <c r="AU27">
        <f t="shared" si="22"/>
        <v>1585</v>
      </c>
      <c r="AV27">
        <f t="shared" si="22"/>
        <v>1605</v>
      </c>
      <c r="AW27">
        <f t="shared" si="22"/>
        <v>1679</v>
      </c>
      <c r="AX27">
        <f t="shared" si="22"/>
        <v>1581</v>
      </c>
      <c r="AY27">
        <f t="shared" si="22"/>
        <v>1729</v>
      </c>
      <c r="AZ27" s="21">
        <f t="shared" si="22"/>
        <v>1467</v>
      </c>
    </row>
    <row r="28" spans="1:53" x14ac:dyDescent="0.25">
      <c r="A28" s="53">
        <f t="shared" si="15"/>
        <v>0</v>
      </c>
      <c r="B28" s="2">
        <f t="shared" si="16"/>
        <v>0.43673079220934402</v>
      </c>
      <c r="C28" s="2">
        <f t="shared" si="16"/>
        <v>0.47018759708447844</v>
      </c>
      <c r="D28" s="2">
        <f t="shared" si="16"/>
        <v>0.40924841677619789</v>
      </c>
      <c r="E28" s="2">
        <f t="shared" si="16"/>
        <v>0.48542239216154859</v>
      </c>
      <c r="F28" s="2">
        <f t="shared" si="16"/>
        <v>0.50932010992950172</v>
      </c>
      <c r="G28" s="2">
        <f t="shared" si="16"/>
        <v>0.51738558967618598</v>
      </c>
      <c r="H28" s="2">
        <f t="shared" si="16"/>
        <v>0.54636157246982919</v>
      </c>
      <c r="I28" s="2">
        <f t="shared" si="16"/>
        <v>0.58280559206595772</v>
      </c>
      <c r="J28" s="2">
        <f t="shared" si="16"/>
        <v>0.52216513322977653</v>
      </c>
      <c r="K28" s="2">
        <f t="shared" si="16"/>
        <v>0.49617636515712749</v>
      </c>
      <c r="L28" s="2">
        <f t="shared" si="16"/>
        <v>0.5807145417612618</v>
      </c>
      <c r="M28" s="2">
        <f t="shared" si="16"/>
        <v>0.54785517983032617</v>
      </c>
      <c r="O28" s="2">
        <f t="shared" si="17"/>
        <v>0.47552739678340183</v>
      </c>
      <c r="P28" s="2">
        <f t="shared" si="17"/>
        <v>0.51939009956137294</v>
      </c>
      <c r="Q28" s="2">
        <f t="shared" si="17"/>
        <v>0.47204622989626122</v>
      </c>
      <c r="R28" s="2">
        <f t="shared" si="17"/>
        <v>0.46856506300912065</v>
      </c>
      <c r="S28" s="2">
        <f t="shared" si="17"/>
        <v>0.54619508459235533</v>
      </c>
      <c r="T28" s="2">
        <f t="shared" si="17"/>
        <v>0.495021931351389</v>
      </c>
      <c r="U28" s="2">
        <f t="shared" si="17"/>
        <v>0.48945206433196409</v>
      </c>
      <c r="V28" s="2">
        <f t="shared" si="17"/>
        <v>0.52635243333565418</v>
      </c>
      <c r="W28" s="2">
        <f t="shared" si="17"/>
        <v>0.58901343730418443</v>
      </c>
      <c r="X28" s="2">
        <f t="shared" si="17"/>
        <v>0.60293810485274668</v>
      </c>
      <c r="Y28" s="2">
        <f t="shared" si="17"/>
        <v>0.49293323121910465</v>
      </c>
      <c r="Z28" s="2">
        <f t="shared" si="17"/>
        <v>0.52426373320336983</v>
      </c>
      <c r="AB28" s="2">
        <f t="shared" si="18"/>
        <v>0.49189509752240385</v>
      </c>
      <c r="AC28" s="2">
        <f t="shared" si="18"/>
        <v>0.4642198207696363</v>
      </c>
      <c r="AD28" s="2">
        <f t="shared" si="18"/>
        <v>0.4602662098049552</v>
      </c>
      <c r="AE28" s="2">
        <f t="shared" si="18"/>
        <v>0.4731154454401687</v>
      </c>
      <c r="AF28" s="2">
        <f t="shared" si="18"/>
        <v>0.46553769109119664</v>
      </c>
      <c r="AG28" s="2">
        <f t="shared" si="18"/>
        <v>0.47410384818133899</v>
      </c>
      <c r="AH28" s="2">
        <f t="shared" si="18"/>
        <v>0.53867949393779657</v>
      </c>
      <c r="AI28" s="2">
        <f t="shared" si="18"/>
        <v>0.6164338429098577</v>
      </c>
      <c r="AJ28" s="2">
        <f t="shared" si="18"/>
        <v>0.51363995782814975</v>
      </c>
      <c r="AK28" s="2">
        <f t="shared" si="18"/>
        <v>0.54428044280442811</v>
      </c>
      <c r="AL28" s="2">
        <f t="shared" si="18"/>
        <v>0.62928307854507115</v>
      </c>
      <c r="AM28" s="18">
        <f t="shared" si="18"/>
        <v>0.57920400632577762</v>
      </c>
      <c r="AN28" s="20" t="s">
        <v>38</v>
      </c>
      <c r="AO28">
        <f>B18</f>
        <v>1479</v>
      </c>
      <c r="AP28">
        <f t="shared" ref="AP28:AZ28" si="23">C18</f>
        <v>1591</v>
      </c>
      <c r="AQ28">
        <f t="shared" si="23"/>
        <v>1387</v>
      </c>
      <c r="AR28">
        <f t="shared" si="23"/>
        <v>1642</v>
      </c>
      <c r="AS28">
        <f t="shared" si="23"/>
        <v>1722</v>
      </c>
      <c r="AT28">
        <f t="shared" si="23"/>
        <v>1749</v>
      </c>
      <c r="AU28">
        <f t="shared" si="23"/>
        <v>1846</v>
      </c>
      <c r="AV28">
        <f t="shared" si="23"/>
        <v>1968</v>
      </c>
      <c r="AW28">
        <f t="shared" si="23"/>
        <v>1765</v>
      </c>
      <c r="AX28">
        <f t="shared" si="23"/>
        <v>1678</v>
      </c>
      <c r="AY28">
        <f t="shared" si="23"/>
        <v>1961</v>
      </c>
      <c r="AZ28" s="21">
        <f t="shared" si="23"/>
        <v>1851</v>
      </c>
    </row>
    <row r="29" spans="1:53" x14ac:dyDescent="0.25">
      <c r="A29" s="53">
        <f t="shared" si="15"/>
        <v>0</v>
      </c>
      <c r="B29" s="2">
        <f t="shared" si="16"/>
        <v>0.48452622774525034</v>
      </c>
      <c r="C29" s="2">
        <f t="shared" si="16"/>
        <v>0.52126896881347828</v>
      </c>
      <c r="D29" s="2">
        <f t="shared" si="16"/>
        <v>0.46032978850519779</v>
      </c>
      <c r="E29" s="2">
        <f t="shared" si="16"/>
        <v>0.52395746206237304</v>
      </c>
      <c r="F29" s="2">
        <f t="shared" si="16"/>
        <v>0.49229298601983512</v>
      </c>
      <c r="G29" s="2">
        <f t="shared" si="16"/>
        <v>0.51230732465049589</v>
      </c>
      <c r="H29" s="2">
        <f t="shared" si="16"/>
        <v>0.51350221053889356</v>
      </c>
      <c r="I29" s="2">
        <f t="shared" si="16"/>
        <v>0.57772732704026764</v>
      </c>
      <c r="J29" s="2">
        <f t="shared" si="16"/>
        <v>0.53142549886485846</v>
      </c>
      <c r="K29" s="2">
        <f t="shared" si="16"/>
        <v>0.56667463257258932</v>
      </c>
      <c r="L29" s="2">
        <f t="shared" si="16"/>
        <v>0.55890787429800459</v>
      </c>
      <c r="M29" s="2">
        <f t="shared" si="16"/>
        <v>0.62432787668777634</v>
      </c>
      <c r="O29" s="2">
        <f t="shared" si="17"/>
        <v>0.51382023254194809</v>
      </c>
      <c r="P29" s="2">
        <f t="shared" si="17"/>
        <v>0.48144538049154079</v>
      </c>
      <c r="Q29" s="2">
        <f t="shared" si="17"/>
        <v>0.50546543201281069</v>
      </c>
      <c r="R29" s="2">
        <f t="shared" si="17"/>
        <v>0.4710018798301191</v>
      </c>
      <c r="S29" s="2">
        <f t="shared" si="17"/>
        <v>0.48144538049154079</v>
      </c>
      <c r="T29" s="2">
        <f t="shared" si="17"/>
        <v>0.5190419828726589</v>
      </c>
      <c r="U29" s="2">
        <f t="shared" si="17"/>
        <v>0.53609970061964773</v>
      </c>
      <c r="V29" s="2">
        <f t="shared" si="17"/>
        <v>0.54828378472463968</v>
      </c>
      <c r="W29" s="2">
        <f t="shared" si="17"/>
        <v>0.55663858525377707</v>
      </c>
      <c r="X29" s="2">
        <f t="shared" si="17"/>
        <v>0.53575158393093369</v>
      </c>
      <c r="Y29" s="2">
        <f t="shared" si="17"/>
        <v>0.75750191464178795</v>
      </c>
      <c r="Z29" s="2">
        <f t="shared" si="17"/>
        <v>0.60990043862702781</v>
      </c>
      <c r="AB29" s="2">
        <f t="shared" si="18"/>
        <v>0.4731154454401687</v>
      </c>
      <c r="AC29" s="2">
        <f t="shared" si="18"/>
        <v>0.4424749604638904</v>
      </c>
      <c r="AD29" s="2">
        <f t="shared" si="18"/>
        <v>0.40821033210332108</v>
      </c>
      <c r="AE29" s="2">
        <f t="shared" si="18"/>
        <v>0.48069319978914077</v>
      </c>
      <c r="AF29" s="2">
        <f t="shared" si="18"/>
        <v>0.52121771217712176</v>
      </c>
      <c r="AG29" s="2">
        <f t="shared" si="18"/>
        <v>0.51133368476541907</v>
      </c>
      <c r="AH29" s="2">
        <f t="shared" si="18"/>
        <v>0.47739852398523991</v>
      </c>
      <c r="AI29" s="2">
        <f t="shared" si="18"/>
        <v>0.56075382182393252</v>
      </c>
      <c r="AJ29" s="2">
        <f t="shared" si="18"/>
        <v>0.54889298892988936</v>
      </c>
      <c r="AK29" s="2">
        <f t="shared" si="18"/>
        <v>0.7676594623089088</v>
      </c>
      <c r="AL29" s="2">
        <f t="shared" si="18"/>
        <v>0.55844754876120195</v>
      </c>
      <c r="AM29" s="18">
        <f t="shared" si="18"/>
        <v>0.56207169214549291</v>
      </c>
      <c r="AN29" s="20"/>
      <c r="AO29">
        <f>O18</f>
        <v>1376</v>
      </c>
      <c r="AP29">
        <f t="shared" ref="AP29:AZ29" si="24">P18</f>
        <v>1502</v>
      </c>
      <c r="AQ29">
        <f t="shared" si="24"/>
        <v>1366</v>
      </c>
      <c r="AR29">
        <f t="shared" si="24"/>
        <v>1356</v>
      </c>
      <c r="AS29">
        <f t="shared" si="24"/>
        <v>1579</v>
      </c>
      <c r="AT29">
        <f t="shared" si="24"/>
        <v>1432</v>
      </c>
      <c r="AU29">
        <f t="shared" si="24"/>
        <v>1416</v>
      </c>
      <c r="AV29">
        <f t="shared" si="24"/>
        <v>1522</v>
      </c>
      <c r="AW29">
        <f t="shared" si="24"/>
        <v>1702</v>
      </c>
      <c r="AX29">
        <f t="shared" si="24"/>
        <v>1742</v>
      </c>
      <c r="AY29">
        <f t="shared" si="24"/>
        <v>1426</v>
      </c>
      <c r="AZ29" s="21">
        <f t="shared" si="24"/>
        <v>1516</v>
      </c>
    </row>
    <row r="30" spans="1:53" x14ac:dyDescent="0.25">
      <c r="A30" s="53"/>
      <c r="B30" s="2">
        <f t="shared" si="16"/>
        <v>0.95889592543912061</v>
      </c>
      <c r="C30" s="2">
        <f t="shared" si="16"/>
        <v>-5.0782650256900467E-3</v>
      </c>
      <c r="D30" s="2">
        <f t="shared" si="16"/>
        <v>0.97084478432309718</v>
      </c>
      <c r="E30" s="2">
        <f t="shared" si="16"/>
        <v>0.99862588122834273</v>
      </c>
      <c r="F30" s="2">
        <f t="shared" si="16"/>
        <v>1.0075875253913251</v>
      </c>
      <c r="G30" s="2">
        <f t="shared" si="16"/>
        <v>1.0640458836181146</v>
      </c>
      <c r="H30" s="2">
        <f t="shared" si="16"/>
        <v>1.3397658023658741</v>
      </c>
      <c r="I30" s="2">
        <f t="shared" si="16"/>
        <v>1.5031664476042539</v>
      </c>
      <c r="J30" s="2">
        <f t="shared" si="16"/>
        <v>1.5784442585733063</v>
      </c>
      <c r="K30" s="2">
        <f t="shared" si="16"/>
        <v>2.200979806428486</v>
      </c>
      <c r="L30" s="2">
        <f t="shared" si="16"/>
        <v>4.0357270880630898</v>
      </c>
      <c r="M30" s="2">
        <f t="shared" si="16"/>
        <v>0</v>
      </c>
      <c r="O30" s="2">
        <f t="shared" si="17"/>
        <v>1.0391283158114599</v>
      </c>
      <c r="P30" s="2">
        <f t="shared" si="17"/>
        <v>-3.4811668871405697E-3</v>
      </c>
      <c r="Q30" s="2">
        <f t="shared" si="17"/>
        <v>0.92564227529067744</v>
      </c>
      <c r="R30" s="2">
        <f t="shared" si="17"/>
        <v>1.0589709670681613</v>
      </c>
      <c r="S30" s="2">
        <f t="shared" si="17"/>
        <v>0.9580171273410848</v>
      </c>
      <c r="T30" s="2">
        <f t="shared" si="17"/>
        <v>1.0182413144886167</v>
      </c>
      <c r="U30" s="2">
        <f t="shared" si="17"/>
        <v>1.1731532409663719</v>
      </c>
      <c r="V30" s="2">
        <f t="shared" si="17"/>
        <v>1.374364687043097</v>
      </c>
      <c r="W30" s="2">
        <f t="shared" si="17"/>
        <v>1.5390238808048458</v>
      </c>
      <c r="X30" s="2">
        <f t="shared" si="17"/>
        <v>2.0699018310937829</v>
      </c>
      <c r="Y30" s="2">
        <f t="shared" si="17"/>
        <v>4.2473717190002089</v>
      </c>
      <c r="Z30" s="2">
        <f t="shared" si="17"/>
        <v>0</v>
      </c>
      <c r="AB30" s="2">
        <f t="shared" si="18"/>
        <v>1.0635213494992093</v>
      </c>
      <c r="AC30" s="2">
        <f t="shared" si="18"/>
        <v>-4.2830785450711653E-3</v>
      </c>
      <c r="AD30" s="2">
        <f t="shared" si="18"/>
        <v>0.93469952556668434</v>
      </c>
      <c r="AE30" s="2">
        <f t="shared" si="18"/>
        <v>1.0117949393779653</v>
      </c>
      <c r="AF30" s="2">
        <f t="shared" si="18"/>
        <v>0.94952556668423838</v>
      </c>
      <c r="AG30" s="2">
        <f t="shared" si="18"/>
        <v>1.0404586188719032</v>
      </c>
      <c r="AH30" s="2">
        <f t="shared" si="18"/>
        <v>1.0622034791776489</v>
      </c>
      <c r="AI30" s="2">
        <f t="shared" si="18"/>
        <v>1.3185292567211386</v>
      </c>
      <c r="AJ30" s="2">
        <f t="shared" si="18"/>
        <v>1.5847390616763311</v>
      </c>
      <c r="AK30" s="2">
        <f t="shared" si="18"/>
        <v>2.1527411702688455</v>
      </c>
      <c r="AL30" s="2">
        <f t="shared" si="18"/>
        <v>5.017791249341065</v>
      </c>
      <c r="AM30" s="18">
        <f t="shared" si="18"/>
        <v>0</v>
      </c>
      <c r="AN30" s="20"/>
      <c r="AO30">
        <f>AB18</f>
        <v>1506</v>
      </c>
      <c r="AP30">
        <f t="shared" ref="AP30:AZ30" si="25">AC18</f>
        <v>1422</v>
      </c>
      <c r="AQ30">
        <f t="shared" si="25"/>
        <v>1410</v>
      </c>
      <c r="AR30">
        <f t="shared" si="25"/>
        <v>1449</v>
      </c>
      <c r="AS30">
        <f t="shared" si="25"/>
        <v>1426</v>
      </c>
      <c r="AT30">
        <f t="shared" si="25"/>
        <v>1452</v>
      </c>
      <c r="AU30">
        <f t="shared" si="25"/>
        <v>1648</v>
      </c>
      <c r="AV30">
        <f t="shared" si="25"/>
        <v>1884</v>
      </c>
      <c r="AW30">
        <f t="shared" si="25"/>
        <v>1572</v>
      </c>
      <c r="AX30">
        <f t="shared" si="25"/>
        <v>1665</v>
      </c>
      <c r="AY30">
        <f t="shared" si="25"/>
        <v>1923</v>
      </c>
      <c r="AZ30" s="21">
        <f t="shared" si="25"/>
        <v>1771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1639</v>
      </c>
      <c r="AP31">
        <f t="shared" si="26"/>
        <v>1762</v>
      </c>
      <c r="AQ31">
        <f t="shared" si="26"/>
        <v>1558</v>
      </c>
      <c r="AR31">
        <f t="shared" si="26"/>
        <v>1771</v>
      </c>
      <c r="AS31">
        <f t="shared" si="26"/>
        <v>1665</v>
      </c>
      <c r="AT31">
        <f t="shared" si="26"/>
        <v>1732</v>
      </c>
      <c r="AU31">
        <f t="shared" si="26"/>
        <v>1736</v>
      </c>
      <c r="AV31">
        <f t="shared" si="26"/>
        <v>1951</v>
      </c>
      <c r="AW31">
        <f t="shared" si="26"/>
        <v>1796</v>
      </c>
      <c r="AX31">
        <f t="shared" si="26"/>
        <v>1914</v>
      </c>
      <c r="AY31">
        <f t="shared" si="26"/>
        <v>1888</v>
      </c>
      <c r="AZ31" s="21">
        <f t="shared" si="26"/>
        <v>2107</v>
      </c>
    </row>
    <row r="32" spans="1:53" x14ac:dyDescent="0.25">
      <c r="A32" s="54"/>
      <c r="B32" s="28">
        <f t="shared" ref="B32:L32" si="27">C32/2</f>
        <v>1.00537109375E-2</v>
      </c>
      <c r="C32" s="28">
        <f t="shared" si="27"/>
        <v>2.0107421875E-2</v>
      </c>
      <c r="D32" s="28">
        <f t="shared" si="27"/>
        <v>4.021484375E-2</v>
      </c>
      <c r="E32" s="28">
        <f t="shared" si="27"/>
        <v>8.0429687499999999E-2</v>
      </c>
      <c r="F32" s="28">
        <f t="shared" si="27"/>
        <v>0.160859375</v>
      </c>
      <c r="G32" s="28">
        <f t="shared" si="27"/>
        <v>0.32171875</v>
      </c>
      <c r="H32" s="28">
        <f t="shared" si="27"/>
        <v>0.6434375</v>
      </c>
      <c r="I32" s="28">
        <f t="shared" si="27"/>
        <v>1.286875</v>
      </c>
      <c r="J32" s="28">
        <f t="shared" si="27"/>
        <v>2.57375</v>
      </c>
      <c r="K32" s="28">
        <f t="shared" si="27"/>
        <v>5.1475</v>
      </c>
      <c r="L32" s="28">
        <f t="shared" si="27"/>
        <v>10.295</v>
      </c>
      <c r="M32" s="1">
        <f>E9</f>
        <v>20.59</v>
      </c>
      <c r="O32" s="1" t="s">
        <v>41</v>
      </c>
      <c r="AN32" s="20"/>
      <c r="AO32">
        <f t="shared" ref="AO32:AZ32" si="28">O19</f>
        <v>1486</v>
      </c>
      <c r="AP32">
        <f t="shared" si="28"/>
        <v>1393</v>
      </c>
      <c r="AQ32">
        <f t="shared" si="28"/>
        <v>1462</v>
      </c>
      <c r="AR32">
        <f t="shared" si="28"/>
        <v>1363</v>
      </c>
      <c r="AS32">
        <f t="shared" si="28"/>
        <v>1393</v>
      </c>
      <c r="AT32">
        <f t="shared" si="28"/>
        <v>1501</v>
      </c>
      <c r="AU32">
        <f t="shared" si="28"/>
        <v>1550</v>
      </c>
      <c r="AV32">
        <f t="shared" si="28"/>
        <v>1585</v>
      </c>
      <c r="AW32">
        <f t="shared" si="28"/>
        <v>1609</v>
      </c>
      <c r="AX32">
        <f t="shared" si="28"/>
        <v>1549</v>
      </c>
      <c r="AY32">
        <f t="shared" si="28"/>
        <v>2186</v>
      </c>
      <c r="AZ32" s="21">
        <f t="shared" si="28"/>
        <v>1762</v>
      </c>
    </row>
    <row r="33" spans="1:52" x14ac:dyDescent="0.25">
      <c r="A33" s="53" t="str">
        <f t="shared" ref="A33:A39" si="29">J2</f>
        <v>BPB</v>
      </c>
      <c r="B33" s="2">
        <f>AVERAGE(B23,O23,AB23)</f>
        <v>0.94838400064192163</v>
      </c>
      <c r="C33" s="2">
        <f t="shared" ref="C33:M40" si="30">AVERAGE(C23,P23,AC23)</f>
        <v>1.0215007741028195</v>
      </c>
      <c r="D33" s="2">
        <f t="shared" si="30"/>
        <v>0.9965750559616261</v>
      </c>
      <c r="E33" s="2">
        <f t="shared" si="30"/>
        <v>0.95665238232073013</v>
      </c>
      <c r="F33" s="2">
        <f t="shared" si="30"/>
        <v>1.0967153438437107</v>
      </c>
      <c r="G33" s="2">
        <f t="shared" si="30"/>
        <v>1.0547468097124568</v>
      </c>
      <c r="H33" s="2">
        <f t="shared" si="30"/>
        <v>1.1005866802043571</v>
      </c>
      <c r="I33" s="2">
        <f t="shared" si="30"/>
        <v>1.1389345944767719</v>
      </c>
      <c r="J33" s="2">
        <f t="shared" si="30"/>
        <v>1.4690352591214948</v>
      </c>
      <c r="K33" s="2">
        <f t="shared" si="30"/>
        <v>15.242929137432688</v>
      </c>
      <c r="L33" s="2">
        <f t="shared" si="30"/>
        <v>3.0958303208589635E-2</v>
      </c>
      <c r="M33" s="2">
        <f t="shared" si="30"/>
        <v>-6.9701676823196715E-4</v>
      </c>
      <c r="O33" s="2">
        <f>TTEST(AO13:AO15,$AO$34:$AQ$34,2,2)</f>
        <v>0.4831376087552659</v>
      </c>
      <c r="P33" s="2">
        <f t="shared" ref="P33:Z33" si="31">TTEST(AP13:AP15,$AO$34:$AQ$34,2,2)</f>
        <v>0.8387992200878237</v>
      </c>
      <c r="Q33" s="2">
        <f t="shared" si="31"/>
        <v>0.93524110490194023</v>
      </c>
      <c r="R33" s="2">
        <f t="shared" si="31"/>
        <v>0.38396694800302456</v>
      </c>
      <c r="S33" s="2">
        <f t="shared" si="31"/>
        <v>0.42293407450241705</v>
      </c>
      <c r="T33" s="2">
        <f t="shared" si="31"/>
        <v>0.52446519628220456</v>
      </c>
      <c r="U33" s="2">
        <f t="shared" si="31"/>
        <v>0.30058237595144516</v>
      </c>
      <c r="V33" s="2">
        <f t="shared" si="31"/>
        <v>0.29446747169839532</v>
      </c>
      <c r="W33" s="2">
        <f t="shared" si="31"/>
        <v>1.5495367024918378E-2</v>
      </c>
      <c r="X33" s="2">
        <f t="shared" si="31"/>
        <v>1.3605262109269697E-2</v>
      </c>
      <c r="Y33" s="2">
        <f t="shared" si="31"/>
        <v>3.4623104839209922E-5</v>
      </c>
      <c r="Z33" s="2">
        <f t="shared" si="31"/>
        <v>2.6028589376346147E-5</v>
      </c>
      <c r="AN33" s="20"/>
      <c r="AO33">
        <f t="shared" ref="AO33:AZ33" si="32">AB19</f>
        <v>1449</v>
      </c>
      <c r="AP33">
        <f t="shared" si="32"/>
        <v>1356</v>
      </c>
      <c r="AQ33">
        <f t="shared" si="32"/>
        <v>1252</v>
      </c>
      <c r="AR33">
        <f t="shared" si="32"/>
        <v>1472</v>
      </c>
      <c r="AS33">
        <f t="shared" si="32"/>
        <v>1595</v>
      </c>
      <c r="AT33">
        <f t="shared" si="32"/>
        <v>1565</v>
      </c>
      <c r="AU33">
        <f t="shared" si="32"/>
        <v>1462</v>
      </c>
      <c r="AV33">
        <f t="shared" si="32"/>
        <v>1715</v>
      </c>
      <c r="AW33">
        <f t="shared" si="32"/>
        <v>1679</v>
      </c>
      <c r="AX33">
        <f t="shared" si="32"/>
        <v>2343</v>
      </c>
      <c r="AY33">
        <f t="shared" si="32"/>
        <v>1708</v>
      </c>
      <c r="AZ33" s="21">
        <f t="shared" si="32"/>
        <v>1719</v>
      </c>
    </row>
    <row r="34" spans="1:52" x14ac:dyDescent="0.25">
      <c r="A34" s="53">
        <f t="shared" si="29"/>
        <v>0</v>
      </c>
      <c r="B34" s="2">
        <f t="shared" ref="B34:B40" si="33">AVERAGE(B24,O24,AB24)</f>
        <v>0.97419150411567956</v>
      </c>
      <c r="C34" s="2">
        <f t="shared" si="30"/>
        <v>1.0005965901772562</v>
      </c>
      <c r="D34" s="2">
        <f t="shared" si="30"/>
        <v>0.96218311891998354</v>
      </c>
      <c r="E34" s="2">
        <f t="shared" si="30"/>
        <v>0.96845143454993454</v>
      </c>
      <c r="F34" s="2">
        <f t="shared" si="30"/>
        <v>0.97612174563103959</v>
      </c>
      <c r="G34" s="2">
        <f t="shared" si="30"/>
        <v>0.95077941882430539</v>
      </c>
      <c r="H34" s="2">
        <f t="shared" si="30"/>
        <v>1.0942914420767929</v>
      </c>
      <c r="I34" s="2">
        <f t="shared" si="30"/>
        <v>1.2028657891364931</v>
      </c>
      <c r="J34" s="2">
        <f t="shared" si="30"/>
        <v>1.6982942545099939</v>
      </c>
      <c r="K34" s="2">
        <f t="shared" si="30"/>
        <v>11.301048752811594</v>
      </c>
      <c r="L34" s="2">
        <f t="shared" si="30"/>
        <v>2.6074023968930865E-3</v>
      </c>
      <c r="M34" s="2">
        <f t="shared" si="30"/>
        <v>-1.2096999966707741E-5</v>
      </c>
      <c r="O34" s="2">
        <f>TTEST(AO16:AO18,$AO$34:$AQ$34,2,2)</f>
        <v>0.56593250530827277</v>
      </c>
      <c r="P34" s="2">
        <f t="shared" ref="P34:Z34" si="34">TTEST(AP16:AP18,$AO$34:$AQ$34,2,2)</f>
        <v>0.92686164414243455</v>
      </c>
      <c r="Q34" s="2">
        <f t="shared" si="34"/>
        <v>0.71347581247197545</v>
      </c>
      <c r="R34" s="2">
        <f t="shared" si="34"/>
        <v>0.52546213334891889</v>
      </c>
      <c r="S34" s="2">
        <f t="shared" si="34"/>
        <v>0.75411330181929781</v>
      </c>
      <c r="T34" s="2">
        <f t="shared" si="34"/>
        <v>0.42127938717352537</v>
      </c>
      <c r="U34" s="2">
        <f t="shared" si="34"/>
        <v>0.17592361091919267</v>
      </c>
      <c r="V34" s="2">
        <f t="shared" si="34"/>
        <v>0.14806647249225643</v>
      </c>
      <c r="W34" s="2">
        <f t="shared" si="34"/>
        <v>1.620568732674386E-3</v>
      </c>
      <c r="X34" s="2">
        <f t="shared" si="34"/>
        <v>2.3677924414916411E-3</v>
      </c>
      <c r="Y34" s="2">
        <f t="shared" si="34"/>
        <v>2.6513920819196455E-5</v>
      </c>
      <c r="Z34" s="2">
        <f t="shared" si="34"/>
        <v>2.6140888104873429E-5</v>
      </c>
      <c r="AN34" s="20"/>
      <c r="AO34" s="12">
        <f>E21</f>
        <v>3364.6</v>
      </c>
      <c r="AP34" s="13">
        <f>R21</f>
        <v>2882.6</v>
      </c>
      <c r="AQ34" s="13">
        <f>AE21</f>
        <v>3048.2</v>
      </c>
      <c r="AR34" s="16">
        <f>H20</f>
        <v>4502</v>
      </c>
      <c r="AS34" s="16">
        <f>I20</f>
        <v>5049</v>
      </c>
      <c r="AT34" s="16">
        <f>J20</f>
        <v>5301</v>
      </c>
      <c r="AU34" s="16">
        <f>K20</f>
        <v>7385</v>
      </c>
      <c r="AV34" s="16">
        <f>L20</f>
        <v>13527</v>
      </c>
      <c r="AZ34" s="21"/>
    </row>
    <row r="35" spans="1:52" x14ac:dyDescent="0.25">
      <c r="A35" s="53">
        <f t="shared" si="29"/>
        <v>0</v>
      </c>
      <c r="B35" s="2">
        <f t="shared" si="33"/>
        <v>0.92832265385872337</v>
      </c>
      <c r="C35" s="2">
        <f t="shared" si="30"/>
        <v>0.98863209913089278</v>
      </c>
      <c r="D35" s="2">
        <f t="shared" si="30"/>
        <v>1.0487820047860588</v>
      </c>
      <c r="E35" s="2">
        <f t="shared" si="30"/>
        <v>1.13132940411801</v>
      </c>
      <c r="F35" s="2">
        <f t="shared" si="30"/>
        <v>1.4614444790434458</v>
      </c>
      <c r="G35" s="2">
        <f t="shared" si="30"/>
        <v>1.7716794175612538</v>
      </c>
      <c r="H35" s="2">
        <f t="shared" si="30"/>
        <v>2.3138217405048707</v>
      </c>
      <c r="I35" s="2">
        <f t="shared" si="30"/>
        <v>3.1058997246808975</v>
      </c>
      <c r="J35" s="2">
        <f t="shared" si="30"/>
        <v>4.269876550339661</v>
      </c>
      <c r="K35" s="2">
        <f t="shared" si="30"/>
        <v>11.407448226998183</v>
      </c>
      <c r="L35" s="2">
        <f t="shared" si="30"/>
        <v>2.2065306759733228E-2</v>
      </c>
      <c r="M35" s="2">
        <f t="shared" si="30"/>
        <v>-3.2946758039008962E-4</v>
      </c>
      <c r="O35" s="2">
        <f>TTEST(AO19:AO21,$AO$34:$AQ$34,2,2)</f>
        <v>0.25769229457037318</v>
      </c>
      <c r="P35" s="2">
        <f t="shared" ref="P35:Z35" si="35">TTEST(AP19:AP21,$AO$34:$AQ$34,2,2)</f>
        <v>0.86424152043638847</v>
      </c>
      <c r="Q35" s="2">
        <f t="shared" si="35"/>
        <v>0.52375656508874413</v>
      </c>
      <c r="R35" s="2">
        <f t="shared" si="35"/>
        <v>0.27519387398294554</v>
      </c>
      <c r="S35" s="2">
        <f t="shared" si="35"/>
        <v>3.597783108347507E-3</v>
      </c>
      <c r="T35" s="2">
        <f t="shared" si="35"/>
        <v>2.5119480044414931E-3</v>
      </c>
      <c r="U35" s="2">
        <f t="shared" si="35"/>
        <v>6.3818700040160238E-4</v>
      </c>
      <c r="V35" s="2">
        <f t="shared" si="35"/>
        <v>5.1912718467760052E-5</v>
      </c>
      <c r="W35" s="2">
        <f t="shared" si="35"/>
        <v>2.9939132437855666E-4</v>
      </c>
      <c r="X35" s="2">
        <f t="shared" si="35"/>
        <v>8.5637804792325042E-4</v>
      </c>
      <c r="Y35" s="2">
        <f t="shared" si="35"/>
        <v>2.9804572452426246E-5</v>
      </c>
      <c r="Z35" s="2">
        <f t="shared" si="35"/>
        <v>2.6084800501731386E-5</v>
      </c>
      <c r="AN35" s="20"/>
      <c r="AO35" s="14" t="s">
        <v>40</v>
      </c>
      <c r="AP35" s="15"/>
      <c r="AQ35" s="15"/>
      <c r="AR35" s="17">
        <f>U20</f>
        <v>3380</v>
      </c>
      <c r="AS35" s="17">
        <f>V20</f>
        <v>3958</v>
      </c>
      <c r="AT35" s="17">
        <f>W20</f>
        <v>4431</v>
      </c>
      <c r="AU35" s="17">
        <f>X20</f>
        <v>5956</v>
      </c>
      <c r="AV35" s="17">
        <f>Y20</f>
        <v>12211</v>
      </c>
      <c r="AZ35" s="21"/>
    </row>
    <row r="36" spans="1:52" x14ac:dyDescent="0.25">
      <c r="A36" s="53">
        <f t="shared" si="29"/>
        <v>0</v>
      </c>
      <c r="B36" s="2">
        <f t="shared" si="33"/>
        <v>0.95380750257805802</v>
      </c>
      <c r="C36" s="2">
        <f t="shared" si="30"/>
        <v>0.95946153978937943</v>
      </c>
      <c r="D36" s="2">
        <f t="shared" si="30"/>
        <v>0.90889823227249111</v>
      </c>
      <c r="E36" s="2">
        <f t="shared" si="30"/>
        <v>0.92167525507215464</v>
      </c>
      <c r="F36" s="2">
        <f t="shared" si="30"/>
        <v>0.99840677816035928</v>
      </c>
      <c r="G36" s="2">
        <f t="shared" si="30"/>
        <v>0.97440519351744115</v>
      </c>
      <c r="H36" s="2">
        <f t="shared" si="30"/>
        <v>0.99411003360535799</v>
      </c>
      <c r="I36" s="2">
        <f t="shared" si="30"/>
        <v>1.0484074731696265</v>
      </c>
      <c r="J36" s="2">
        <f t="shared" si="30"/>
        <v>0.99428024531269588</v>
      </c>
      <c r="K36" s="2">
        <f t="shared" si="30"/>
        <v>1.7410171694734464</v>
      </c>
      <c r="L36" s="2">
        <f t="shared" si="30"/>
        <v>2.83522236552127</v>
      </c>
      <c r="M36" s="2">
        <f t="shared" si="30"/>
        <v>1.3310701842507084E-2</v>
      </c>
      <c r="O36" s="2">
        <f>TTEST(AO22:AO24,$AO$34:$AQ$34,2,2)</f>
        <v>0.52177244551387059</v>
      </c>
      <c r="P36" s="2">
        <f t="shared" ref="P36:Z36" si="36">TTEST(AP22:AP24,$AO$34:$AQ$34,2,2)</f>
        <v>0.59850541935567547</v>
      </c>
      <c r="Q36" s="2">
        <f t="shared" si="36"/>
        <v>0.17483263398428567</v>
      </c>
      <c r="R36" s="2">
        <f t="shared" si="36"/>
        <v>0.40098507601979533</v>
      </c>
      <c r="S36" s="2">
        <f t="shared" si="36"/>
        <v>0.99172981606828814</v>
      </c>
      <c r="T36" s="2">
        <f t="shared" si="36"/>
        <v>0.65745733249440774</v>
      </c>
      <c r="U36" s="2">
        <f t="shared" si="36"/>
        <v>0.86112171156479012</v>
      </c>
      <c r="V36" s="2">
        <f t="shared" si="36"/>
        <v>0.62369596660119231</v>
      </c>
      <c r="W36" s="2">
        <f t="shared" si="36"/>
        <v>0.95713944526340633</v>
      </c>
      <c r="X36" s="2">
        <f t="shared" si="36"/>
        <v>7.4830407568182425E-3</v>
      </c>
      <c r="Y36" s="2">
        <f t="shared" si="36"/>
        <v>1.1830478620347326E-2</v>
      </c>
      <c r="Z36" s="2">
        <f t="shared" si="36"/>
        <v>2.8350312272960489E-5</v>
      </c>
      <c r="AN36" s="20"/>
      <c r="AR36" s="17">
        <f>AH20</f>
        <v>3237</v>
      </c>
      <c r="AS36" s="17">
        <f>AI20</f>
        <v>4015</v>
      </c>
      <c r="AT36" s="17">
        <f>AJ20</f>
        <v>4823</v>
      </c>
      <c r="AU36" s="17">
        <f>AK20</f>
        <v>6547</v>
      </c>
      <c r="AV36" s="17">
        <f>AL20</f>
        <v>15243</v>
      </c>
      <c r="AZ36" s="21"/>
    </row>
    <row r="37" spans="1:52" x14ac:dyDescent="0.25">
      <c r="A37" s="53">
        <f t="shared" si="29"/>
        <v>0</v>
      </c>
      <c r="B37" s="2">
        <f t="shared" si="33"/>
        <v>0.46720096544987588</v>
      </c>
      <c r="C37" s="2">
        <f t="shared" si="30"/>
        <v>0.44299734298163074</v>
      </c>
      <c r="D37" s="2">
        <f t="shared" si="30"/>
        <v>0.48224344303650152</v>
      </c>
      <c r="E37" s="2">
        <f t="shared" si="30"/>
        <v>0.44969278585851297</v>
      </c>
      <c r="F37" s="2">
        <f t="shared" si="30"/>
        <v>0.48575143214525146</v>
      </c>
      <c r="G37" s="2">
        <f t="shared" si="30"/>
        <v>0.46460581925658007</v>
      </c>
      <c r="H37" s="2">
        <f t="shared" si="30"/>
        <v>0.50033470258200907</v>
      </c>
      <c r="I37" s="2">
        <f t="shared" si="30"/>
        <v>0.51405663433473969</v>
      </c>
      <c r="J37" s="2">
        <f t="shared" si="30"/>
        <v>0.54418539947499955</v>
      </c>
      <c r="K37" s="2">
        <f t="shared" si="30"/>
        <v>0.52768670732584189</v>
      </c>
      <c r="L37" s="2">
        <f t="shared" si="30"/>
        <v>0.53156662409366484</v>
      </c>
      <c r="M37" s="2">
        <f t="shared" si="30"/>
        <v>0.48991830219146121</v>
      </c>
      <c r="O37" s="2">
        <f>TTEST(AO25:AO27,$AO$34:$AQ$34,2,2)</f>
        <v>3.5070619528023659E-4</v>
      </c>
      <c r="P37" s="2">
        <f t="shared" ref="P37:Z37" si="37">TTEST(AP25:AP27,$AO$34:$AQ$34,2,2)</f>
        <v>3.1048533456420028E-4</v>
      </c>
      <c r="Q37" s="2">
        <f t="shared" si="37"/>
        <v>5.6222172628441684E-4</v>
      </c>
      <c r="R37" s="2">
        <f t="shared" si="37"/>
        <v>1.7720654666796723E-3</v>
      </c>
      <c r="S37" s="2">
        <f t="shared" si="37"/>
        <v>6.6555444763020455E-4</v>
      </c>
      <c r="T37" s="2">
        <f t="shared" si="37"/>
        <v>4.1725084468278512E-4</v>
      </c>
      <c r="U37" s="2">
        <f t="shared" si="37"/>
        <v>5.6246735133541278E-4</v>
      </c>
      <c r="V37" s="2">
        <f t="shared" si="37"/>
        <v>5.747898769464416E-4</v>
      </c>
      <c r="W37" s="2">
        <f t="shared" si="37"/>
        <v>1.2278447296916787E-3</v>
      </c>
      <c r="X37" s="2">
        <f t="shared" si="37"/>
        <v>1.3298611436851531E-3</v>
      </c>
      <c r="Y37" s="2">
        <f t="shared" si="37"/>
        <v>1.3169143095361343E-3</v>
      </c>
      <c r="Z37" s="2">
        <f t="shared" si="37"/>
        <v>7.1404826750543914E-4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>
        <f t="shared" si="33"/>
        <v>0.46805109550504992</v>
      </c>
      <c r="C38" s="2">
        <f t="shared" si="30"/>
        <v>0.48459917247182921</v>
      </c>
      <c r="D38" s="2">
        <f t="shared" si="30"/>
        <v>0.44718695215913812</v>
      </c>
      <c r="E38" s="2">
        <f t="shared" si="30"/>
        <v>0.47570096687027935</v>
      </c>
      <c r="F38" s="2">
        <f t="shared" si="30"/>
        <v>0.50701762853768451</v>
      </c>
      <c r="G38" s="2">
        <f t="shared" si="30"/>
        <v>0.4955037897363046</v>
      </c>
      <c r="H38" s="2">
        <f t="shared" si="30"/>
        <v>0.52483104357986321</v>
      </c>
      <c r="I38" s="2">
        <f t="shared" si="30"/>
        <v>0.57519728943715653</v>
      </c>
      <c r="J38" s="2">
        <f t="shared" si="30"/>
        <v>0.54160617612070361</v>
      </c>
      <c r="K38" s="2">
        <f t="shared" si="30"/>
        <v>0.54779830427143417</v>
      </c>
      <c r="L38" s="2">
        <f t="shared" si="30"/>
        <v>0.56764361717514589</v>
      </c>
      <c r="M38" s="2">
        <f t="shared" si="30"/>
        <v>0.55044097311982443</v>
      </c>
      <c r="O38" s="2">
        <f>TTEST(AO28:AO30,$AO$34:$AQ$34,2,2)</f>
        <v>3.6165897311643276E-4</v>
      </c>
      <c r="P38" s="2">
        <f t="shared" ref="P38:Z38" si="38">TTEST(AP28:AP30,$AO$34:$AQ$34,2,2)</f>
        <v>4.3973259782328152E-4</v>
      </c>
      <c r="Q38" s="2">
        <f t="shared" si="38"/>
        <v>2.7187908370026063E-4</v>
      </c>
      <c r="R38" s="2">
        <f t="shared" si="38"/>
        <v>6.0296525138771979E-4</v>
      </c>
      <c r="S38" s="2">
        <f t="shared" si="38"/>
        <v>7.6992288028657283E-4</v>
      </c>
      <c r="T38" s="2">
        <f t="shared" si="38"/>
        <v>8.8109817403558637E-4</v>
      </c>
      <c r="U38" s="2">
        <f t="shared" si="38"/>
        <v>1.4820273692098336E-3</v>
      </c>
      <c r="V38" s="2">
        <f t="shared" si="38"/>
        <v>2.6651363374606942E-3</v>
      </c>
      <c r="W38" s="2">
        <f t="shared" si="38"/>
        <v>7.4052382551838703E-4</v>
      </c>
      <c r="X38" s="2">
        <f t="shared" si="38"/>
        <v>6.1050483545514592E-4</v>
      </c>
      <c r="Y38" s="2">
        <f t="shared" si="38"/>
        <v>3.9807861528092982E-3</v>
      </c>
      <c r="Z38" s="2">
        <f t="shared" si="38"/>
        <v>1.3397039414832547E-3</v>
      </c>
    </row>
    <row r="39" spans="1:52" x14ac:dyDescent="0.25">
      <c r="A39" s="53">
        <f t="shared" si="29"/>
        <v>0</v>
      </c>
      <c r="B39" s="2">
        <f t="shared" si="33"/>
        <v>0.49048730190912232</v>
      </c>
      <c r="C39" s="2">
        <f t="shared" si="30"/>
        <v>0.48172976992296984</v>
      </c>
      <c r="D39" s="2">
        <f t="shared" si="30"/>
        <v>0.45800185087377648</v>
      </c>
      <c r="E39" s="2">
        <f t="shared" si="30"/>
        <v>0.49188418056054428</v>
      </c>
      <c r="F39" s="2">
        <f t="shared" si="30"/>
        <v>0.49831869289616587</v>
      </c>
      <c r="G39" s="2">
        <f t="shared" si="30"/>
        <v>0.51422766409619125</v>
      </c>
      <c r="H39" s="2">
        <f t="shared" si="30"/>
        <v>0.50900014504792701</v>
      </c>
      <c r="I39" s="2">
        <f t="shared" si="30"/>
        <v>0.56225497786294654</v>
      </c>
      <c r="J39" s="2">
        <f t="shared" si="30"/>
        <v>0.54565235768284159</v>
      </c>
      <c r="K39" s="2">
        <f t="shared" si="30"/>
        <v>0.62336189293747724</v>
      </c>
      <c r="L39" s="2">
        <f t="shared" si="30"/>
        <v>0.6249524459003315</v>
      </c>
      <c r="M39" s="2">
        <f t="shared" si="30"/>
        <v>0.59876666915343235</v>
      </c>
      <c r="O39" s="2">
        <f>TTEST(AO31:AO33,$AO$34:$AQ$34,2,2)</f>
        <v>5.0232319361815639E-4</v>
      </c>
      <c r="P39" s="2">
        <f t="shared" ref="P39:Z39" si="39">TTEST(AP31:AP33,$AO$34:$AQ$34,2,2)</f>
        <v>1.1429505378473435E-3</v>
      </c>
      <c r="Q39" s="2">
        <f t="shared" si="39"/>
        <v>5.6657651844071435E-4</v>
      </c>
      <c r="R39" s="2">
        <f t="shared" si="39"/>
        <v>1.1136923682454002E-3</v>
      </c>
      <c r="S39" s="2">
        <f>TTEST(AS31:AS33,$AO$34:$AQ$34,2,2)</f>
        <v>6.9061315918674416E-4</v>
      </c>
      <c r="T39" s="2">
        <f t="shared" si="39"/>
        <v>6.7631593984548576E-4</v>
      </c>
      <c r="U39" s="2">
        <f t="shared" si="39"/>
        <v>7.4109952301403155E-4</v>
      </c>
      <c r="V39" s="2">
        <f t="shared" si="39"/>
        <v>1.6084125019179836E-3</v>
      </c>
      <c r="W39" s="2">
        <f t="shared" si="39"/>
        <v>7.5534256139108932E-4</v>
      </c>
      <c r="X39" s="2">
        <f t="shared" si="39"/>
        <v>1.2491275000759671E-2</v>
      </c>
      <c r="Y39" s="2">
        <f t="shared" si="39"/>
        <v>4.1323180464032929E-3</v>
      </c>
      <c r="Z39" s="2">
        <f t="shared" si="39"/>
        <v>2.7322701824302239E-3</v>
      </c>
    </row>
    <row r="40" spans="1:52" x14ac:dyDescent="0.25">
      <c r="A40" s="53"/>
      <c r="B40" s="2">
        <f t="shared" si="33"/>
        <v>1.0205151969165966</v>
      </c>
      <c r="C40" s="2">
        <f t="shared" si="30"/>
        <v>-4.2808368193005932E-3</v>
      </c>
      <c r="D40" s="2">
        <f t="shared" si="30"/>
        <v>0.94372886172681969</v>
      </c>
      <c r="E40" s="2">
        <f t="shared" si="30"/>
        <v>1.0231305958914898</v>
      </c>
      <c r="F40" s="2">
        <f t="shared" si="30"/>
        <v>0.97171007313888269</v>
      </c>
      <c r="G40" s="2">
        <f t="shared" si="30"/>
        <v>1.0409152723262114</v>
      </c>
      <c r="H40" s="2">
        <f t="shared" si="30"/>
        <v>1.1917075075032983</v>
      </c>
      <c r="I40" s="2">
        <f t="shared" si="30"/>
        <v>1.3986867971228298</v>
      </c>
      <c r="J40" s="2">
        <f t="shared" si="30"/>
        <v>1.5674024003514944</v>
      </c>
      <c r="K40" s="2">
        <f t="shared" si="30"/>
        <v>2.1412076025970381</v>
      </c>
      <c r="L40" s="2">
        <f t="shared" si="30"/>
        <v>4.4336300188014546</v>
      </c>
      <c r="M40" s="2">
        <f t="shared" si="30"/>
        <v>0</v>
      </c>
      <c r="O40" s="2"/>
      <c r="P40" s="2"/>
      <c r="Q40" s="2"/>
      <c r="U40" s="2">
        <f>TTEST(AR34:AR36,$AO$34:$AQ$34,2,2)</f>
        <v>0.22517350508808293</v>
      </c>
      <c r="V40" s="2">
        <f>TTEST(AS34:AS36,$AO$34:$AQ$34,2,2)</f>
        <v>3.1246539376535969E-2</v>
      </c>
      <c r="W40" s="2">
        <f>TTEST(AT34:AT36,$AO$34:$AQ$34,2,2)</f>
        <v>3.7084719460636585E-3</v>
      </c>
      <c r="X40" s="2">
        <f>TTEST(AU34:AU36,$AO$34:$AQ$34,2,2)</f>
        <v>1.2861387318848757E-3</v>
      </c>
      <c r="Y40" s="2">
        <f>TTEST(AV34:AV36,$AO$34:$AQ$34,2,2)</f>
        <v>2.8758901361686337E-4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 t="str">
        <f>J2</f>
        <v>BPB</v>
      </c>
      <c r="B44" s="75">
        <f>D44/2</f>
        <v>2.57375</v>
      </c>
      <c r="C44" s="76">
        <f>MIN(AB64:AM64)</f>
        <v>1.4690352591214948</v>
      </c>
      <c r="D44" s="77">
        <f>MIN(O54:Z54)</f>
        <v>5.1475</v>
      </c>
      <c r="E44" s="76">
        <f>MIN(AB44:AM44)</f>
        <v>15.242929137432688</v>
      </c>
      <c r="F44" s="55">
        <f t="shared" ref="F44:F51" si="40">IF(B44&gt;0,(B44-D44)*(($E$8-E44)/(C44-E44))+D44,0)</f>
        <v>2.5795359819844803</v>
      </c>
      <c r="G44" s="56"/>
      <c r="H44" s="78">
        <f t="shared" ref="H44:H50" si="41">MAX(B33:M33)</f>
        <v>15.242929137432688</v>
      </c>
      <c r="I44" s="79">
        <f>MAX(AB54:AM54)</f>
        <v>5.1475</v>
      </c>
      <c r="J44" s="124" t="str">
        <f>IF(AND(D44&gt;Cytotoxicity!B66,E44&gt;0),"Cytotox","ok")</f>
        <v>ok</v>
      </c>
      <c r="O44" s="2" t="str">
        <f>IF((B33&gt;$E$8)*AND(O33&lt;0.05),B33,"")</f>
        <v/>
      </c>
      <c r="P44" s="2" t="str">
        <f t="shared" ref="P44:Z51" si="42">IF((C33&gt;$E$8)*AND(P33&lt;0.05),C33,"")</f>
        <v/>
      </c>
      <c r="Q44" s="2" t="str">
        <f t="shared" si="42"/>
        <v/>
      </c>
      <c r="R44" s="2" t="str">
        <f t="shared" si="42"/>
        <v/>
      </c>
      <c r="S44" s="2" t="str">
        <f t="shared" si="42"/>
        <v/>
      </c>
      <c r="T44" s="2" t="str">
        <f t="shared" si="42"/>
        <v/>
      </c>
      <c r="U44" s="2" t="str">
        <f t="shared" si="42"/>
        <v/>
      </c>
      <c r="V44" s="2" t="str">
        <f t="shared" si="42"/>
        <v/>
      </c>
      <c r="W44" s="2" t="str">
        <f t="shared" si="42"/>
        <v/>
      </c>
      <c r="X44" s="2">
        <f t="shared" si="42"/>
        <v>15.242929137432688</v>
      </c>
      <c r="Y44" s="2" t="str">
        <f t="shared" si="42"/>
        <v/>
      </c>
      <c r="Z44" s="2" t="str">
        <f t="shared" si="42"/>
        <v/>
      </c>
      <c r="AB44" s="36" t="str">
        <f>IF((O74-N74)&lt;0.0000001,"",O74)</f>
        <v/>
      </c>
      <c r="AC44" s="36" t="str">
        <f t="shared" ref="AC44:AM51" si="43">IF((P74-O74)&lt;0.0000001,"",P74)</f>
        <v/>
      </c>
      <c r="AD44" s="36" t="str">
        <f t="shared" si="43"/>
        <v/>
      </c>
      <c r="AE44" s="36" t="str">
        <f t="shared" si="43"/>
        <v/>
      </c>
      <c r="AF44" s="36" t="str">
        <f t="shared" si="43"/>
        <v/>
      </c>
      <c r="AG44" s="36" t="str">
        <f t="shared" si="43"/>
        <v/>
      </c>
      <c r="AH44" s="36" t="str">
        <f t="shared" si="43"/>
        <v/>
      </c>
      <c r="AI44" s="36" t="str">
        <f t="shared" si="43"/>
        <v/>
      </c>
      <c r="AJ44" s="36" t="str">
        <f t="shared" si="43"/>
        <v/>
      </c>
      <c r="AK44" s="36">
        <f t="shared" si="43"/>
        <v>15.242929137432688</v>
      </c>
      <c r="AL44" s="36" t="str">
        <f t="shared" si="43"/>
        <v/>
      </c>
      <c r="AM44" s="36" t="str">
        <f t="shared" si="43"/>
        <v/>
      </c>
    </row>
    <row r="45" spans="1:52" x14ac:dyDescent="0.25">
      <c r="A45" s="58">
        <f t="shared" ref="A45:A50" si="44">J3</f>
        <v>0</v>
      </c>
      <c r="B45" s="75">
        <f t="shared" ref="B45:B50" si="45">D45/2</f>
        <v>1.286875</v>
      </c>
      <c r="C45" s="76">
        <f t="shared" ref="C45:C50" si="46">MIN(AB65:AM65)</f>
        <v>1.2028657891364931</v>
      </c>
      <c r="D45" s="77">
        <f t="shared" ref="D45:D50" si="47">MIN(O55:Z55)</f>
        <v>2.57375</v>
      </c>
      <c r="E45" s="76">
        <f t="shared" ref="E45:E50" si="48">MIN(AB45:AM45)</f>
        <v>1.6982942545099939</v>
      </c>
      <c r="F45" s="55">
        <f t="shared" si="40"/>
        <v>2.058680849542184</v>
      </c>
      <c r="G45" s="56"/>
      <c r="H45" s="78">
        <f t="shared" si="41"/>
        <v>11.301048752811594</v>
      </c>
      <c r="I45" s="79">
        <f t="shared" ref="I45:I50" si="49">MAX(AB55:AM55)</f>
        <v>5.1475</v>
      </c>
      <c r="J45" s="124" t="str">
        <f>IF(AND(D45&gt;Cytotoxicity!B67,E45&gt;0),"Cytotox","ok")</f>
        <v>ok</v>
      </c>
      <c r="O45" s="2" t="str">
        <f t="shared" ref="O45:O51" si="50">IF((B34&gt;$E$8)*AND(O34&lt;0.05),B34,"")</f>
        <v/>
      </c>
      <c r="P45" s="2" t="str">
        <f t="shared" si="42"/>
        <v/>
      </c>
      <c r="Q45" s="2" t="str">
        <f>IF((D34&gt;$E$8)*AND(Q34&lt;0.05),D34,"")</f>
        <v/>
      </c>
      <c r="R45" s="2" t="str">
        <f t="shared" si="42"/>
        <v/>
      </c>
      <c r="S45" s="2" t="str">
        <f t="shared" si="42"/>
        <v/>
      </c>
      <c r="T45" s="2" t="str">
        <f t="shared" si="42"/>
        <v/>
      </c>
      <c r="U45" s="2" t="str">
        <f t="shared" si="42"/>
        <v/>
      </c>
      <c r="V45" s="2" t="str">
        <f t="shared" si="42"/>
        <v/>
      </c>
      <c r="W45" s="2">
        <f t="shared" si="42"/>
        <v>1.6982942545099939</v>
      </c>
      <c r="X45" s="2">
        <f t="shared" si="42"/>
        <v>11.301048752811594</v>
      </c>
      <c r="Y45" s="2" t="str">
        <f t="shared" si="42"/>
        <v/>
      </c>
      <c r="Z45" s="2" t="str">
        <f t="shared" si="42"/>
        <v/>
      </c>
      <c r="AB45" s="36" t="str">
        <f t="shared" ref="AB45:AB51" si="51">IF((O75-N75)&lt;0.0000001,"",O75)</f>
        <v/>
      </c>
      <c r="AC45" s="36" t="str">
        <f t="shared" si="43"/>
        <v/>
      </c>
      <c r="AD45" s="36" t="str">
        <f t="shared" si="43"/>
        <v/>
      </c>
      <c r="AE45" s="36" t="str">
        <f t="shared" si="43"/>
        <v/>
      </c>
      <c r="AF45" s="36" t="str">
        <f t="shared" si="43"/>
        <v/>
      </c>
      <c r="AG45" s="36" t="str">
        <f t="shared" si="43"/>
        <v/>
      </c>
      <c r="AH45" s="36" t="str">
        <f t="shared" si="43"/>
        <v/>
      </c>
      <c r="AI45" s="36" t="str">
        <f t="shared" si="43"/>
        <v/>
      </c>
      <c r="AJ45" s="36">
        <f t="shared" si="43"/>
        <v>1.6982942545099939</v>
      </c>
      <c r="AK45" s="36">
        <f t="shared" si="43"/>
        <v>11.301048752811594</v>
      </c>
      <c r="AL45" s="36" t="str">
        <f t="shared" si="43"/>
        <v/>
      </c>
      <c r="AM45" s="36" t="str">
        <f t="shared" si="43"/>
        <v/>
      </c>
    </row>
    <row r="46" spans="1:52" x14ac:dyDescent="0.25">
      <c r="A46" s="58">
        <f t="shared" si="44"/>
        <v>0</v>
      </c>
      <c r="B46" s="75">
        <f t="shared" si="45"/>
        <v>0.160859375</v>
      </c>
      <c r="C46" s="76">
        <f t="shared" si="46"/>
        <v>1.4614444790434458</v>
      </c>
      <c r="D46" s="77">
        <f t="shared" si="47"/>
        <v>0.32171875</v>
      </c>
      <c r="E46" s="76">
        <f t="shared" si="48"/>
        <v>1.7716794175612538</v>
      </c>
      <c r="F46" s="55">
        <f t="shared" si="40"/>
        <v>0.18085073069159857</v>
      </c>
      <c r="G46" s="56"/>
      <c r="H46" s="78">
        <f t="shared" si="41"/>
        <v>11.407448226998183</v>
      </c>
      <c r="I46" s="79">
        <f t="shared" si="49"/>
        <v>5.1475</v>
      </c>
      <c r="J46" s="124" t="str">
        <f>IF(AND(D46&gt;Cytotoxicity!B68,E46&gt;0),"Cytotox","ok")</f>
        <v>ok</v>
      </c>
      <c r="O46" s="2" t="str">
        <f t="shared" si="50"/>
        <v/>
      </c>
      <c r="P46" s="2" t="str">
        <f t="shared" si="42"/>
        <v/>
      </c>
      <c r="Q46" s="2" t="str">
        <f t="shared" si="42"/>
        <v/>
      </c>
      <c r="R46" s="2" t="str">
        <f t="shared" si="42"/>
        <v/>
      </c>
      <c r="S46" s="2" t="str">
        <f t="shared" si="42"/>
        <v/>
      </c>
      <c r="T46" s="2">
        <f t="shared" si="42"/>
        <v>1.7716794175612538</v>
      </c>
      <c r="U46" s="2">
        <f t="shared" si="42"/>
        <v>2.3138217405048707</v>
      </c>
      <c r="V46" s="2">
        <f t="shared" si="42"/>
        <v>3.1058997246808975</v>
      </c>
      <c r="W46" s="2">
        <f t="shared" si="42"/>
        <v>4.269876550339661</v>
      </c>
      <c r="X46" s="2">
        <f t="shared" si="42"/>
        <v>11.407448226998183</v>
      </c>
      <c r="Y46" s="2" t="str">
        <f t="shared" si="42"/>
        <v/>
      </c>
      <c r="Z46" s="2" t="str">
        <f t="shared" si="42"/>
        <v/>
      </c>
      <c r="AB46" s="36" t="str">
        <f t="shared" si="51"/>
        <v/>
      </c>
      <c r="AC46" s="36" t="str">
        <f t="shared" si="43"/>
        <v/>
      </c>
      <c r="AD46" s="36" t="str">
        <f t="shared" si="43"/>
        <v/>
      </c>
      <c r="AE46" s="36" t="str">
        <f t="shared" si="43"/>
        <v/>
      </c>
      <c r="AF46" s="36" t="str">
        <f t="shared" si="43"/>
        <v/>
      </c>
      <c r="AG46" s="36">
        <f t="shared" si="43"/>
        <v>1.7716794175612538</v>
      </c>
      <c r="AH46" s="36">
        <f t="shared" si="43"/>
        <v>2.3138217405048707</v>
      </c>
      <c r="AI46" s="36">
        <f t="shared" si="43"/>
        <v>3.1058997246808975</v>
      </c>
      <c r="AJ46" s="36">
        <f t="shared" si="43"/>
        <v>4.269876550339661</v>
      </c>
      <c r="AK46" s="36">
        <f t="shared" si="43"/>
        <v>11.407448226998183</v>
      </c>
      <c r="AL46" s="36" t="str">
        <f t="shared" si="43"/>
        <v/>
      </c>
      <c r="AM46" s="36" t="str">
        <f t="shared" si="43"/>
        <v/>
      </c>
    </row>
    <row r="47" spans="1:52" x14ac:dyDescent="0.25">
      <c r="A47" s="58">
        <f t="shared" si="44"/>
        <v>0</v>
      </c>
      <c r="B47" s="75">
        <f t="shared" si="45"/>
        <v>2.57375</v>
      </c>
      <c r="C47" s="76">
        <f t="shared" si="46"/>
        <v>0.99428024531269588</v>
      </c>
      <c r="D47" s="77">
        <f t="shared" si="47"/>
        <v>5.1475</v>
      </c>
      <c r="E47" s="76">
        <f t="shared" si="48"/>
        <v>1.7410171694734464</v>
      </c>
      <c r="F47" s="55">
        <f t="shared" si="40"/>
        <v>4.3167952097829483</v>
      </c>
      <c r="G47" s="56"/>
      <c r="H47" s="78">
        <f t="shared" si="41"/>
        <v>2.83522236552127</v>
      </c>
      <c r="I47" s="79">
        <f t="shared" si="49"/>
        <v>10.295</v>
      </c>
      <c r="J47" s="124" t="str">
        <f>IF(AND(D47&gt;Cytotoxicity!B69,E47&gt;0),"Cytotox","ok")</f>
        <v>ok</v>
      </c>
      <c r="O47" s="2" t="str">
        <f t="shared" si="50"/>
        <v/>
      </c>
      <c r="P47" s="2" t="str">
        <f t="shared" si="42"/>
        <v/>
      </c>
      <c r="Q47" s="2" t="str">
        <f t="shared" si="42"/>
        <v/>
      </c>
      <c r="R47" s="2" t="str">
        <f t="shared" si="42"/>
        <v/>
      </c>
      <c r="S47" s="2" t="str">
        <f t="shared" si="42"/>
        <v/>
      </c>
      <c r="T47" s="2" t="str">
        <f t="shared" si="42"/>
        <v/>
      </c>
      <c r="U47" s="2" t="str">
        <f t="shared" si="42"/>
        <v/>
      </c>
      <c r="V47" s="2" t="str">
        <f t="shared" si="42"/>
        <v/>
      </c>
      <c r="W47" s="2" t="str">
        <f t="shared" si="42"/>
        <v/>
      </c>
      <c r="X47" s="2">
        <f t="shared" si="42"/>
        <v>1.7410171694734464</v>
      </c>
      <c r="Y47" s="2">
        <f t="shared" si="42"/>
        <v>2.83522236552127</v>
      </c>
      <c r="Z47" s="2" t="str">
        <f t="shared" si="42"/>
        <v/>
      </c>
      <c r="AB47" s="36" t="str">
        <f t="shared" si="51"/>
        <v/>
      </c>
      <c r="AC47" s="36" t="str">
        <f t="shared" si="43"/>
        <v/>
      </c>
      <c r="AD47" s="36" t="str">
        <f t="shared" si="43"/>
        <v/>
      </c>
      <c r="AE47" s="36" t="str">
        <f t="shared" si="43"/>
        <v/>
      </c>
      <c r="AF47" s="36" t="str">
        <f t="shared" si="43"/>
        <v/>
      </c>
      <c r="AG47" s="36" t="str">
        <f t="shared" si="43"/>
        <v/>
      </c>
      <c r="AH47" s="36" t="str">
        <f t="shared" si="43"/>
        <v/>
      </c>
      <c r="AI47" s="36" t="str">
        <f t="shared" si="43"/>
        <v/>
      </c>
      <c r="AJ47" s="36" t="str">
        <f t="shared" si="43"/>
        <v/>
      </c>
      <c r="AK47" s="36">
        <f t="shared" si="43"/>
        <v>1.7410171694734464</v>
      </c>
      <c r="AL47" s="36">
        <f t="shared" si="43"/>
        <v>2.83522236552127</v>
      </c>
      <c r="AM47" s="36" t="str">
        <f t="shared" si="43"/>
        <v/>
      </c>
    </row>
    <row r="48" spans="1:52" x14ac:dyDescent="0.25">
      <c r="A48" s="58">
        <f t="shared" si="44"/>
        <v>0</v>
      </c>
      <c r="B48" s="75">
        <f t="shared" si="45"/>
        <v>0</v>
      </c>
      <c r="C48" s="76">
        <f t="shared" si="46"/>
        <v>0</v>
      </c>
      <c r="D48" s="77">
        <f t="shared" si="47"/>
        <v>0</v>
      </c>
      <c r="E48" s="76">
        <f t="shared" si="48"/>
        <v>0</v>
      </c>
      <c r="F48" s="55">
        <f t="shared" si="40"/>
        <v>0</v>
      </c>
      <c r="G48" s="56"/>
      <c r="H48" s="78">
        <f t="shared" si="41"/>
        <v>0.54418539947499955</v>
      </c>
      <c r="I48" s="79">
        <f t="shared" si="49"/>
        <v>0</v>
      </c>
      <c r="J48" s="124" t="str">
        <f>IF(AND(D48&gt;Cytotoxicity!B70,E48&gt;0),"Cytotox","ok")</f>
        <v>ok</v>
      </c>
      <c r="O48" s="2" t="str">
        <f t="shared" si="50"/>
        <v/>
      </c>
      <c r="P48" s="2" t="str">
        <f t="shared" si="42"/>
        <v/>
      </c>
      <c r="Q48" s="2" t="str">
        <f t="shared" si="42"/>
        <v/>
      </c>
      <c r="R48" s="2" t="str">
        <f t="shared" si="42"/>
        <v/>
      </c>
      <c r="S48" s="2" t="str">
        <f t="shared" si="42"/>
        <v/>
      </c>
      <c r="T48" s="2" t="str">
        <f t="shared" si="42"/>
        <v/>
      </c>
      <c r="U48" s="2" t="str">
        <f t="shared" si="42"/>
        <v/>
      </c>
      <c r="V48" s="2" t="str">
        <f t="shared" si="42"/>
        <v/>
      </c>
      <c r="W48" s="2" t="str">
        <f t="shared" si="42"/>
        <v/>
      </c>
      <c r="X48" s="2" t="str">
        <f t="shared" si="42"/>
        <v/>
      </c>
      <c r="Y48" s="2" t="str">
        <f t="shared" si="42"/>
        <v/>
      </c>
      <c r="Z48" s="2" t="str">
        <f t="shared" si="42"/>
        <v/>
      </c>
      <c r="AB48" s="36" t="str">
        <f t="shared" si="51"/>
        <v/>
      </c>
      <c r="AC48" s="36" t="str">
        <f t="shared" si="43"/>
        <v/>
      </c>
      <c r="AD48" s="36" t="str">
        <f t="shared" si="43"/>
        <v/>
      </c>
      <c r="AE48" s="36" t="str">
        <f t="shared" si="43"/>
        <v/>
      </c>
      <c r="AF48" s="36" t="str">
        <f t="shared" si="43"/>
        <v/>
      </c>
      <c r="AG48" s="36" t="str">
        <f t="shared" si="43"/>
        <v/>
      </c>
      <c r="AH48" s="36" t="str">
        <f t="shared" si="43"/>
        <v/>
      </c>
      <c r="AI48" s="36" t="str">
        <f t="shared" si="43"/>
        <v/>
      </c>
      <c r="AJ48" s="36" t="str">
        <f t="shared" si="43"/>
        <v/>
      </c>
      <c r="AK48" s="36" t="str">
        <f t="shared" si="43"/>
        <v/>
      </c>
      <c r="AL48" s="36" t="str">
        <f t="shared" si="43"/>
        <v/>
      </c>
      <c r="AM48" s="36" t="str">
        <f t="shared" si="43"/>
        <v/>
      </c>
    </row>
    <row r="49" spans="1:39" x14ac:dyDescent="0.25">
      <c r="A49" s="58">
        <f t="shared" si="44"/>
        <v>0</v>
      </c>
      <c r="B49" s="75">
        <f t="shared" si="45"/>
        <v>0</v>
      </c>
      <c r="C49" s="76">
        <f t="shared" si="46"/>
        <v>0</v>
      </c>
      <c r="D49" s="77">
        <f t="shared" si="47"/>
        <v>0</v>
      </c>
      <c r="E49" s="76">
        <f t="shared" si="48"/>
        <v>0</v>
      </c>
      <c r="F49" s="55">
        <f t="shared" si="40"/>
        <v>0</v>
      </c>
      <c r="G49" s="56"/>
      <c r="H49" s="78">
        <f t="shared" si="41"/>
        <v>0.57519728943715653</v>
      </c>
      <c r="I49" s="79">
        <f t="shared" si="49"/>
        <v>0</v>
      </c>
      <c r="J49" s="124" t="str">
        <f>IF(AND(D49&gt;Cytotoxicity!B71,E49&gt;0),"Cytotox","ok")</f>
        <v>ok</v>
      </c>
      <c r="O49" s="2" t="str">
        <f t="shared" si="50"/>
        <v/>
      </c>
      <c r="P49" s="2" t="str">
        <f t="shared" si="42"/>
        <v/>
      </c>
      <c r="Q49" s="2" t="str">
        <f t="shared" si="42"/>
        <v/>
      </c>
      <c r="R49" s="2" t="str">
        <f t="shared" si="42"/>
        <v/>
      </c>
      <c r="S49" s="2" t="str">
        <f t="shared" si="42"/>
        <v/>
      </c>
      <c r="T49" s="2" t="str">
        <f t="shared" si="42"/>
        <v/>
      </c>
      <c r="U49" s="2" t="str">
        <f t="shared" si="42"/>
        <v/>
      </c>
      <c r="V49" s="2" t="str">
        <f t="shared" si="42"/>
        <v/>
      </c>
      <c r="W49" s="2" t="str">
        <f t="shared" si="42"/>
        <v/>
      </c>
      <c r="X49" s="2" t="str">
        <f t="shared" si="42"/>
        <v/>
      </c>
      <c r="Y49" s="2" t="str">
        <f t="shared" si="42"/>
        <v/>
      </c>
      <c r="Z49" s="2" t="str">
        <f t="shared" si="42"/>
        <v/>
      </c>
      <c r="AB49" s="36" t="str">
        <f t="shared" si="51"/>
        <v/>
      </c>
      <c r="AC49" s="36" t="str">
        <f t="shared" si="43"/>
        <v/>
      </c>
      <c r="AD49" s="36" t="str">
        <f t="shared" si="43"/>
        <v/>
      </c>
      <c r="AE49" s="36" t="str">
        <f t="shared" si="43"/>
        <v/>
      </c>
      <c r="AF49" s="36" t="str">
        <f t="shared" si="43"/>
        <v/>
      </c>
      <c r="AG49" s="36" t="str">
        <f t="shared" si="43"/>
        <v/>
      </c>
      <c r="AH49" s="36" t="str">
        <f t="shared" si="43"/>
        <v/>
      </c>
      <c r="AI49" s="36" t="str">
        <f t="shared" si="43"/>
        <v/>
      </c>
      <c r="AJ49" s="36" t="str">
        <f t="shared" si="43"/>
        <v/>
      </c>
      <c r="AK49" s="36" t="str">
        <f t="shared" si="43"/>
        <v/>
      </c>
      <c r="AL49" s="36" t="str">
        <f t="shared" si="43"/>
        <v/>
      </c>
      <c r="AM49" s="36" t="str">
        <f t="shared" si="43"/>
        <v/>
      </c>
    </row>
    <row r="50" spans="1:39" x14ac:dyDescent="0.25">
      <c r="A50" s="58">
        <f t="shared" si="44"/>
        <v>0</v>
      </c>
      <c r="B50" s="75">
        <f t="shared" si="45"/>
        <v>0</v>
      </c>
      <c r="C50" s="76">
        <f t="shared" si="46"/>
        <v>0</v>
      </c>
      <c r="D50" s="77">
        <f t="shared" si="47"/>
        <v>0</v>
      </c>
      <c r="E50" s="76">
        <f t="shared" si="48"/>
        <v>0</v>
      </c>
      <c r="F50" s="55">
        <f t="shared" si="40"/>
        <v>0</v>
      </c>
      <c r="G50" s="56"/>
      <c r="H50" s="78">
        <f t="shared" si="41"/>
        <v>0.6249524459003315</v>
      </c>
      <c r="I50" s="79">
        <f t="shared" si="49"/>
        <v>0</v>
      </c>
      <c r="J50" s="124" t="str">
        <f>IF(AND(D50&gt;Cytotoxicity!B72,E50&gt;0),"Cytotox","ok")</f>
        <v>ok</v>
      </c>
      <c r="O50" s="2" t="str">
        <f t="shared" si="50"/>
        <v/>
      </c>
      <c r="P50" s="2" t="str">
        <f t="shared" si="42"/>
        <v/>
      </c>
      <c r="Q50" s="2" t="str">
        <f t="shared" si="42"/>
        <v/>
      </c>
      <c r="R50" s="2" t="str">
        <f t="shared" si="42"/>
        <v/>
      </c>
      <c r="S50" s="2" t="str">
        <f t="shared" si="42"/>
        <v/>
      </c>
      <c r="T50" s="2" t="str">
        <f t="shared" si="42"/>
        <v/>
      </c>
      <c r="U50" s="2" t="str">
        <f t="shared" si="42"/>
        <v/>
      </c>
      <c r="V50" s="2" t="str">
        <f t="shared" si="42"/>
        <v/>
      </c>
      <c r="W50" s="2" t="str">
        <f t="shared" si="42"/>
        <v/>
      </c>
      <c r="X50" s="2" t="str">
        <f t="shared" si="42"/>
        <v/>
      </c>
      <c r="Y50" s="2" t="str">
        <f t="shared" si="42"/>
        <v/>
      </c>
      <c r="Z50" s="2" t="str">
        <f t="shared" si="42"/>
        <v/>
      </c>
      <c r="AB50" s="36" t="str">
        <f t="shared" si="51"/>
        <v/>
      </c>
      <c r="AC50" s="36" t="str">
        <f t="shared" si="43"/>
        <v/>
      </c>
      <c r="AD50" s="36" t="str">
        <f t="shared" si="43"/>
        <v/>
      </c>
      <c r="AE50" s="36" t="str">
        <f t="shared" si="43"/>
        <v/>
      </c>
      <c r="AF50" s="36" t="str">
        <f t="shared" si="43"/>
        <v/>
      </c>
      <c r="AG50" s="36" t="str">
        <f t="shared" si="43"/>
        <v/>
      </c>
      <c r="AH50" s="36" t="str">
        <f t="shared" si="43"/>
        <v/>
      </c>
      <c r="AI50" s="36" t="str">
        <f t="shared" si="43"/>
        <v/>
      </c>
      <c r="AJ50" s="36" t="str">
        <f t="shared" si="43"/>
        <v/>
      </c>
      <c r="AK50" s="36" t="str">
        <f t="shared" si="43"/>
        <v/>
      </c>
      <c r="AL50" s="36" t="str">
        <f t="shared" si="43"/>
        <v/>
      </c>
      <c r="AM50" s="36" t="str">
        <f t="shared" si="43"/>
        <v/>
      </c>
    </row>
    <row r="51" spans="1:39" x14ac:dyDescent="0.25">
      <c r="A51" s="58" t="s">
        <v>58</v>
      </c>
      <c r="B51" s="80">
        <f>D51/2</f>
        <v>8</v>
      </c>
      <c r="C51" s="81">
        <f>MIN(AH71:AL71)</f>
        <v>1.3986867971228298</v>
      </c>
      <c r="D51" s="82">
        <f>MIN(U61:Y61)</f>
        <v>16</v>
      </c>
      <c r="E51" s="83">
        <f>MIN(AH51:AL51)</f>
        <v>1.5674024003514944</v>
      </c>
      <c r="F51" s="55">
        <f t="shared" si="40"/>
        <v>12.803975491933976</v>
      </c>
      <c r="G51" s="57"/>
      <c r="H51" s="78">
        <f>MAX(H40:L40)</f>
        <v>4.4336300188014546</v>
      </c>
      <c r="I51" s="84">
        <f>MAX(AH61:AL61)</f>
        <v>64</v>
      </c>
      <c r="O51" s="2" t="str">
        <f t="shared" si="50"/>
        <v/>
      </c>
      <c r="P51" s="2" t="str">
        <f t="shared" si="42"/>
        <v/>
      </c>
      <c r="Q51" s="2" t="str">
        <f t="shared" si="42"/>
        <v/>
      </c>
      <c r="R51" s="2" t="str">
        <f t="shared" si="42"/>
        <v/>
      </c>
      <c r="S51" s="2" t="str">
        <f t="shared" si="42"/>
        <v/>
      </c>
      <c r="T51" s="2" t="str">
        <f t="shared" si="42"/>
        <v/>
      </c>
      <c r="U51" s="2" t="str">
        <f t="shared" si="42"/>
        <v/>
      </c>
      <c r="V51" s="2" t="str">
        <f t="shared" si="42"/>
        <v/>
      </c>
      <c r="W51" s="2">
        <f t="shared" si="42"/>
        <v>1.5674024003514944</v>
      </c>
      <c r="X51" s="2">
        <f t="shared" si="42"/>
        <v>2.1412076025970381</v>
      </c>
      <c r="Y51" s="2">
        <f t="shared" si="42"/>
        <v>4.4336300188014546</v>
      </c>
      <c r="Z51" s="2" t="str">
        <f t="shared" si="42"/>
        <v/>
      </c>
      <c r="AB51" s="36" t="str">
        <f t="shared" si="51"/>
        <v/>
      </c>
      <c r="AC51" s="36" t="str">
        <f t="shared" si="43"/>
        <v/>
      </c>
      <c r="AD51" s="36" t="str">
        <f t="shared" si="43"/>
        <v/>
      </c>
      <c r="AE51" s="36" t="str">
        <f t="shared" si="43"/>
        <v/>
      </c>
      <c r="AF51" s="36" t="str">
        <f t="shared" si="43"/>
        <v/>
      </c>
      <c r="AG51" s="36" t="str">
        <f t="shared" si="43"/>
        <v/>
      </c>
      <c r="AH51" s="36" t="str">
        <f t="shared" si="43"/>
        <v/>
      </c>
      <c r="AI51" s="36" t="str">
        <f t="shared" si="43"/>
        <v/>
      </c>
      <c r="AJ51" s="36">
        <f t="shared" si="43"/>
        <v>1.5674024003514944</v>
      </c>
      <c r="AK51" s="36">
        <f t="shared" si="43"/>
        <v>2.1412076025970381</v>
      </c>
      <c r="AL51" s="36">
        <f t="shared" si="43"/>
        <v>4.4336300188014546</v>
      </c>
      <c r="AM51" s="36" t="str">
        <f t="shared" si="43"/>
        <v/>
      </c>
    </row>
    <row r="52" spans="1:39" x14ac:dyDescent="0.25">
      <c r="G52" s="4"/>
      <c r="N52" s="27" t="s">
        <v>47</v>
      </c>
      <c r="O52" s="28">
        <f t="shared" ref="O52:Y52" si="52">P52/2</f>
        <v>1.00537109375E-2</v>
      </c>
      <c r="P52" s="28">
        <f t="shared" si="52"/>
        <v>2.0107421875E-2</v>
      </c>
      <c r="Q52" s="28">
        <f t="shared" si="52"/>
        <v>4.021484375E-2</v>
      </c>
      <c r="R52" s="28">
        <f t="shared" si="52"/>
        <v>8.0429687499999999E-2</v>
      </c>
      <c r="S52" s="28">
        <f t="shared" si="52"/>
        <v>0.160859375</v>
      </c>
      <c r="T52" s="28">
        <f t="shared" si="52"/>
        <v>0.32171875</v>
      </c>
      <c r="U52" s="28">
        <f t="shared" si="52"/>
        <v>0.6434375</v>
      </c>
      <c r="V52" s="28">
        <f t="shared" si="52"/>
        <v>1.286875</v>
      </c>
      <c r="W52" s="28">
        <f t="shared" si="52"/>
        <v>2.57375</v>
      </c>
      <c r="X52" s="28">
        <f t="shared" si="52"/>
        <v>5.1475</v>
      </c>
      <c r="Y52" s="28">
        <f t="shared" si="52"/>
        <v>10.295</v>
      </c>
      <c r="Z52" s="28">
        <f>E9</f>
        <v>20.59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str">
        <f>IF((B33&gt;$E$8)*AND(O33&lt;0.05),O$52,"")</f>
        <v/>
      </c>
      <c r="P54" s="33" t="str">
        <f t="shared" ref="P54:Z61" si="53">IF((C33&gt;$E$8)*AND(P33&lt;0.05),P$52,"")</f>
        <v/>
      </c>
      <c r="Q54" s="33" t="str">
        <f t="shared" si="53"/>
        <v/>
      </c>
      <c r="R54" s="33" t="str">
        <f t="shared" si="53"/>
        <v/>
      </c>
      <c r="S54" s="33" t="str">
        <f t="shared" si="53"/>
        <v/>
      </c>
      <c r="T54" s="33" t="str">
        <f t="shared" si="53"/>
        <v/>
      </c>
      <c r="U54" s="33" t="str">
        <f t="shared" si="53"/>
        <v/>
      </c>
      <c r="V54" s="33" t="str">
        <f t="shared" si="53"/>
        <v/>
      </c>
      <c r="W54" s="33" t="str">
        <f t="shared" si="53"/>
        <v/>
      </c>
      <c r="X54" s="33">
        <f t="shared" si="53"/>
        <v>5.1475</v>
      </c>
      <c r="Y54" s="33" t="str">
        <f t="shared" si="53"/>
        <v/>
      </c>
      <c r="Z54" s="33" t="str">
        <f t="shared" si="53"/>
        <v/>
      </c>
      <c r="AB54" s="36" t="str">
        <f>IF((O74-N74)&lt;0.0000001,"",O54)</f>
        <v/>
      </c>
      <c r="AC54" s="36" t="str">
        <f t="shared" ref="AC54:AM61" si="54">IF((P74-O74)&lt;0.0000001,"",P54)</f>
        <v/>
      </c>
      <c r="AD54" s="36" t="str">
        <f t="shared" si="54"/>
        <v/>
      </c>
      <c r="AE54" s="36" t="str">
        <f t="shared" si="54"/>
        <v/>
      </c>
      <c r="AF54" s="36" t="str">
        <f t="shared" si="54"/>
        <v/>
      </c>
      <c r="AG54" s="36" t="str">
        <f t="shared" si="54"/>
        <v/>
      </c>
      <c r="AH54" s="36" t="str">
        <f t="shared" si="54"/>
        <v/>
      </c>
      <c r="AI54" s="36" t="str">
        <f t="shared" si="54"/>
        <v/>
      </c>
      <c r="AJ54" s="36" t="str">
        <f t="shared" si="54"/>
        <v/>
      </c>
      <c r="AK54" s="36">
        <f t="shared" si="54"/>
        <v>5.1475</v>
      </c>
      <c r="AL54" s="36" t="str">
        <f t="shared" si="54"/>
        <v/>
      </c>
      <c r="AM54" s="36" t="str">
        <f t="shared" si="54"/>
        <v/>
      </c>
    </row>
    <row r="55" spans="1:39" x14ac:dyDescent="0.25">
      <c r="O55" s="33" t="str">
        <f t="shared" ref="O55:O61" si="55">IF((B34&gt;$E$8)*AND(O34&lt;0.05),O$52,"")</f>
        <v/>
      </c>
      <c r="P55" s="33" t="str">
        <f t="shared" si="53"/>
        <v/>
      </c>
      <c r="Q55" s="33" t="str">
        <f t="shared" si="53"/>
        <v/>
      </c>
      <c r="R55" s="33" t="str">
        <f t="shared" si="53"/>
        <v/>
      </c>
      <c r="S55" s="33" t="str">
        <f t="shared" si="53"/>
        <v/>
      </c>
      <c r="T55" s="33" t="str">
        <f t="shared" si="53"/>
        <v/>
      </c>
      <c r="U55" s="33" t="str">
        <f t="shared" si="53"/>
        <v/>
      </c>
      <c r="V55" s="33" t="str">
        <f t="shared" si="53"/>
        <v/>
      </c>
      <c r="W55" s="33">
        <f t="shared" si="53"/>
        <v>2.57375</v>
      </c>
      <c r="X55" s="33">
        <f t="shared" si="53"/>
        <v>5.1475</v>
      </c>
      <c r="Y55" s="33" t="str">
        <f t="shared" si="53"/>
        <v/>
      </c>
      <c r="Z55" s="33" t="str">
        <f t="shared" si="53"/>
        <v/>
      </c>
      <c r="AB55" s="36" t="str">
        <f t="shared" ref="AB55:AB61" si="56">IF((O75-N75)&lt;0.0000001,"",O55)</f>
        <v/>
      </c>
      <c r="AC55" s="36" t="str">
        <f t="shared" si="54"/>
        <v/>
      </c>
      <c r="AD55" s="36" t="str">
        <f t="shared" si="54"/>
        <v/>
      </c>
      <c r="AE55" s="36" t="str">
        <f t="shared" si="54"/>
        <v/>
      </c>
      <c r="AF55" s="36" t="str">
        <f t="shared" si="54"/>
        <v/>
      </c>
      <c r="AG55" s="36" t="str">
        <f t="shared" si="54"/>
        <v/>
      </c>
      <c r="AH55" s="36" t="str">
        <f t="shared" si="54"/>
        <v/>
      </c>
      <c r="AI55" s="36" t="str">
        <f t="shared" si="54"/>
        <v/>
      </c>
      <c r="AJ55" s="36">
        <f t="shared" si="54"/>
        <v>2.57375</v>
      </c>
      <c r="AK55" s="36">
        <f t="shared" si="54"/>
        <v>5.1475</v>
      </c>
      <c r="AL55" s="36" t="str">
        <f t="shared" si="54"/>
        <v/>
      </c>
      <c r="AM55" s="36" t="str">
        <f t="shared" si="54"/>
        <v/>
      </c>
    </row>
    <row r="56" spans="1:39" x14ac:dyDescent="0.25">
      <c r="O56" s="33" t="str">
        <f t="shared" si="55"/>
        <v/>
      </c>
      <c r="P56" s="33" t="str">
        <f t="shared" si="53"/>
        <v/>
      </c>
      <c r="Q56" s="33" t="str">
        <f t="shared" si="53"/>
        <v/>
      </c>
      <c r="R56" s="33" t="str">
        <f t="shared" si="53"/>
        <v/>
      </c>
      <c r="S56" s="33" t="str">
        <f t="shared" si="53"/>
        <v/>
      </c>
      <c r="T56" s="33">
        <f t="shared" si="53"/>
        <v>0.32171875</v>
      </c>
      <c r="U56" s="33">
        <f t="shared" si="53"/>
        <v>0.6434375</v>
      </c>
      <c r="V56" s="33">
        <f t="shared" si="53"/>
        <v>1.286875</v>
      </c>
      <c r="W56" s="33">
        <f t="shared" si="53"/>
        <v>2.57375</v>
      </c>
      <c r="X56" s="33">
        <f t="shared" si="53"/>
        <v>5.1475</v>
      </c>
      <c r="Y56" s="33" t="str">
        <f t="shared" si="53"/>
        <v/>
      </c>
      <c r="Z56" s="33" t="str">
        <f t="shared" si="53"/>
        <v/>
      </c>
      <c r="AB56" s="36" t="str">
        <f t="shared" si="56"/>
        <v/>
      </c>
      <c r="AC56" s="36" t="str">
        <f t="shared" si="54"/>
        <v/>
      </c>
      <c r="AD56" s="36" t="str">
        <f t="shared" si="54"/>
        <v/>
      </c>
      <c r="AE56" s="36" t="str">
        <f t="shared" si="54"/>
        <v/>
      </c>
      <c r="AF56" s="36" t="str">
        <f t="shared" si="54"/>
        <v/>
      </c>
      <c r="AG56" s="36">
        <f t="shared" si="54"/>
        <v>0.32171875</v>
      </c>
      <c r="AH56" s="36">
        <f t="shared" si="54"/>
        <v>0.6434375</v>
      </c>
      <c r="AI56" s="36">
        <f t="shared" si="54"/>
        <v>1.286875</v>
      </c>
      <c r="AJ56" s="36">
        <f t="shared" si="54"/>
        <v>2.57375</v>
      </c>
      <c r="AK56" s="36">
        <f t="shared" si="54"/>
        <v>5.1475</v>
      </c>
      <c r="AL56" s="36" t="str">
        <f t="shared" si="54"/>
        <v/>
      </c>
      <c r="AM56" s="36" t="str">
        <f t="shared" si="54"/>
        <v/>
      </c>
    </row>
    <row r="57" spans="1:39" x14ac:dyDescent="0.25">
      <c r="O57" s="33" t="str">
        <f t="shared" si="55"/>
        <v/>
      </c>
      <c r="P57" s="33" t="str">
        <f t="shared" si="53"/>
        <v/>
      </c>
      <c r="Q57" s="33" t="str">
        <f t="shared" si="53"/>
        <v/>
      </c>
      <c r="R57" s="33" t="str">
        <f t="shared" si="53"/>
        <v/>
      </c>
      <c r="S57" s="33" t="str">
        <f t="shared" si="53"/>
        <v/>
      </c>
      <c r="T57" s="33" t="str">
        <f t="shared" si="53"/>
        <v/>
      </c>
      <c r="U57" s="33" t="str">
        <f t="shared" si="53"/>
        <v/>
      </c>
      <c r="V57" s="33" t="str">
        <f t="shared" si="53"/>
        <v/>
      </c>
      <c r="W57" s="33" t="str">
        <f t="shared" si="53"/>
        <v/>
      </c>
      <c r="X57" s="33">
        <f t="shared" si="53"/>
        <v>5.1475</v>
      </c>
      <c r="Y57" s="33">
        <f t="shared" si="53"/>
        <v>10.295</v>
      </c>
      <c r="Z57" s="33" t="str">
        <f t="shared" si="53"/>
        <v/>
      </c>
      <c r="AB57" s="36" t="str">
        <f t="shared" si="56"/>
        <v/>
      </c>
      <c r="AC57" s="36" t="str">
        <f t="shared" si="54"/>
        <v/>
      </c>
      <c r="AD57" s="36" t="str">
        <f t="shared" si="54"/>
        <v/>
      </c>
      <c r="AE57" s="36" t="str">
        <f t="shared" si="54"/>
        <v/>
      </c>
      <c r="AF57" s="36" t="str">
        <f t="shared" si="54"/>
        <v/>
      </c>
      <c r="AG57" s="36" t="str">
        <f t="shared" si="54"/>
        <v/>
      </c>
      <c r="AH57" s="36" t="str">
        <f t="shared" si="54"/>
        <v/>
      </c>
      <c r="AI57" s="36" t="str">
        <f t="shared" si="54"/>
        <v/>
      </c>
      <c r="AJ57" s="36" t="str">
        <f t="shared" si="54"/>
        <v/>
      </c>
      <c r="AK57" s="36">
        <f t="shared" si="54"/>
        <v>5.1475</v>
      </c>
      <c r="AL57" s="36">
        <f t="shared" si="54"/>
        <v>10.295</v>
      </c>
      <c r="AM57" s="36" t="str">
        <f t="shared" si="54"/>
        <v/>
      </c>
    </row>
    <row r="58" spans="1:39" x14ac:dyDescent="0.25">
      <c r="O58" s="33" t="str">
        <f t="shared" si="55"/>
        <v/>
      </c>
      <c r="P58" s="33" t="str">
        <f t="shared" si="53"/>
        <v/>
      </c>
      <c r="Q58" s="33" t="str">
        <f t="shared" si="53"/>
        <v/>
      </c>
      <c r="R58" s="33" t="str">
        <f t="shared" si="53"/>
        <v/>
      </c>
      <c r="S58" s="33" t="str">
        <f t="shared" si="53"/>
        <v/>
      </c>
      <c r="T58" s="33" t="str">
        <f t="shared" si="53"/>
        <v/>
      </c>
      <c r="U58" s="33" t="str">
        <f t="shared" si="53"/>
        <v/>
      </c>
      <c r="V58" s="33" t="str">
        <f t="shared" si="53"/>
        <v/>
      </c>
      <c r="W58" s="33" t="str">
        <f t="shared" si="53"/>
        <v/>
      </c>
      <c r="X58" s="33" t="str">
        <f t="shared" si="53"/>
        <v/>
      </c>
      <c r="Y58" s="33" t="str">
        <f t="shared" si="53"/>
        <v/>
      </c>
      <c r="Z58" s="33" t="str">
        <f t="shared" si="53"/>
        <v/>
      </c>
      <c r="AB58" s="36" t="str">
        <f t="shared" si="56"/>
        <v/>
      </c>
      <c r="AC58" s="36" t="str">
        <f t="shared" si="54"/>
        <v/>
      </c>
      <c r="AD58" s="36" t="str">
        <f t="shared" si="54"/>
        <v/>
      </c>
      <c r="AE58" s="36" t="str">
        <f t="shared" si="54"/>
        <v/>
      </c>
      <c r="AF58" s="36" t="str">
        <f t="shared" si="54"/>
        <v/>
      </c>
      <c r="AG58" s="36" t="str">
        <f t="shared" si="54"/>
        <v/>
      </c>
      <c r="AH58" s="36" t="str">
        <f t="shared" si="54"/>
        <v/>
      </c>
      <c r="AI58" s="36" t="str">
        <f t="shared" si="54"/>
        <v/>
      </c>
      <c r="AJ58" s="36" t="str">
        <f t="shared" si="54"/>
        <v/>
      </c>
      <c r="AK58" s="36" t="str">
        <f t="shared" si="54"/>
        <v/>
      </c>
      <c r="AL58" s="36" t="str">
        <f t="shared" si="54"/>
        <v/>
      </c>
      <c r="AM58" s="36" t="str">
        <f t="shared" si="54"/>
        <v/>
      </c>
    </row>
    <row r="59" spans="1:39" x14ac:dyDescent="0.25">
      <c r="O59" s="33" t="str">
        <f t="shared" si="55"/>
        <v/>
      </c>
      <c r="P59" s="33" t="str">
        <f t="shared" si="53"/>
        <v/>
      </c>
      <c r="Q59" s="33" t="str">
        <f t="shared" si="53"/>
        <v/>
      </c>
      <c r="R59" s="33" t="str">
        <f t="shared" si="53"/>
        <v/>
      </c>
      <c r="S59" s="33" t="str">
        <f t="shared" si="53"/>
        <v/>
      </c>
      <c r="T59" s="33" t="str">
        <f t="shared" si="53"/>
        <v/>
      </c>
      <c r="U59" s="33" t="str">
        <f t="shared" si="53"/>
        <v/>
      </c>
      <c r="V59" s="33" t="str">
        <f t="shared" si="53"/>
        <v/>
      </c>
      <c r="W59" s="33" t="str">
        <f t="shared" si="53"/>
        <v/>
      </c>
      <c r="X59" s="33" t="str">
        <f t="shared" si="53"/>
        <v/>
      </c>
      <c r="Y59" s="33" t="str">
        <f t="shared" si="53"/>
        <v/>
      </c>
      <c r="Z59" s="33" t="str">
        <f t="shared" si="53"/>
        <v/>
      </c>
      <c r="AB59" s="36" t="str">
        <f t="shared" si="56"/>
        <v/>
      </c>
      <c r="AC59" s="36" t="str">
        <f t="shared" si="54"/>
        <v/>
      </c>
      <c r="AD59" s="36" t="str">
        <f t="shared" si="54"/>
        <v/>
      </c>
      <c r="AE59" s="36" t="str">
        <f t="shared" si="54"/>
        <v/>
      </c>
      <c r="AF59" s="36" t="str">
        <f t="shared" si="54"/>
        <v/>
      </c>
      <c r="AG59" s="36" t="str">
        <f t="shared" si="54"/>
        <v/>
      </c>
      <c r="AH59" s="36" t="str">
        <f t="shared" si="54"/>
        <v/>
      </c>
      <c r="AI59" s="36" t="str">
        <f t="shared" si="54"/>
        <v/>
      </c>
      <c r="AJ59" s="36" t="str">
        <f t="shared" si="54"/>
        <v/>
      </c>
      <c r="AK59" s="36" t="str">
        <f t="shared" si="54"/>
        <v/>
      </c>
      <c r="AL59" s="36" t="str">
        <f t="shared" si="54"/>
        <v/>
      </c>
      <c r="AM59" s="36" t="str">
        <f t="shared" si="54"/>
        <v/>
      </c>
    </row>
    <row r="60" spans="1:39" x14ac:dyDescent="0.25">
      <c r="O60" s="33" t="str">
        <f t="shared" si="55"/>
        <v/>
      </c>
      <c r="P60" s="33" t="str">
        <f t="shared" si="53"/>
        <v/>
      </c>
      <c r="Q60" s="33" t="str">
        <f t="shared" si="53"/>
        <v/>
      </c>
      <c r="R60" s="33" t="str">
        <f t="shared" si="53"/>
        <v/>
      </c>
      <c r="S60" s="33" t="str">
        <f t="shared" si="53"/>
        <v/>
      </c>
      <c r="T60" s="33" t="str">
        <f t="shared" si="53"/>
        <v/>
      </c>
      <c r="U60" s="33" t="str">
        <f t="shared" si="53"/>
        <v/>
      </c>
      <c r="V60" s="33" t="str">
        <f t="shared" si="53"/>
        <v/>
      </c>
      <c r="W60" s="33" t="str">
        <f t="shared" si="53"/>
        <v/>
      </c>
      <c r="X60" s="33" t="str">
        <f t="shared" si="53"/>
        <v/>
      </c>
      <c r="Y60" s="33" t="str">
        <f t="shared" si="53"/>
        <v/>
      </c>
      <c r="Z60" s="33" t="str">
        <f t="shared" si="53"/>
        <v/>
      </c>
      <c r="AB60" s="36" t="str">
        <f t="shared" si="56"/>
        <v/>
      </c>
      <c r="AC60" s="36" t="str">
        <f t="shared" si="54"/>
        <v/>
      </c>
      <c r="AD60" s="36" t="str">
        <f t="shared" si="54"/>
        <v/>
      </c>
      <c r="AE60" s="36" t="str">
        <f t="shared" si="54"/>
        <v/>
      </c>
      <c r="AF60" s="36" t="str">
        <f t="shared" si="54"/>
        <v/>
      </c>
      <c r="AG60" s="36" t="str">
        <f t="shared" si="54"/>
        <v/>
      </c>
      <c r="AH60" s="36" t="str">
        <f t="shared" si="54"/>
        <v/>
      </c>
      <c r="AI60" s="36" t="str">
        <f t="shared" si="54"/>
        <v/>
      </c>
      <c r="AJ60" s="36" t="str">
        <f t="shared" si="54"/>
        <v/>
      </c>
      <c r="AK60" s="36" t="str">
        <f t="shared" si="54"/>
        <v/>
      </c>
      <c r="AL60" s="36" t="str">
        <f t="shared" si="54"/>
        <v/>
      </c>
      <c r="AM60" s="36" t="str">
        <f t="shared" si="54"/>
        <v/>
      </c>
    </row>
    <row r="61" spans="1:39" x14ac:dyDescent="0.25">
      <c r="O61" s="33" t="str">
        <f t="shared" si="55"/>
        <v/>
      </c>
      <c r="P61" s="33" t="str">
        <f t="shared" si="53"/>
        <v/>
      </c>
      <c r="Q61" s="33" t="str">
        <f t="shared" si="53"/>
        <v/>
      </c>
      <c r="R61" s="33" t="str">
        <f t="shared" si="53"/>
        <v/>
      </c>
      <c r="S61" s="33" t="str">
        <f t="shared" si="53"/>
        <v/>
      </c>
      <c r="T61" s="33" t="str">
        <f t="shared" si="53"/>
        <v/>
      </c>
      <c r="U61" s="33" t="str">
        <f>IF((H40&gt;$E$8)*AND(U40&lt;0.05),U$53,"")</f>
        <v/>
      </c>
      <c r="V61" s="33" t="str">
        <f>IF((I40&gt;$E$8)*AND(V40&lt;0.05),V$53,"")</f>
        <v/>
      </c>
      <c r="W61" s="33">
        <f>IF((J40&gt;$E$8)*AND(W40&lt;0.05),W$53,"")</f>
        <v>16</v>
      </c>
      <c r="X61" s="33">
        <f>IF((K40&gt;$E$8)*AND(X40&lt;0.05),X$53,"")</f>
        <v>32</v>
      </c>
      <c r="Y61" s="33">
        <f>IF((L40&gt;$E$8)*AND(Y40&lt;0.05),Y$53,"")</f>
        <v>64</v>
      </c>
      <c r="Z61" s="33" t="str">
        <f t="shared" si="53"/>
        <v/>
      </c>
      <c r="AB61" s="36" t="str">
        <f t="shared" si="56"/>
        <v/>
      </c>
      <c r="AC61" s="36" t="str">
        <f t="shared" si="54"/>
        <v/>
      </c>
      <c r="AD61" s="36" t="str">
        <f t="shared" si="54"/>
        <v/>
      </c>
      <c r="AE61" s="36" t="str">
        <f t="shared" si="54"/>
        <v/>
      </c>
      <c r="AF61" s="36" t="str">
        <f t="shared" si="54"/>
        <v/>
      </c>
      <c r="AG61" s="36" t="str">
        <f t="shared" si="54"/>
        <v/>
      </c>
      <c r="AH61" s="36" t="str">
        <f t="shared" si="54"/>
        <v/>
      </c>
      <c r="AI61" s="36" t="str">
        <f t="shared" si="54"/>
        <v/>
      </c>
      <c r="AJ61" s="36">
        <f t="shared" si="54"/>
        <v>16</v>
      </c>
      <c r="AK61" s="36">
        <f t="shared" si="54"/>
        <v>32</v>
      </c>
      <c r="AL61" s="36">
        <f t="shared" si="54"/>
        <v>64</v>
      </c>
      <c r="AM61" s="36" t="str">
        <f t="shared" si="54"/>
        <v/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str">
        <f>IF(P74&gt;0,B33,"")</f>
        <v/>
      </c>
      <c r="P64" s="2" t="str">
        <f t="shared" ref="P64:Z71" si="57">IF(Q74&gt;0,C33,"")</f>
        <v/>
      </c>
      <c r="Q64" s="2" t="str">
        <f t="shared" si="57"/>
        <v/>
      </c>
      <c r="R64" s="2" t="str">
        <f t="shared" si="57"/>
        <v/>
      </c>
      <c r="S64" s="2" t="str">
        <f t="shared" si="57"/>
        <v/>
      </c>
      <c r="T64" s="2" t="str">
        <f t="shared" si="57"/>
        <v/>
      </c>
      <c r="U64" s="2" t="str">
        <f t="shared" si="57"/>
        <v/>
      </c>
      <c r="V64" s="2" t="str">
        <f t="shared" si="57"/>
        <v/>
      </c>
      <c r="W64" s="2">
        <f t="shared" si="57"/>
        <v>1.4690352591214948</v>
      </c>
      <c r="X64" s="2" t="str">
        <f t="shared" si="57"/>
        <v/>
      </c>
      <c r="Y64" s="2" t="str">
        <f t="shared" si="57"/>
        <v/>
      </c>
      <c r="Z64" s="2" t="str">
        <f t="shared" si="57"/>
        <v/>
      </c>
      <c r="AB64" s="36" t="str">
        <f>IF((O84-N84)&lt;0.0000001,"",O84)</f>
        <v/>
      </c>
      <c r="AC64" s="36" t="str">
        <f t="shared" ref="AC64:AM71" si="58">IF((P84-O84)&lt;0.0000001,"",P84)</f>
        <v/>
      </c>
      <c r="AD64" s="36" t="str">
        <f t="shared" si="58"/>
        <v/>
      </c>
      <c r="AE64" s="36" t="str">
        <f t="shared" si="58"/>
        <v/>
      </c>
      <c r="AF64" s="36" t="str">
        <f t="shared" si="58"/>
        <v/>
      </c>
      <c r="AG64" s="36" t="str">
        <f t="shared" si="58"/>
        <v/>
      </c>
      <c r="AH64" s="36" t="str">
        <f t="shared" si="58"/>
        <v/>
      </c>
      <c r="AI64" s="36" t="str">
        <f t="shared" si="58"/>
        <v/>
      </c>
      <c r="AJ64" s="36">
        <f t="shared" si="58"/>
        <v>1.4690352591214948</v>
      </c>
      <c r="AK64" s="36" t="str">
        <f t="shared" si="58"/>
        <v/>
      </c>
      <c r="AL64" s="36" t="str">
        <f t="shared" si="58"/>
        <v/>
      </c>
      <c r="AM64" s="36" t="str">
        <f t="shared" si="58"/>
        <v/>
      </c>
    </row>
    <row r="65" spans="15:39" x14ac:dyDescent="0.25">
      <c r="O65" s="2" t="str">
        <f t="shared" ref="O65:O71" si="59">IF(P75&gt;0,B34,"")</f>
        <v/>
      </c>
      <c r="P65" s="2" t="str">
        <f t="shared" si="57"/>
        <v/>
      </c>
      <c r="Q65" s="2" t="str">
        <f t="shared" si="57"/>
        <v/>
      </c>
      <c r="R65" s="2" t="str">
        <f t="shared" si="57"/>
        <v/>
      </c>
      <c r="S65" s="2" t="str">
        <f t="shared" si="57"/>
        <v/>
      </c>
      <c r="T65" s="2" t="str">
        <f t="shared" si="57"/>
        <v/>
      </c>
      <c r="U65" s="2" t="str">
        <f t="shared" si="57"/>
        <v/>
      </c>
      <c r="V65" s="2">
        <f t="shared" si="57"/>
        <v>1.2028657891364931</v>
      </c>
      <c r="W65" s="2">
        <f t="shared" si="57"/>
        <v>1.6982942545099939</v>
      </c>
      <c r="X65" s="2" t="str">
        <f t="shared" si="57"/>
        <v/>
      </c>
      <c r="Y65" s="2" t="str">
        <f t="shared" si="57"/>
        <v/>
      </c>
      <c r="Z65" s="2" t="str">
        <f t="shared" si="57"/>
        <v/>
      </c>
      <c r="AB65" s="36" t="str">
        <f t="shared" ref="AB65:AB71" si="60">IF((O85-N85)&lt;0.0000001,"",O85)</f>
        <v/>
      </c>
      <c r="AC65" s="36" t="str">
        <f t="shared" si="58"/>
        <v/>
      </c>
      <c r="AD65" s="36" t="str">
        <f t="shared" si="58"/>
        <v/>
      </c>
      <c r="AE65" s="36" t="str">
        <f t="shared" si="58"/>
        <v/>
      </c>
      <c r="AF65" s="36" t="str">
        <f t="shared" si="58"/>
        <v/>
      </c>
      <c r="AG65" s="36" t="str">
        <f t="shared" si="58"/>
        <v/>
      </c>
      <c r="AH65" s="36" t="str">
        <f t="shared" si="58"/>
        <v/>
      </c>
      <c r="AI65" s="36">
        <f t="shared" si="58"/>
        <v>1.2028657891364931</v>
      </c>
      <c r="AJ65" s="36">
        <f t="shared" si="58"/>
        <v>1.6982942545099939</v>
      </c>
      <c r="AK65" s="36" t="str">
        <f t="shared" si="58"/>
        <v/>
      </c>
      <c r="AL65" s="36" t="str">
        <f t="shared" si="58"/>
        <v/>
      </c>
      <c r="AM65" s="36" t="str">
        <f t="shared" si="58"/>
        <v/>
      </c>
    </row>
    <row r="66" spans="15:39" x14ac:dyDescent="0.25">
      <c r="O66" s="2" t="str">
        <f t="shared" si="59"/>
        <v/>
      </c>
      <c r="P66" s="2" t="str">
        <f t="shared" si="57"/>
        <v/>
      </c>
      <c r="Q66" s="2" t="str">
        <f t="shared" si="57"/>
        <v/>
      </c>
      <c r="R66" s="2" t="str">
        <f t="shared" si="57"/>
        <v/>
      </c>
      <c r="S66" s="2">
        <f t="shared" si="57"/>
        <v>1.4614444790434458</v>
      </c>
      <c r="T66" s="2">
        <f t="shared" si="57"/>
        <v>1.7716794175612538</v>
      </c>
      <c r="U66" s="2">
        <f t="shared" si="57"/>
        <v>2.3138217405048707</v>
      </c>
      <c r="V66" s="2">
        <f t="shared" si="57"/>
        <v>3.1058997246808975</v>
      </c>
      <c r="W66" s="2">
        <f t="shared" si="57"/>
        <v>4.269876550339661</v>
      </c>
      <c r="X66" s="2" t="str">
        <f t="shared" si="57"/>
        <v/>
      </c>
      <c r="Y66" s="2" t="str">
        <f t="shared" si="57"/>
        <v/>
      </c>
      <c r="Z66" s="2" t="str">
        <f t="shared" si="57"/>
        <v/>
      </c>
      <c r="AB66" s="36" t="str">
        <f t="shared" si="60"/>
        <v/>
      </c>
      <c r="AC66" s="36" t="str">
        <f t="shared" si="58"/>
        <v/>
      </c>
      <c r="AD66" s="36" t="str">
        <f t="shared" si="58"/>
        <v/>
      </c>
      <c r="AE66" s="36" t="str">
        <f t="shared" si="58"/>
        <v/>
      </c>
      <c r="AF66" s="36">
        <f t="shared" si="58"/>
        <v>1.4614444790434458</v>
      </c>
      <c r="AG66" s="36">
        <f t="shared" si="58"/>
        <v>1.7716794175612538</v>
      </c>
      <c r="AH66" s="36">
        <f t="shared" si="58"/>
        <v>2.3138217405048707</v>
      </c>
      <c r="AI66" s="36">
        <f t="shared" si="58"/>
        <v>3.1058997246808975</v>
      </c>
      <c r="AJ66" s="36">
        <f t="shared" si="58"/>
        <v>4.269876550339661</v>
      </c>
      <c r="AK66" s="36" t="str">
        <f t="shared" si="58"/>
        <v/>
      </c>
      <c r="AL66" s="36" t="str">
        <f t="shared" si="58"/>
        <v/>
      </c>
      <c r="AM66" s="36" t="str">
        <f t="shared" si="58"/>
        <v/>
      </c>
    </row>
    <row r="67" spans="15:39" x14ac:dyDescent="0.25">
      <c r="O67" s="2" t="str">
        <f t="shared" si="59"/>
        <v/>
      </c>
      <c r="P67" s="2" t="str">
        <f t="shared" si="57"/>
        <v/>
      </c>
      <c r="Q67" s="2" t="str">
        <f t="shared" si="57"/>
        <v/>
      </c>
      <c r="R67" s="2" t="str">
        <f t="shared" si="57"/>
        <v/>
      </c>
      <c r="S67" s="2" t="str">
        <f t="shared" si="57"/>
        <v/>
      </c>
      <c r="T67" s="2" t="str">
        <f t="shared" si="57"/>
        <v/>
      </c>
      <c r="U67" s="2" t="str">
        <f t="shared" si="57"/>
        <v/>
      </c>
      <c r="V67" s="2" t="str">
        <f t="shared" si="57"/>
        <v/>
      </c>
      <c r="W67" s="2">
        <f t="shared" si="57"/>
        <v>0.99428024531269588</v>
      </c>
      <c r="X67" s="2">
        <f t="shared" si="57"/>
        <v>1.7410171694734464</v>
      </c>
      <c r="Y67" s="2" t="str">
        <f t="shared" si="57"/>
        <v/>
      </c>
      <c r="Z67" s="2" t="str">
        <f t="shared" si="57"/>
        <v/>
      </c>
      <c r="AB67" s="36" t="str">
        <f t="shared" si="60"/>
        <v/>
      </c>
      <c r="AC67" s="36" t="str">
        <f t="shared" si="58"/>
        <v/>
      </c>
      <c r="AD67" s="36" t="str">
        <f t="shared" si="58"/>
        <v/>
      </c>
      <c r="AE67" s="36" t="str">
        <f t="shared" si="58"/>
        <v/>
      </c>
      <c r="AF67" s="36" t="str">
        <f t="shared" si="58"/>
        <v/>
      </c>
      <c r="AG67" s="36" t="str">
        <f t="shared" si="58"/>
        <v/>
      </c>
      <c r="AH67" s="36" t="str">
        <f t="shared" si="58"/>
        <v/>
      </c>
      <c r="AI67" s="36" t="str">
        <f t="shared" si="58"/>
        <v/>
      </c>
      <c r="AJ67" s="36">
        <f t="shared" si="58"/>
        <v>0.99428024531269588</v>
      </c>
      <c r="AK67" s="36">
        <f t="shared" si="58"/>
        <v>1.7410171694734464</v>
      </c>
      <c r="AL67" s="36" t="str">
        <f t="shared" si="58"/>
        <v/>
      </c>
      <c r="AM67" s="36" t="str">
        <f t="shared" si="58"/>
        <v/>
      </c>
    </row>
    <row r="68" spans="15:39" x14ac:dyDescent="0.25">
      <c r="O68" s="2" t="str">
        <f t="shared" si="59"/>
        <v/>
      </c>
      <c r="P68" s="2" t="str">
        <f t="shared" si="57"/>
        <v/>
      </c>
      <c r="Q68" s="2" t="str">
        <f t="shared" si="57"/>
        <v/>
      </c>
      <c r="R68" s="2" t="str">
        <f t="shared" si="57"/>
        <v/>
      </c>
      <c r="S68" s="2" t="str">
        <f t="shared" si="57"/>
        <v/>
      </c>
      <c r="T68" s="2" t="str">
        <f t="shared" si="57"/>
        <v/>
      </c>
      <c r="U68" s="2" t="str">
        <f t="shared" si="57"/>
        <v/>
      </c>
      <c r="V68" s="2" t="str">
        <f t="shared" si="57"/>
        <v/>
      </c>
      <c r="W68" s="2" t="str">
        <f t="shared" si="57"/>
        <v/>
      </c>
      <c r="X68" s="2" t="str">
        <f t="shared" si="57"/>
        <v/>
      </c>
      <c r="Y68" s="2" t="str">
        <f t="shared" si="57"/>
        <v/>
      </c>
      <c r="Z68" s="2" t="str">
        <f t="shared" si="57"/>
        <v/>
      </c>
      <c r="AB68" s="36" t="str">
        <f t="shared" si="60"/>
        <v/>
      </c>
      <c r="AC68" s="36" t="str">
        <f t="shared" si="58"/>
        <v/>
      </c>
      <c r="AD68" s="36" t="str">
        <f t="shared" si="58"/>
        <v/>
      </c>
      <c r="AE68" s="36" t="str">
        <f t="shared" si="58"/>
        <v/>
      </c>
      <c r="AF68" s="36" t="str">
        <f t="shared" si="58"/>
        <v/>
      </c>
      <c r="AG68" s="36" t="str">
        <f t="shared" si="58"/>
        <v/>
      </c>
      <c r="AH68" s="36" t="str">
        <f t="shared" si="58"/>
        <v/>
      </c>
      <c r="AI68" s="36" t="str">
        <f t="shared" si="58"/>
        <v/>
      </c>
      <c r="AJ68" s="36" t="str">
        <f t="shared" si="58"/>
        <v/>
      </c>
      <c r="AK68" s="36" t="str">
        <f t="shared" si="58"/>
        <v/>
      </c>
      <c r="AL68" s="36" t="str">
        <f t="shared" si="58"/>
        <v/>
      </c>
      <c r="AM68" s="36" t="str">
        <f t="shared" si="58"/>
        <v/>
      </c>
    </row>
    <row r="69" spans="15:39" x14ac:dyDescent="0.25">
      <c r="O69" s="2" t="str">
        <f t="shared" si="59"/>
        <v/>
      </c>
      <c r="P69" s="2" t="str">
        <f t="shared" si="57"/>
        <v/>
      </c>
      <c r="Q69" s="2" t="str">
        <f t="shared" si="57"/>
        <v/>
      </c>
      <c r="R69" s="2" t="str">
        <f t="shared" si="57"/>
        <v/>
      </c>
      <c r="S69" s="2" t="str">
        <f t="shared" si="57"/>
        <v/>
      </c>
      <c r="T69" s="2" t="str">
        <f t="shared" si="57"/>
        <v/>
      </c>
      <c r="U69" s="2" t="str">
        <f t="shared" si="57"/>
        <v/>
      </c>
      <c r="V69" s="2" t="str">
        <f t="shared" si="57"/>
        <v/>
      </c>
      <c r="W69" s="2" t="str">
        <f t="shared" si="57"/>
        <v/>
      </c>
      <c r="X69" s="2" t="str">
        <f t="shared" si="57"/>
        <v/>
      </c>
      <c r="Y69" s="2" t="str">
        <f t="shared" si="57"/>
        <v/>
      </c>
      <c r="Z69" s="2" t="str">
        <f t="shared" si="57"/>
        <v/>
      </c>
      <c r="AB69" s="36" t="str">
        <f t="shared" si="60"/>
        <v/>
      </c>
      <c r="AC69" s="36" t="str">
        <f t="shared" si="58"/>
        <v/>
      </c>
      <c r="AD69" s="36" t="str">
        <f t="shared" si="58"/>
        <v/>
      </c>
      <c r="AE69" s="36" t="str">
        <f t="shared" si="58"/>
        <v/>
      </c>
      <c r="AF69" s="36" t="str">
        <f t="shared" si="58"/>
        <v/>
      </c>
      <c r="AG69" s="36" t="str">
        <f t="shared" si="58"/>
        <v/>
      </c>
      <c r="AH69" s="36" t="str">
        <f t="shared" si="58"/>
        <v/>
      </c>
      <c r="AI69" s="36" t="str">
        <f t="shared" si="58"/>
        <v/>
      </c>
      <c r="AJ69" s="36" t="str">
        <f t="shared" si="58"/>
        <v/>
      </c>
      <c r="AK69" s="36" t="str">
        <f t="shared" si="58"/>
        <v/>
      </c>
      <c r="AL69" s="36" t="str">
        <f t="shared" si="58"/>
        <v/>
      </c>
      <c r="AM69" s="36" t="str">
        <f t="shared" si="58"/>
        <v/>
      </c>
    </row>
    <row r="70" spans="15:39" x14ac:dyDescent="0.25">
      <c r="O70" s="2" t="str">
        <f t="shared" si="59"/>
        <v/>
      </c>
      <c r="P70" s="2" t="str">
        <f t="shared" si="57"/>
        <v/>
      </c>
      <c r="Q70" s="2" t="str">
        <f t="shared" si="57"/>
        <v/>
      </c>
      <c r="R70" s="2" t="str">
        <f t="shared" si="57"/>
        <v/>
      </c>
      <c r="S70" s="2" t="str">
        <f t="shared" si="57"/>
        <v/>
      </c>
      <c r="T70" s="2" t="str">
        <f t="shared" si="57"/>
        <v/>
      </c>
      <c r="U70" s="2" t="str">
        <f t="shared" si="57"/>
        <v/>
      </c>
      <c r="V70" s="2" t="str">
        <f t="shared" si="57"/>
        <v/>
      </c>
      <c r="W70" s="2" t="str">
        <f t="shared" si="57"/>
        <v/>
      </c>
      <c r="X70" s="2" t="str">
        <f t="shared" si="57"/>
        <v/>
      </c>
      <c r="Y70" s="2" t="str">
        <f t="shared" si="57"/>
        <v/>
      </c>
      <c r="Z70" s="2" t="str">
        <f t="shared" si="57"/>
        <v/>
      </c>
      <c r="AB70" s="36" t="str">
        <f t="shared" si="60"/>
        <v/>
      </c>
      <c r="AC70" s="36" t="str">
        <f t="shared" si="58"/>
        <v/>
      </c>
      <c r="AD70" s="36" t="str">
        <f t="shared" si="58"/>
        <v/>
      </c>
      <c r="AE70" s="36" t="str">
        <f t="shared" si="58"/>
        <v/>
      </c>
      <c r="AF70" s="36" t="str">
        <f t="shared" si="58"/>
        <v/>
      </c>
      <c r="AG70" s="36" t="str">
        <f t="shared" si="58"/>
        <v/>
      </c>
      <c r="AH70" s="36" t="str">
        <f t="shared" si="58"/>
        <v/>
      </c>
      <c r="AI70" s="36" t="str">
        <f t="shared" si="58"/>
        <v/>
      </c>
      <c r="AJ70" s="36" t="str">
        <f t="shared" si="58"/>
        <v/>
      </c>
      <c r="AK70" s="36" t="str">
        <f t="shared" si="58"/>
        <v/>
      </c>
      <c r="AL70" s="36" t="str">
        <f t="shared" si="58"/>
        <v/>
      </c>
      <c r="AM70" s="36" t="str">
        <f t="shared" si="58"/>
        <v/>
      </c>
    </row>
    <row r="71" spans="15:39" x14ac:dyDescent="0.25">
      <c r="O71" s="2" t="str">
        <f t="shared" si="59"/>
        <v/>
      </c>
      <c r="P71" s="2" t="str">
        <f t="shared" si="57"/>
        <v/>
      </c>
      <c r="Q71" s="2" t="str">
        <f t="shared" si="57"/>
        <v/>
      </c>
      <c r="R71" s="2" t="str">
        <f t="shared" si="57"/>
        <v/>
      </c>
      <c r="S71" s="2" t="str">
        <f t="shared" si="57"/>
        <v/>
      </c>
      <c r="T71" s="2" t="str">
        <f t="shared" si="57"/>
        <v/>
      </c>
      <c r="U71" s="2" t="str">
        <f t="shared" si="57"/>
        <v/>
      </c>
      <c r="V71" s="2">
        <f t="shared" si="57"/>
        <v>1.3986867971228298</v>
      </c>
      <c r="W71" s="2">
        <f t="shared" si="57"/>
        <v>1.5674024003514944</v>
      </c>
      <c r="X71" s="2">
        <f t="shared" si="57"/>
        <v>2.1412076025970381</v>
      </c>
      <c r="Y71" s="2" t="str">
        <f t="shared" si="57"/>
        <v/>
      </c>
      <c r="Z71" s="2" t="str">
        <f t="shared" si="57"/>
        <v/>
      </c>
      <c r="AB71" s="36" t="str">
        <f t="shared" si="60"/>
        <v/>
      </c>
      <c r="AC71" s="36" t="str">
        <f t="shared" si="58"/>
        <v/>
      </c>
      <c r="AD71" s="36" t="str">
        <f t="shared" si="58"/>
        <v/>
      </c>
      <c r="AE71" s="36" t="str">
        <f t="shared" si="58"/>
        <v/>
      </c>
      <c r="AF71" s="36" t="str">
        <f t="shared" si="58"/>
        <v/>
      </c>
      <c r="AG71" s="36" t="str">
        <f t="shared" si="58"/>
        <v/>
      </c>
      <c r="AH71" s="36" t="str">
        <f t="shared" si="58"/>
        <v/>
      </c>
      <c r="AI71" s="36">
        <f t="shared" si="58"/>
        <v>1.3986867971228298</v>
      </c>
      <c r="AJ71" s="36">
        <f t="shared" si="58"/>
        <v>1.5674024003514944</v>
      </c>
      <c r="AK71" s="36">
        <f t="shared" si="58"/>
        <v>2.1412076025970381</v>
      </c>
      <c r="AL71" s="36" t="str">
        <f t="shared" si="58"/>
        <v/>
      </c>
      <c r="AM71" s="36" t="str">
        <f t="shared" si="58"/>
        <v/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>
        <f>IF((B33&gt;$E$8)*AND(O33&lt;0.05),B33,0)</f>
        <v>0</v>
      </c>
      <c r="P74" s="26">
        <f t="shared" ref="P74:Z81" si="61">IF((C33&gt;$E$8)*AND(P33&lt;0.05),C33,0)</f>
        <v>0</v>
      </c>
      <c r="Q74" s="26">
        <f t="shared" si="61"/>
        <v>0</v>
      </c>
      <c r="R74" s="26">
        <f t="shared" si="61"/>
        <v>0</v>
      </c>
      <c r="S74" s="26">
        <f t="shared" si="61"/>
        <v>0</v>
      </c>
      <c r="T74" s="26">
        <f t="shared" si="61"/>
        <v>0</v>
      </c>
      <c r="U74" s="26">
        <f t="shared" si="61"/>
        <v>0</v>
      </c>
      <c r="V74" s="26">
        <f t="shared" si="61"/>
        <v>0</v>
      </c>
      <c r="W74" s="26">
        <f t="shared" si="61"/>
        <v>0</v>
      </c>
      <c r="X74" s="26">
        <f t="shared" si="61"/>
        <v>15.242929137432688</v>
      </c>
      <c r="Y74" s="26">
        <f t="shared" si="61"/>
        <v>0</v>
      </c>
      <c r="Z74" s="26">
        <f t="shared" si="61"/>
        <v>0</v>
      </c>
    </row>
    <row r="75" spans="15:39" x14ac:dyDescent="0.25">
      <c r="O75" s="26">
        <f t="shared" ref="O75:O81" si="62">IF((B34&gt;$E$8)*AND(O34&lt;0.05),B34,0)</f>
        <v>0</v>
      </c>
      <c r="P75" s="26">
        <f t="shared" si="61"/>
        <v>0</v>
      </c>
      <c r="Q75" s="26">
        <f t="shared" si="61"/>
        <v>0</v>
      </c>
      <c r="R75" s="26">
        <f t="shared" si="61"/>
        <v>0</v>
      </c>
      <c r="S75" s="26">
        <f t="shared" si="61"/>
        <v>0</v>
      </c>
      <c r="T75" s="26">
        <f t="shared" si="61"/>
        <v>0</v>
      </c>
      <c r="U75" s="26">
        <f t="shared" si="61"/>
        <v>0</v>
      </c>
      <c r="V75" s="26">
        <f t="shared" si="61"/>
        <v>0</v>
      </c>
      <c r="W75" s="26">
        <f t="shared" si="61"/>
        <v>1.6982942545099939</v>
      </c>
      <c r="X75" s="26">
        <f t="shared" si="61"/>
        <v>11.301048752811594</v>
      </c>
      <c r="Y75" s="26">
        <f t="shared" si="61"/>
        <v>0</v>
      </c>
      <c r="Z75" s="26">
        <f t="shared" si="61"/>
        <v>0</v>
      </c>
    </row>
    <row r="76" spans="15:39" x14ac:dyDescent="0.25">
      <c r="O76" s="26">
        <f t="shared" si="62"/>
        <v>0</v>
      </c>
      <c r="P76" s="26">
        <f t="shared" si="61"/>
        <v>0</v>
      </c>
      <c r="Q76" s="26">
        <f t="shared" si="61"/>
        <v>0</v>
      </c>
      <c r="R76" s="26">
        <f t="shared" si="61"/>
        <v>0</v>
      </c>
      <c r="S76" s="26">
        <f t="shared" si="61"/>
        <v>0</v>
      </c>
      <c r="T76" s="26">
        <f t="shared" si="61"/>
        <v>1.7716794175612538</v>
      </c>
      <c r="U76" s="26">
        <f t="shared" si="61"/>
        <v>2.3138217405048707</v>
      </c>
      <c r="V76" s="26">
        <f t="shared" si="61"/>
        <v>3.1058997246808975</v>
      </c>
      <c r="W76" s="26">
        <f t="shared" si="61"/>
        <v>4.269876550339661</v>
      </c>
      <c r="X76" s="26">
        <f t="shared" si="61"/>
        <v>11.407448226998183</v>
      </c>
      <c r="Y76" s="26">
        <f t="shared" si="61"/>
        <v>0</v>
      </c>
      <c r="Z76" s="26">
        <f t="shared" si="61"/>
        <v>0</v>
      </c>
    </row>
    <row r="77" spans="15:39" x14ac:dyDescent="0.25">
      <c r="O77" s="26">
        <f t="shared" si="62"/>
        <v>0</v>
      </c>
      <c r="P77" s="26">
        <f t="shared" si="61"/>
        <v>0</v>
      </c>
      <c r="Q77" s="26">
        <f t="shared" si="61"/>
        <v>0</v>
      </c>
      <c r="R77" s="26">
        <f t="shared" si="61"/>
        <v>0</v>
      </c>
      <c r="S77" s="26">
        <f t="shared" si="61"/>
        <v>0</v>
      </c>
      <c r="T77" s="26">
        <f t="shared" si="61"/>
        <v>0</v>
      </c>
      <c r="U77" s="26">
        <f t="shared" si="61"/>
        <v>0</v>
      </c>
      <c r="V77" s="26">
        <f t="shared" si="61"/>
        <v>0</v>
      </c>
      <c r="W77" s="26">
        <f t="shared" si="61"/>
        <v>0</v>
      </c>
      <c r="X77" s="26">
        <f t="shared" si="61"/>
        <v>1.7410171694734464</v>
      </c>
      <c r="Y77" s="26">
        <f t="shared" si="61"/>
        <v>2.83522236552127</v>
      </c>
      <c r="Z77" s="26">
        <f t="shared" si="61"/>
        <v>0</v>
      </c>
    </row>
    <row r="78" spans="15:39" x14ac:dyDescent="0.25">
      <c r="O78" s="26">
        <f t="shared" si="62"/>
        <v>0</v>
      </c>
      <c r="P78" s="26">
        <f t="shared" si="61"/>
        <v>0</v>
      </c>
      <c r="Q78" s="26">
        <f t="shared" si="61"/>
        <v>0</v>
      </c>
      <c r="R78" s="26">
        <f t="shared" si="61"/>
        <v>0</v>
      </c>
      <c r="S78" s="26">
        <f t="shared" si="61"/>
        <v>0</v>
      </c>
      <c r="T78" s="26">
        <f t="shared" si="61"/>
        <v>0</v>
      </c>
      <c r="U78" s="26">
        <f t="shared" si="61"/>
        <v>0</v>
      </c>
      <c r="V78" s="26">
        <f t="shared" si="61"/>
        <v>0</v>
      </c>
      <c r="W78" s="26">
        <f t="shared" si="61"/>
        <v>0</v>
      </c>
      <c r="X78" s="26">
        <f t="shared" si="61"/>
        <v>0</v>
      </c>
      <c r="Y78" s="26">
        <f t="shared" si="61"/>
        <v>0</v>
      </c>
      <c r="Z78" s="26">
        <f t="shared" si="61"/>
        <v>0</v>
      </c>
    </row>
    <row r="79" spans="15:39" x14ac:dyDescent="0.25">
      <c r="O79" s="26">
        <f t="shared" si="62"/>
        <v>0</v>
      </c>
      <c r="P79" s="26">
        <f t="shared" si="61"/>
        <v>0</v>
      </c>
      <c r="Q79" s="26">
        <f t="shared" si="61"/>
        <v>0</v>
      </c>
      <c r="R79" s="26">
        <f t="shared" si="61"/>
        <v>0</v>
      </c>
      <c r="S79" s="26">
        <f t="shared" si="61"/>
        <v>0</v>
      </c>
      <c r="T79" s="26">
        <f t="shared" si="61"/>
        <v>0</v>
      </c>
      <c r="U79" s="26">
        <f t="shared" si="61"/>
        <v>0</v>
      </c>
      <c r="V79" s="26">
        <f t="shared" si="61"/>
        <v>0</v>
      </c>
      <c r="W79" s="26">
        <f t="shared" si="61"/>
        <v>0</v>
      </c>
      <c r="X79" s="26">
        <f t="shared" si="61"/>
        <v>0</v>
      </c>
      <c r="Y79" s="26">
        <f t="shared" si="61"/>
        <v>0</v>
      </c>
      <c r="Z79" s="26">
        <f t="shared" si="61"/>
        <v>0</v>
      </c>
    </row>
    <row r="80" spans="15:39" x14ac:dyDescent="0.25">
      <c r="O80" s="26">
        <f t="shared" si="62"/>
        <v>0</v>
      </c>
      <c r="P80" s="26">
        <f t="shared" si="61"/>
        <v>0</v>
      </c>
      <c r="Q80" s="26">
        <f t="shared" si="61"/>
        <v>0</v>
      </c>
      <c r="R80" s="26">
        <f t="shared" si="61"/>
        <v>0</v>
      </c>
      <c r="S80" s="26">
        <f t="shared" si="61"/>
        <v>0</v>
      </c>
      <c r="T80" s="26">
        <f t="shared" si="61"/>
        <v>0</v>
      </c>
      <c r="U80" s="26">
        <f t="shared" si="61"/>
        <v>0</v>
      </c>
      <c r="V80" s="26">
        <f t="shared" si="61"/>
        <v>0</v>
      </c>
      <c r="W80" s="26">
        <f t="shared" si="61"/>
        <v>0</v>
      </c>
      <c r="X80" s="26">
        <f t="shared" si="61"/>
        <v>0</v>
      </c>
      <c r="Y80" s="26">
        <f t="shared" si="61"/>
        <v>0</v>
      </c>
      <c r="Z80" s="26">
        <f t="shared" si="61"/>
        <v>0</v>
      </c>
    </row>
    <row r="81" spans="15:26" x14ac:dyDescent="0.25">
      <c r="O81" s="26">
        <f t="shared" si="62"/>
        <v>0</v>
      </c>
      <c r="P81" s="26">
        <f t="shared" si="61"/>
        <v>0</v>
      </c>
      <c r="Q81" s="26">
        <f t="shared" si="61"/>
        <v>0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0</v>
      </c>
      <c r="V81" s="26">
        <f t="shared" si="61"/>
        <v>0</v>
      </c>
      <c r="W81" s="26">
        <f t="shared" si="61"/>
        <v>1.5674024003514944</v>
      </c>
      <c r="X81" s="26">
        <f t="shared" si="61"/>
        <v>2.1412076025970381</v>
      </c>
      <c r="Y81" s="26">
        <f t="shared" si="61"/>
        <v>4.4336300188014546</v>
      </c>
      <c r="Z81" s="26">
        <f t="shared" si="61"/>
        <v>0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>
        <f>IF(P74&gt;0,B33,0)</f>
        <v>0</v>
      </c>
      <c r="P84" s="26">
        <f t="shared" ref="P84:Z91" si="63">IF(Q74&gt;0,C33,0)</f>
        <v>0</v>
      </c>
      <c r="Q84" s="26">
        <f t="shared" si="63"/>
        <v>0</v>
      </c>
      <c r="R84" s="26">
        <f t="shared" si="63"/>
        <v>0</v>
      </c>
      <c r="S84" s="26">
        <f t="shared" si="63"/>
        <v>0</v>
      </c>
      <c r="T84" s="26">
        <f t="shared" si="63"/>
        <v>0</v>
      </c>
      <c r="U84" s="26">
        <f t="shared" si="63"/>
        <v>0</v>
      </c>
      <c r="V84" s="26">
        <f t="shared" si="63"/>
        <v>0</v>
      </c>
      <c r="W84" s="26">
        <f t="shared" si="63"/>
        <v>1.4690352591214948</v>
      </c>
      <c r="X84" s="26">
        <f t="shared" si="63"/>
        <v>0</v>
      </c>
      <c r="Y84" s="26">
        <f t="shared" si="63"/>
        <v>0</v>
      </c>
      <c r="Z84" s="26">
        <f t="shared" si="63"/>
        <v>0</v>
      </c>
    </row>
    <row r="85" spans="15:26" x14ac:dyDescent="0.25">
      <c r="O85" s="26">
        <f t="shared" ref="O85:O91" si="64">IF(P75&gt;0,B34,0)</f>
        <v>0</v>
      </c>
      <c r="P85" s="26">
        <f t="shared" si="63"/>
        <v>0</v>
      </c>
      <c r="Q85" s="26">
        <f t="shared" si="63"/>
        <v>0</v>
      </c>
      <c r="R85" s="26">
        <f t="shared" si="63"/>
        <v>0</v>
      </c>
      <c r="S85" s="26">
        <f t="shared" si="63"/>
        <v>0</v>
      </c>
      <c r="T85" s="26">
        <f t="shared" si="63"/>
        <v>0</v>
      </c>
      <c r="U85" s="26">
        <f t="shared" si="63"/>
        <v>0</v>
      </c>
      <c r="V85" s="26">
        <f t="shared" si="63"/>
        <v>1.2028657891364931</v>
      </c>
      <c r="W85" s="26">
        <f t="shared" si="63"/>
        <v>1.6982942545099939</v>
      </c>
      <c r="X85" s="26">
        <f t="shared" si="63"/>
        <v>0</v>
      </c>
      <c r="Y85" s="26">
        <f t="shared" si="63"/>
        <v>0</v>
      </c>
      <c r="Z85" s="26">
        <f t="shared" si="63"/>
        <v>0</v>
      </c>
    </row>
    <row r="86" spans="15:26" x14ac:dyDescent="0.25">
      <c r="O86" s="26">
        <f t="shared" si="64"/>
        <v>0</v>
      </c>
      <c r="P86" s="26">
        <f t="shared" si="63"/>
        <v>0</v>
      </c>
      <c r="Q86" s="26">
        <f t="shared" si="63"/>
        <v>0</v>
      </c>
      <c r="R86" s="26">
        <f t="shared" si="63"/>
        <v>0</v>
      </c>
      <c r="S86" s="26">
        <f t="shared" si="63"/>
        <v>1.4614444790434458</v>
      </c>
      <c r="T86" s="26">
        <f t="shared" si="63"/>
        <v>1.7716794175612538</v>
      </c>
      <c r="U86" s="26">
        <f t="shared" si="63"/>
        <v>2.3138217405048707</v>
      </c>
      <c r="V86" s="26">
        <f t="shared" si="63"/>
        <v>3.1058997246808975</v>
      </c>
      <c r="W86" s="26">
        <f t="shared" si="63"/>
        <v>4.269876550339661</v>
      </c>
      <c r="X86" s="26">
        <f t="shared" si="63"/>
        <v>0</v>
      </c>
      <c r="Y86" s="26">
        <f t="shared" si="63"/>
        <v>0</v>
      </c>
      <c r="Z86" s="26">
        <f t="shared" si="63"/>
        <v>0</v>
      </c>
    </row>
    <row r="87" spans="15:26" x14ac:dyDescent="0.25">
      <c r="O87" s="26">
        <f t="shared" si="64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 t="shared" si="63"/>
        <v>0.99428024531269588</v>
      </c>
      <c r="X87" s="26">
        <f t="shared" si="63"/>
        <v>1.7410171694734464</v>
      </c>
      <c r="Y87" s="26">
        <f t="shared" si="63"/>
        <v>0</v>
      </c>
      <c r="Z87" s="26">
        <f t="shared" si="63"/>
        <v>0</v>
      </c>
    </row>
    <row r="88" spans="15:26" x14ac:dyDescent="0.25">
      <c r="O88" s="26">
        <f t="shared" si="64"/>
        <v>0</v>
      </c>
      <c r="P88" s="26">
        <f t="shared" si="63"/>
        <v>0</v>
      </c>
      <c r="Q88" s="26">
        <f t="shared" si="63"/>
        <v>0</v>
      </c>
      <c r="R88" s="26">
        <f t="shared" si="63"/>
        <v>0</v>
      </c>
      <c r="S88" s="26">
        <f t="shared" si="63"/>
        <v>0</v>
      </c>
      <c r="T88" s="26">
        <f t="shared" si="63"/>
        <v>0</v>
      </c>
      <c r="U88" s="26">
        <f t="shared" si="63"/>
        <v>0</v>
      </c>
      <c r="V88" s="26">
        <f t="shared" si="63"/>
        <v>0</v>
      </c>
      <c r="W88" s="26">
        <f t="shared" si="63"/>
        <v>0</v>
      </c>
      <c r="X88" s="26">
        <f t="shared" si="63"/>
        <v>0</v>
      </c>
      <c r="Y88" s="26">
        <f t="shared" si="63"/>
        <v>0</v>
      </c>
      <c r="Z88" s="26">
        <f t="shared" si="63"/>
        <v>0</v>
      </c>
    </row>
    <row r="89" spans="15:26" x14ac:dyDescent="0.25">
      <c r="O89" s="26">
        <f t="shared" si="64"/>
        <v>0</v>
      </c>
      <c r="P89" s="26">
        <f t="shared" si="63"/>
        <v>0</v>
      </c>
      <c r="Q89" s="26">
        <f t="shared" si="63"/>
        <v>0</v>
      </c>
      <c r="R89" s="26">
        <f t="shared" si="63"/>
        <v>0</v>
      </c>
      <c r="S89" s="26">
        <f t="shared" si="63"/>
        <v>0</v>
      </c>
      <c r="T89" s="26">
        <f t="shared" si="63"/>
        <v>0</v>
      </c>
      <c r="U89" s="26">
        <f t="shared" si="63"/>
        <v>0</v>
      </c>
      <c r="V89" s="26">
        <f t="shared" si="63"/>
        <v>0</v>
      </c>
      <c r="W89" s="26">
        <f t="shared" si="63"/>
        <v>0</v>
      </c>
      <c r="X89" s="26">
        <f t="shared" si="63"/>
        <v>0</v>
      </c>
      <c r="Y89" s="26">
        <f t="shared" si="63"/>
        <v>0</v>
      </c>
      <c r="Z89" s="26">
        <f t="shared" si="63"/>
        <v>0</v>
      </c>
    </row>
    <row r="90" spans="15:26" x14ac:dyDescent="0.25">
      <c r="O90" s="26">
        <f t="shared" si="64"/>
        <v>0</v>
      </c>
      <c r="P90" s="26">
        <f t="shared" si="63"/>
        <v>0</v>
      </c>
      <c r="Q90" s="26">
        <f t="shared" si="63"/>
        <v>0</v>
      </c>
      <c r="R90" s="26">
        <f t="shared" si="63"/>
        <v>0</v>
      </c>
      <c r="S90" s="26">
        <f t="shared" si="63"/>
        <v>0</v>
      </c>
      <c r="T90" s="26">
        <f t="shared" si="63"/>
        <v>0</v>
      </c>
      <c r="U90" s="26">
        <f t="shared" si="63"/>
        <v>0</v>
      </c>
      <c r="V90" s="26">
        <f t="shared" si="63"/>
        <v>0</v>
      </c>
      <c r="W90" s="26">
        <f t="shared" si="63"/>
        <v>0</v>
      </c>
      <c r="X90" s="26">
        <f t="shared" si="63"/>
        <v>0</v>
      </c>
      <c r="Y90" s="26">
        <f t="shared" si="63"/>
        <v>0</v>
      </c>
      <c r="Z90" s="26">
        <f t="shared" si="63"/>
        <v>0</v>
      </c>
    </row>
    <row r="91" spans="15:26" x14ac:dyDescent="0.25">
      <c r="O91" s="26">
        <f t="shared" si="64"/>
        <v>0</v>
      </c>
      <c r="P91" s="26">
        <f t="shared" si="63"/>
        <v>0</v>
      </c>
      <c r="Q91" s="26">
        <f t="shared" si="63"/>
        <v>0</v>
      </c>
      <c r="R91" s="26">
        <f t="shared" si="63"/>
        <v>0</v>
      </c>
      <c r="S91" s="26">
        <f t="shared" si="63"/>
        <v>0</v>
      </c>
      <c r="T91" s="26">
        <f t="shared" si="63"/>
        <v>0</v>
      </c>
      <c r="U91" s="26">
        <f t="shared" si="63"/>
        <v>0</v>
      </c>
      <c r="V91" s="26">
        <f t="shared" si="63"/>
        <v>1.3986867971228298</v>
      </c>
      <c r="W91" s="26">
        <f t="shared" si="63"/>
        <v>1.5674024003514944</v>
      </c>
      <c r="X91" s="26">
        <f t="shared" si="63"/>
        <v>2.1412076025970381</v>
      </c>
      <c r="Y91" s="26">
        <f t="shared" si="63"/>
        <v>0</v>
      </c>
      <c r="Z91" s="26">
        <f t="shared" si="63"/>
        <v>0</v>
      </c>
    </row>
  </sheetData>
  <protectedRanges>
    <protectedRange password="B40F" sqref="E5:F7" name="Range1_4"/>
    <protectedRange password="B40F" sqref="B13:M20" name="Range1_1_1"/>
    <protectedRange password="B40F" sqref="O13:Z20" name="Range1_2_1"/>
    <protectedRange password="B40F" sqref="AB13:AM20" name="Range1_3_1"/>
  </protectedRanges>
  <mergeCells count="23">
    <mergeCell ref="E10:F10"/>
    <mergeCell ref="J2:K2"/>
    <mergeCell ref="J3:K3"/>
    <mergeCell ref="J4:K4"/>
    <mergeCell ref="J5:K5"/>
    <mergeCell ref="J6:K6"/>
    <mergeCell ref="J7:K7"/>
    <mergeCell ref="J8:K8"/>
    <mergeCell ref="E2:F2"/>
    <mergeCell ref="E8:F8"/>
    <mergeCell ref="E3:F3"/>
    <mergeCell ref="E4:F4"/>
    <mergeCell ref="E5:F5"/>
    <mergeCell ref="B7:D7"/>
    <mergeCell ref="B8:D8"/>
    <mergeCell ref="E6:F6"/>
    <mergeCell ref="E7:F7"/>
    <mergeCell ref="E9:F9"/>
    <mergeCell ref="B2:D2"/>
    <mergeCell ref="B3:D3"/>
    <mergeCell ref="B4:D4"/>
    <mergeCell ref="B5:D5"/>
    <mergeCell ref="B6:D6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91"/>
  <sheetViews>
    <sheetView workbookViewId="0">
      <selection activeCell="H48" sqref="H48"/>
    </sheetView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153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6" t="str">
        <f>'Summary Results'!I2</f>
        <v>BPB</v>
      </c>
      <c r="K2" s="187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6">
        <f>'Summary Results'!I3</f>
        <v>0</v>
      </c>
      <c r="K3" s="187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6">
        <f>'Summary Results'!I4</f>
        <v>0</v>
      </c>
      <c r="K4" s="187"/>
    </row>
    <row r="5" spans="1:52" x14ac:dyDescent="0.25">
      <c r="B5" s="180" t="s">
        <v>43</v>
      </c>
      <c r="C5" s="180"/>
      <c r="D5" s="180"/>
      <c r="E5" s="188">
        <v>44684</v>
      </c>
      <c r="F5" s="181"/>
      <c r="H5" s="2" t="s">
        <v>28</v>
      </c>
      <c r="I5" s="2"/>
      <c r="J5" s="186">
        <f>'Summary Results'!I5</f>
        <v>0</v>
      </c>
      <c r="K5" s="187"/>
    </row>
    <row r="6" spans="1:52" x14ac:dyDescent="0.25">
      <c r="B6" s="180" t="s">
        <v>21</v>
      </c>
      <c r="C6" s="180"/>
      <c r="D6" s="180"/>
      <c r="E6" s="188">
        <v>44685</v>
      </c>
      <c r="F6" s="181"/>
      <c r="H6" s="2" t="s">
        <v>29</v>
      </c>
      <c r="I6" s="2"/>
      <c r="J6" s="186">
        <f>'Summary Results'!I6</f>
        <v>0</v>
      </c>
      <c r="K6" s="187"/>
    </row>
    <row r="7" spans="1:52" x14ac:dyDescent="0.25">
      <c r="B7" s="180" t="s">
        <v>45</v>
      </c>
      <c r="C7" s="180"/>
      <c r="D7" s="180"/>
      <c r="E7" s="188">
        <v>44687</v>
      </c>
      <c r="F7" s="181"/>
      <c r="H7" s="2" t="s">
        <v>30</v>
      </c>
      <c r="I7" s="2"/>
      <c r="J7" s="186">
        <f>'Summary Results'!I7</f>
        <v>0</v>
      </c>
      <c r="K7" s="187"/>
    </row>
    <row r="8" spans="1:52" x14ac:dyDescent="0.25">
      <c r="B8" s="179" t="s">
        <v>44</v>
      </c>
      <c r="C8" s="179"/>
      <c r="D8" s="179"/>
      <c r="E8" s="184">
        <f>'Summary Results'!D8</f>
        <v>1.5</v>
      </c>
      <c r="F8" s="184"/>
      <c r="G8" t="s">
        <v>62</v>
      </c>
      <c r="H8" s="2" t="s">
        <v>31</v>
      </c>
      <c r="I8" s="2"/>
      <c r="J8" s="186">
        <f>'Summary Results'!I8</f>
        <v>0</v>
      </c>
      <c r="K8" s="187"/>
    </row>
    <row r="9" spans="1:52" x14ac:dyDescent="0.25">
      <c r="B9" s="1" t="s">
        <v>59</v>
      </c>
      <c r="C9" s="1"/>
      <c r="D9" s="1"/>
      <c r="E9" s="184">
        <f>'Summary Results'!D9</f>
        <v>20.59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142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143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144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 t="str">
        <f>J2</f>
        <v>BPB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20" t="s">
        <v>33</v>
      </c>
      <c r="AO13">
        <f>B13</f>
        <v>0</v>
      </c>
      <c r="AP13">
        <f t="shared" ref="AP13:AZ13" si="0">C13</f>
        <v>0</v>
      </c>
      <c r="AQ13">
        <f t="shared" si="0"/>
        <v>0</v>
      </c>
      <c r="AR13">
        <f t="shared" si="0"/>
        <v>0</v>
      </c>
      <c r="AS13">
        <f t="shared" si="0"/>
        <v>0</v>
      </c>
      <c r="AT13">
        <f t="shared" si="0"/>
        <v>0</v>
      </c>
      <c r="AU13">
        <f t="shared" si="0"/>
        <v>0</v>
      </c>
      <c r="AV13">
        <f t="shared" si="0"/>
        <v>0</v>
      </c>
      <c r="AW13">
        <f t="shared" si="0"/>
        <v>0</v>
      </c>
      <c r="AX13">
        <f t="shared" si="0"/>
        <v>0</v>
      </c>
      <c r="AY13">
        <f t="shared" si="0"/>
        <v>0</v>
      </c>
      <c r="AZ13" s="21">
        <f t="shared" si="0"/>
        <v>0</v>
      </c>
    </row>
    <row r="14" spans="1:52" x14ac:dyDescent="0.25">
      <c r="A14" s="53">
        <f t="shared" ref="A14:A19" si="1">J3</f>
        <v>0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20"/>
      <c r="AO14">
        <f>O13</f>
        <v>0</v>
      </c>
      <c r="AP14">
        <f t="shared" ref="AP14:AZ14" si="2">P13</f>
        <v>0</v>
      </c>
      <c r="AQ14">
        <f t="shared" si="2"/>
        <v>0</v>
      </c>
      <c r="AR14">
        <f t="shared" si="2"/>
        <v>0</v>
      </c>
      <c r="AS14">
        <f t="shared" si="2"/>
        <v>0</v>
      </c>
      <c r="AT14">
        <f t="shared" si="2"/>
        <v>0</v>
      </c>
      <c r="AU14">
        <f t="shared" si="2"/>
        <v>0</v>
      </c>
      <c r="AV14">
        <f t="shared" si="2"/>
        <v>0</v>
      </c>
      <c r="AW14">
        <f t="shared" si="2"/>
        <v>0</v>
      </c>
      <c r="AX14">
        <f t="shared" si="2"/>
        <v>0</v>
      </c>
      <c r="AY14">
        <f t="shared" si="2"/>
        <v>0</v>
      </c>
      <c r="AZ14" s="21">
        <f t="shared" si="2"/>
        <v>0</v>
      </c>
    </row>
    <row r="15" spans="1:52" x14ac:dyDescent="0.25">
      <c r="A15" s="53">
        <f t="shared" si="1"/>
        <v>0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20"/>
      <c r="AO15">
        <f>AB13</f>
        <v>0</v>
      </c>
      <c r="AP15">
        <f t="shared" ref="AP15:AZ15" si="3">AC13</f>
        <v>0</v>
      </c>
      <c r="AQ15">
        <f t="shared" si="3"/>
        <v>0</v>
      </c>
      <c r="AR15">
        <f t="shared" si="3"/>
        <v>0</v>
      </c>
      <c r="AS15">
        <f t="shared" si="3"/>
        <v>0</v>
      </c>
      <c r="AT15">
        <f t="shared" si="3"/>
        <v>0</v>
      </c>
      <c r="AU15">
        <f t="shared" si="3"/>
        <v>0</v>
      </c>
      <c r="AV15">
        <f t="shared" si="3"/>
        <v>0</v>
      </c>
      <c r="AW15">
        <f t="shared" si="3"/>
        <v>0</v>
      </c>
      <c r="AX15">
        <f t="shared" si="3"/>
        <v>0</v>
      </c>
      <c r="AY15">
        <f t="shared" si="3"/>
        <v>0</v>
      </c>
      <c r="AZ15" s="21">
        <f t="shared" si="3"/>
        <v>0</v>
      </c>
    </row>
    <row r="16" spans="1:52" x14ac:dyDescent="0.25">
      <c r="A16" s="53">
        <f t="shared" si="1"/>
        <v>0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20" t="s">
        <v>34</v>
      </c>
      <c r="AO16">
        <f>B14</f>
        <v>0</v>
      </c>
      <c r="AP16">
        <f t="shared" ref="AP16:AZ16" si="4">C14</f>
        <v>0</v>
      </c>
      <c r="AQ16">
        <f t="shared" si="4"/>
        <v>0</v>
      </c>
      <c r="AR16">
        <f t="shared" si="4"/>
        <v>0</v>
      </c>
      <c r="AS16">
        <f t="shared" si="4"/>
        <v>0</v>
      </c>
      <c r="AT16">
        <f t="shared" si="4"/>
        <v>0</v>
      </c>
      <c r="AU16">
        <f t="shared" si="4"/>
        <v>0</v>
      </c>
      <c r="AV16">
        <f t="shared" si="4"/>
        <v>0</v>
      </c>
      <c r="AW16">
        <f t="shared" si="4"/>
        <v>0</v>
      </c>
      <c r="AX16">
        <f t="shared" si="4"/>
        <v>0</v>
      </c>
      <c r="AY16">
        <f t="shared" si="4"/>
        <v>0</v>
      </c>
      <c r="AZ16" s="21">
        <f t="shared" si="4"/>
        <v>0</v>
      </c>
    </row>
    <row r="17" spans="1:53" x14ac:dyDescent="0.25">
      <c r="A17" s="53">
        <f t="shared" si="1"/>
        <v>0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20"/>
      <c r="AO17">
        <f>O14</f>
        <v>0</v>
      </c>
      <c r="AP17">
        <f t="shared" ref="AP17:AZ17" si="5">P14</f>
        <v>0</v>
      </c>
      <c r="AQ17">
        <f t="shared" si="5"/>
        <v>0</v>
      </c>
      <c r="AR17">
        <f t="shared" si="5"/>
        <v>0</v>
      </c>
      <c r="AS17">
        <f t="shared" si="5"/>
        <v>0</v>
      </c>
      <c r="AT17">
        <f t="shared" si="5"/>
        <v>0</v>
      </c>
      <c r="AU17">
        <f t="shared" si="5"/>
        <v>0</v>
      </c>
      <c r="AV17">
        <f t="shared" si="5"/>
        <v>0</v>
      </c>
      <c r="AW17">
        <f t="shared" si="5"/>
        <v>0</v>
      </c>
      <c r="AX17">
        <f t="shared" si="5"/>
        <v>0</v>
      </c>
      <c r="AY17">
        <f t="shared" si="5"/>
        <v>0</v>
      </c>
      <c r="AZ17" s="21">
        <f t="shared" si="5"/>
        <v>0</v>
      </c>
    </row>
    <row r="18" spans="1:53" x14ac:dyDescent="0.25">
      <c r="A18" s="53">
        <f t="shared" si="1"/>
        <v>0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20"/>
      <c r="AO18">
        <f>AB14</f>
        <v>0</v>
      </c>
      <c r="AP18">
        <f t="shared" ref="AP18:AZ18" si="6">AC14</f>
        <v>0</v>
      </c>
      <c r="AQ18">
        <f t="shared" si="6"/>
        <v>0</v>
      </c>
      <c r="AR18">
        <f t="shared" si="6"/>
        <v>0</v>
      </c>
      <c r="AS18">
        <f t="shared" si="6"/>
        <v>0</v>
      </c>
      <c r="AT18">
        <f t="shared" si="6"/>
        <v>0</v>
      </c>
      <c r="AU18">
        <f t="shared" si="6"/>
        <v>0</v>
      </c>
      <c r="AV18">
        <f t="shared" si="6"/>
        <v>0</v>
      </c>
      <c r="AW18">
        <f t="shared" si="6"/>
        <v>0</v>
      </c>
      <c r="AX18">
        <f t="shared" si="6"/>
        <v>0</v>
      </c>
      <c r="AY18">
        <f t="shared" si="6"/>
        <v>0</v>
      </c>
      <c r="AZ18" s="21">
        <f t="shared" si="6"/>
        <v>0</v>
      </c>
    </row>
    <row r="19" spans="1:53" x14ac:dyDescent="0.25">
      <c r="A19" s="53">
        <f t="shared" si="1"/>
        <v>0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20" t="s">
        <v>35</v>
      </c>
      <c r="AO19">
        <f>B15</f>
        <v>0</v>
      </c>
      <c r="AP19">
        <f t="shared" ref="AP19:AZ19" si="7">C15</f>
        <v>0</v>
      </c>
      <c r="AQ19">
        <f t="shared" si="7"/>
        <v>0</v>
      </c>
      <c r="AR19">
        <f t="shared" si="7"/>
        <v>0</v>
      </c>
      <c r="AS19">
        <f t="shared" si="7"/>
        <v>0</v>
      </c>
      <c r="AT19">
        <f t="shared" si="7"/>
        <v>0</v>
      </c>
      <c r="AU19">
        <f t="shared" si="7"/>
        <v>0</v>
      </c>
      <c r="AV19">
        <f t="shared" si="7"/>
        <v>0</v>
      </c>
      <c r="AW19">
        <f t="shared" si="7"/>
        <v>0</v>
      </c>
      <c r="AX19">
        <f t="shared" si="7"/>
        <v>0</v>
      </c>
      <c r="AY19">
        <f t="shared" si="7"/>
        <v>0</v>
      </c>
      <c r="AZ19" s="21">
        <f t="shared" si="7"/>
        <v>0</v>
      </c>
    </row>
    <row r="20" spans="1:53" x14ac:dyDescent="0.25">
      <c r="A20" s="53"/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20"/>
      <c r="AO20">
        <f>O15</f>
        <v>0</v>
      </c>
      <c r="AP20">
        <f t="shared" ref="AP20:AZ20" si="8">P15</f>
        <v>0</v>
      </c>
      <c r="AQ20">
        <f t="shared" si="8"/>
        <v>0</v>
      </c>
      <c r="AR20">
        <f t="shared" si="8"/>
        <v>0</v>
      </c>
      <c r="AS20">
        <f t="shared" si="8"/>
        <v>0</v>
      </c>
      <c r="AT20">
        <f t="shared" si="8"/>
        <v>0</v>
      </c>
      <c r="AU20">
        <f t="shared" si="8"/>
        <v>0</v>
      </c>
      <c r="AV20">
        <f t="shared" si="8"/>
        <v>0</v>
      </c>
      <c r="AW20">
        <f t="shared" si="8"/>
        <v>0</v>
      </c>
      <c r="AX20">
        <f t="shared" si="8"/>
        <v>0</v>
      </c>
      <c r="AY20">
        <f t="shared" si="8"/>
        <v>0</v>
      </c>
      <c r="AZ20" s="21">
        <f t="shared" si="8"/>
        <v>0</v>
      </c>
    </row>
    <row r="21" spans="1:53" x14ac:dyDescent="0.25">
      <c r="A21" s="53"/>
      <c r="D21" t="s">
        <v>22</v>
      </c>
      <c r="E21" t="e">
        <f>AVERAGE(B20:G20)</f>
        <v>#DIV/0!</v>
      </c>
      <c r="F21" t="s">
        <v>23</v>
      </c>
      <c r="G21" t="e">
        <f>STDEV(B20:G20)</f>
        <v>#DIV/0!</v>
      </c>
      <c r="H21" t="s">
        <v>94</v>
      </c>
      <c r="I21">
        <f>M20</f>
        <v>0</v>
      </c>
      <c r="Q21" t="s">
        <v>22</v>
      </c>
      <c r="R21" t="e">
        <f>AVERAGE(O20:T20)</f>
        <v>#DIV/0!</v>
      </c>
      <c r="S21" t="s">
        <v>23</v>
      </c>
      <c r="T21" t="e">
        <f>STDEV(O20:T20)</f>
        <v>#DIV/0!</v>
      </c>
      <c r="U21" t="s">
        <v>94</v>
      </c>
      <c r="V21">
        <f>Z20</f>
        <v>0</v>
      </c>
      <c r="AD21" t="s">
        <v>22</v>
      </c>
      <c r="AE21" t="e">
        <f>AVERAGE(AB20:AG20)</f>
        <v>#DIV/0!</v>
      </c>
      <c r="AF21" t="s">
        <v>23</v>
      </c>
      <c r="AG21" t="e">
        <f>STDEV(AB20:AG20)</f>
        <v>#DIV/0!</v>
      </c>
      <c r="AH21" t="s">
        <v>94</v>
      </c>
      <c r="AI21">
        <f>AM20</f>
        <v>0</v>
      </c>
      <c r="AN21" s="20"/>
      <c r="AO21">
        <f>AB15</f>
        <v>0</v>
      </c>
      <c r="AP21">
        <f t="shared" ref="AP21:AZ21" si="9">AC15</f>
        <v>0</v>
      </c>
      <c r="AQ21">
        <f t="shared" si="9"/>
        <v>0</v>
      </c>
      <c r="AR21">
        <f t="shared" si="9"/>
        <v>0</v>
      </c>
      <c r="AS21">
        <f t="shared" si="9"/>
        <v>0</v>
      </c>
      <c r="AT21">
        <f t="shared" si="9"/>
        <v>0</v>
      </c>
      <c r="AU21">
        <f t="shared" si="9"/>
        <v>0</v>
      </c>
      <c r="AV21">
        <f t="shared" si="9"/>
        <v>0</v>
      </c>
      <c r="AW21">
        <f t="shared" si="9"/>
        <v>0</v>
      </c>
      <c r="AX21">
        <f t="shared" si="9"/>
        <v>0</v>
      </c>
      <c r="AY21">
        <f t="shared" si="9"/>
        <v>0</v>
      </c>
      <c r="AZ21" s="21">
        <f t="shared" si="9"/>
        <v>0</v>
      </c>
    </row>
    <row r="22" spans="1:53" s="1" customFormat="1" x14ac:dyDescent="0.25">
      <c r="A22" s="53"/>
      <c r="B22" s="1" t="s">
        <v>146</v>
      </c>
      <c r="O22" s="1" t="s">
        <v>147</v>
      </c>
      <c r="AB22" s="1" t="s">
        <v>145</v>
      </c>
      <c r="AN22" s="20" t="s">
        <v>36</v>
      </c>
      <c r="AO22">
        <f>B16</f>
        <v>0</v>
      </c>
      <c r="AP22">
        <f t="shared" ref="AP22:AZ22" si="10">C16</f>
        <v>0</v>
      </c>
      <c r="AQ22">
        <f t="shared" si="10"/>
        <v>0</v>
      </c>
      <c r="AR22">
        <f t="shared" si="10"/>
        <v>0</v>
      </c>
      <c r="AS22">
        <f t="shared" si="10"/>
        <v>0</v>
      </c>
      <c r="AT22">
        <f t="shared" si="10"/>
        <v>0</v>
      </c>
      <c r="AU22">
        <f t="shared" si="10"/>
        <v>0</v>
      </c>
      <c r="AV22">
        <f t="shared" si="10"/>
        <v>0</v>
      </c>
      <c r="AW22">
        <f t="shared" si="10"/>
        <v>0</v>
      </c>
      <c r="AX22">
        <f t="shared" si="10"/>
        <v>0</v>
      </c>
      <c r="AY22">
        <f t="shared" si="10"/>
        <v>0</v>
      </c>
      <c r="AZ22" s="21">
        <f t="shared" si="10"/>
        <v>0</v>
      </c>
      <c r="BA22"/>
    </row>
    <row r="23" spans="1:53" x14ac:dyDescent="0.25">
      <c r="A23" s="53" t="str">
        <f>J2</f>
        <v>BPB</v>
      </c>
      <c r="B23" s="2" t="e">
        <f>(B13-$I$21)/($E$21-$I$21)</f>
        <v>#DIV/0!</v>
      </c>
      <c r="C23" s="2" t="e">
        <f t="shared" ref="C23:M23" si="11">(C13-$I$21)/($E$21-$I$21)</f>
        <v>#DIV/0!</v>
      </c>
      <c r="D23" s="2" t="e">
        <f t="shared" si="11"/>
        <v>#DIV/0!</v>
      </c>
      <c r="E23" s="2" t="e">
        <f t="shared" si="11"/>
        <v>#DIV/0!</v>
      </c>
      <c r="F23" s="2" t="e">
        <f t="shared" si="11"/>
        <v>#DIV/0!</v>
      </c>
      <c r="G23" s="2" t="e">
        <f t="shared" si="11"/>
        <v>#DIV/0!</v>
      </c>
      <c r="H23" s="2" t="e">
        <f t="shared" si="11"/>
        <v>#DIV/0!</v>
      </c>
      <c r="I23" s="2" t="e">
        <f t="shared" si="11"/>
        <v>#DIV/0!</v>
      </c>
      <c r="J23" s="2" t="e">
        <f t="shared" si="11"/>
        <v>#DIV/0!</v>
      </c>
      <c r="K23" s="2" t="e">
        <f t="shared" si="11"/>
        <v>#DIV/0!</v>
      </c>
      <c r="L23" s="2" t="e">
        <f t="shared" si="11"/>
        <v>#DIV/0!</v>
      </c>
      <c r="M23" s="2" t="e">
        <f t="shared" si="11"/>
        <v>#DIV/0!</v>
      </c>
      <c r="O23" s="2" t="e">
        <f>(O13-$V$21)/($R$21-$V$21)</f>
        <v>#DIV/0!</v>
      </c>
      <c r="P23" s="2" t="e">
        <f t="shared" ref="P23:Z23" si="12">(P13-$V$21)/($R$21-$V$21)</f>
        <v>#DIV/0!</v>
      </c>
      <c r="Q23" s="2" t="e">
        <f t="shared" si="12"/>
        <v>#DIV/0!</v>
      </c>
      <c r="R23" s="2" t="e">
        <f t="shared" si="12"/>
        <v>#DIV/0!</v>
      </c>
      <c r="S23" s="2" t="e">
        <f t="shared" si="12"/>
        <v>#DIV/0!</v>
      </c>
      <c r="T23" s="2" t="e">
        <f t="shared" si="12"/>
        <v>#DIV/0!</v>
      </c>
      <c r="U23" s="2" t="e">
        <f t="shared" si="12"/>
        <v>#DIV/0!</v>
      </c>
      <c r="V23" s="2" t="e">
        <f t="shared" si="12"/>
        <v>#DIV/0!</v>
      </c>
      <c r="W23" s="2" t="e">
        <f t="shared" si="12"/>
        <v>#DIV/0!</v>
      </c>
      <c r="X23" s="2" t="e">
        <f t="shared" si="12"/>
        <v>#DIV/0!</v>
      </c>
      <c r="Y23" s="2" t="e">
        <f t="shared" si="12"/>
        <v>#DIV/0!</v>
      </c>
      <c r="Z23" s="2" t="e">
        <f t="shared" si="12"/>
        <v>#DIV/0!</v>
      </c>
      <c r="AB23" s="2" t="e">
        <f>(AB13-$AI$21)/($AE$21-$AI$21)</f>
        <v>#DIV/0!</v>
      </c>
      <c r="AC23" s="2" t="e">
        <f t="shared" ref="AC23:AM23" si="13">(AC13-$AI$21)/($AE$21-$AI$21)</f>
        <v>#DIV/0!</v>
      </c>
      <c r="AD23" s="2" t="e">
        <f t="shared" si="13"/>
        <v>#DIV/0!</v>
      </c>
      <c r="AE23" s="2" t="e">
        <f t="shared" si="13"/>
        <v>#DIV/0!</v>
      </c>
      <c r="AF23" s="2" t="e">
        <f t="shared" si="13"/>
        <v>#DIV/0!</v>
      </c>
      <c r="AG23" s="2" t="e">
        <f t="shared" si="13"/>
        <v>#DIV/0!</v>
      </c>
      <c r="AH23" s="2" t="e">
        <f t="shared" si="13"/>
        <v>#DIV/0!</v>
      </c>
      <c r="AI23" s="2" t="e">
        <f t="shared" si="13"/>
        <v>#DIV/0!</v>
      </c>
      <c r="AJ23" s="2" t="e">
        <f t="shared" si="13"/>
        <v>#DIV/0!</v>
      </c>
      <c r="AK23" s="2" t="e">
        <f t="shared" si="13"/>
        <v>#DIV/0!</v>
      </c>
      <c r="AL23" s="2" t="e">
        <f t="shared" si="13"/>
        <v>#DIV/0!</v>
      </c>
      <c r="AM23" s="18" t="e">
        <f t="shared" si="13"/>
        <v>#DIV/0!</v>
      </c>
      <c r="AN23" s="20"/>
      <c r="AO23">
        <f>O16</f>
        <v>0</v>
      </c>
      <c r="AP23">
        <f t="shared" ref="AP23:AZ23" si="14">P16</f>
        <v>0</v>
      </c>
      <c r="AQ23">
        <f t="shared" si="14"/>
        <v>0</v>
      </c>
      <c r="AR23">
        <f t="shared" si="14"/>
        <v>0</v>
      </c>
      <c r="AS23">
        <f t="shared" si="14"/>
        <v>0</v>
      </c>
      <c r="AT23">
        <f t="shared" si="14"/>
        <v>0</v>
      </c>
      <c r="AU23">
        <f t="shared" si="14"/>
        <v>0</v>
      </c>
      <c r="AV23">
        <f t="shared" si="14"/>
        <v>0</v>
      </c>
      <c r="AW23">
        <f t="shared" si="14"/>
        <v>0</v>
      </c>
      <c r="AX23">
        <f t="shared" si="14"/>
        <v>0</v>
      </c>
      <c r="AY23">
        <f t="shared" si="14"/>
        <v>0</v>
      </c>
      <c r="AZ23" s="21">
        <f t="shared" si="14"/>
        <v>0</v>
      </c>
    </row>
    <row r="24" spans="1:53" x14ac:dyDescent="0.25">
      <c r="A24" s="53">
        <f t="shared" ref="A24:A29" si="15">J3</f>
        <v>0</v>
      </c>
      <c r="B24" s="2" t="e">
        <f t="shared" ref="B24:M30" si="16">(B14-$I$21)/($E$21-$I$21)</f>
        <v>#DIV/0!</v>
      </c>
      <c r="C24" s="2" t="e">
        <f t="shared" si="16"/>
        <v>#DIV/0!</v>
      </c>
      <c r="D24" s="2" t="e">
        <f t="shared" si="16"/>
        <v>#DIV/0!</v>
      </c>
      <c r="E24" s="2" t="e">
        <f t="shared" si="16"/>
        <v>#DIV/0!</v>
      </c>
      <c r="F24" s="2" t="e">
        <f t="shared" si="16"/>
        <v>#DIV/0!</v>
      </c>
      <c r="G24" s="2" t="e">
        <f t="shared" si="16"/>
        <v>#DIV/0!</v>
      </c>
      <c r="H24" s="2" t="e">
        <f t="shared" si="16"/>
        <v>#DIV/0!</v>
      </c>
      <c r="I24" s="2" t="e">
        <f t="shared" si="16"/>
        <v>#DIV/0!</v>
      </c>
      <c r="J24" s="2" t="e">
        <f t="shared" si="16"/>
        <v>#DIV/0!</v>
      </c>
      <c r="K24" s="2" t="e">
        <f t="shared" si="16"/>
        <v>#DIV/0!</v>
      </c>
      <c r="L24" s="2" t="e">
        <f t="shared" si="16"/>
        <v>#DIV/0!</v>
      </c>
      <c r="M24" s="2" t="e">
        <f t="shared" si="16"/>
        <v>#DIV/0!</v>
      </c>
      <c r="O24" s="2" t="e">
        <f t="shared" ref="O24:Z30" si="17">(O14-$V$21)/($R$21-$V$21)</f>
        <v>#DIV/0!</v>
      </c>
      <c r="P24" s="2" t="e">
        <f t="shared" si="17"/>
        <v>#DIV/0!</v>
      </c>
      <c r="Q24" s="2" t="e">
        <f t="shared" si="17"/>
        <v>#DIV/0!</v>
      </c>
      <c r="R24" s="2" t="e">
        <f t="shared" si="17"/>
        <v>#DIV/0!</v>
      </c>
      <c r="S24" s="2" t="e">
        <f t="shared" si="17"/>
        <v>#DIV/0!</v>
      </c>
      <c r="T24" s="2" t="e">
        <f t="shared" si="17"/>
        <v>#DIV/0!</v>
      </c>
      <c r="U24" s="2" t="e">
        <f t="shared" si="17"/>
        <v>#DIV/0!</v>
      </c>
      <c r="V24" s="2" t="e">
        <f t="shared" si="17"/>
        <v>#DIV/0!</v>
      </c>
      <c r="W24" s="2" t="e">
        <f t="shared" si="17"/>
        <v>#DIV/0!</v>
      </c>
      <c r="X24" s="2" t="e">
        <f t="shared" si="17"/>
        <v>#DIV/0!</v>
      </c>
      <c r="Y24" s="2" t="e">
        <f t="shared" si="17"/>
        <v>#DIV/0!</v>
      </c>
      <c r="Z24" s="2" t="e">
        <f t="shared" si="17"/>
        <v>#DIV/0!</v>
      </c>
      <c r="AB24" s="2" t="e">
        <f t="shared" ref="AB24:AM30" si="18">(AB14-$AI$21)/($AE$21-$AI$21)</f>
        <v>#DIV/0!</v>
      </c>
      <c r="AC24" s="2" t="e">
        <f t="shared" si="18"/>
        <v>#DIV/0!</v>
      </c>
      <c r="AD24" s="2" t="e">
        <f t="shared" si="18"/>
        <v>#DIV/0!</v>
      </c>
      <c r="AE24" s="2" t="e">
        <f t="shared" si="18"/>
        <v>#DIV/0!</v>
      </c>
      <c r="AF24" s="2" t="e">
        <f t="shared" si="18"/>
        <v>#DIV/0!</v>
      </c>
      <c r="AG24" s="2" t="e">
        <f t="shared" si="18"/>
        <v>#DIV/0!</v>
      </c>
      <c r="AH24" s="2" t="e">
        <f t="shared" si="18"/>
        <v>#DIV/0!</v>
      </c>
      <c r="AI24" s="2" t="e">
        <f t="shared" si="18"/>
        <v>#DIV/0!</v>
      </c>
      <c r="AJ24" s="2" t="e">
        <f t="shared" si="18"/>
        <v>#DIV/0!</v>
      </c>
      <c r="AK24" s="2" t="e">
        <f t="shared" si="18"/>
        <v>#DIV/0!</v>
      </c>
      <c r="AL24" s="2" t="e">
        <f t="shared" si="18"/>
        <v>#DIV/0!</v>
      </c>
      <c r="AM24" s="18" t="e">
        <f t="shared" si="18"/>
        <v>#DIV/0!</v>
      </c>
      <c r="AN24" s="20"/>
      <c r="AO24">
        <f>AB16</f>
        <v>0</v>
      </c>
      <c r="AP24">
        <f t="shared" ref="AP24:AZ24" si="19">AC16</f>
        <v>0</v>
      </c>
      <c r="AQ24">
        <f t="shared" si="19"/>
        <v>0</v>
      </c>
      <c r="AR24">
        <f t="shared" si="19"/>
        <v>0</v>
      </c>
      <c r="AS24">
        <f t="shared" si="19"/>
        <v>0</v>
      </c>
      <c r="AT24">
        <f t="shared" si="19"/>
        <v>0</v>
      </c>
      <c r="AU24">
        <f t="shared" si="19"/>
        <v>0</v>
      </c>
      <c r="AV24">
        <f t="shared" si="19"/>
        <v>0</v>
      </c>
      <c r="AW24">
        <f t="shared" si="19"/>
        <v>0</v>
      </c>
      <c r="AX24">
        <f t="shared" si="19"/>
        <v>0</v>
      </c>
      <c r="AY24">
        <f t="shared" si="19"/>
        <v>0</v>
      </c>
      <c r="AZ24" s="21">
        <f t="shared" si="19"/>
        <v>0</v>
      </c>
    </row>
    <row r="25" spans="1:53" x14ac:dyDescent="0.25">
      <c r="A25" s="53">
        <f t="shared" si="15"/>
        <v>0</v>
      </c>
      <c r="B25" s="2" t="e">
        <f t="shared" si="16"/>
        <v>#DIV/0!</v>
      </c>
      <c r="C25" s="2" t="e">
        <f t="shared" si="16"/>
        <v>#DIV/0!</v>
      </c>
      <c r="D25" s="2" t="e">
        <f t="shared" si="16"/>
        <v>#DIV/0!</v>
      </c>
      <c r="E25" s="2" t="e">
        <f t="shared" si="16"/>
        <v>#DIV/0!</v>
      </c>
      <c r="F25" s="2" t="e">
        <f t="shared" si="16"/>
        <v>#DIV/0!</v>
      </c>
      <c r="G25" s="2" t="e">
        <f t="shared" si="16"/>
        <v>#DIV/0!</v>
      </c>
      <c r="H25" s="2" t="e">
        <f t="shared" si="16"/>
        <v>#DIV/0!</v>
      </c>
      <c r="I25" s="2" t="e">
        <f t="shared" si="16"/>
        <v>#DIV/0!</v>
      </c>
      <c r="J25" s="2" t="e">
        <f t="shared" si="16"/>
        <v>#DIV/0!</v>
      </c>
      <c r="K25" s="2" t="e">
        <f t="shared" si="16"/>
        <v>#DIV/0!</v>
      </c>
      <c r="L25" s="2" t="e">
        <f t="shared" si="16"/>
        <v>#DIV/0!</v>
      </c>
      <c r="M25" s="2" t="e">
        <f t="shared" si="16"/>
        <v>#DIV/0!</v>
      </c>
      <c r="O25" s="2" t="e">
        <f t="shared" si="17"/>
        <v>#DIV/0!</v>
      </c>
      <c r="P25" s="2" t="e">
        <f t="shared" si="17"/>
        <v>#DIV/0!</v>
      </c>
      <c r="Q25" s="2" t="e">
        <f t="shared" si="17"/>
        <v>#DIV/0!</v>
      </c>
      <c r="R25" s="2" t="e">
        <f t="shared" si="17"/>
        <v>#DIV/0!</v>
      </c>
      <c r="S25" s="2" t="e">
        <f t="shared" si="17"/>
        <v>#DIV/0!</v>
      </c>
      <c r="T25" s="2" t="e">
        <f t="shared" si="17"/>
        <v>#DIV/0!</v>
      </c>
      <c r="U25" s="2" t="e">
        <f t="shared" si="17"/>
        <v>#DIV/0!</v>
      </c>
      <c r="V25" s="2" t="e">
        <f t="shared" si="17"/>
        <v>#DIV/0!</v>
      </c>
      <c r="W25" s="2" t="e">
        <f t="shared" si="17"/>
        <v>#DIV/0!</v>
      </c>
      <c r="X25" s="2" t="e">
        <f t="shared" si="17"/>
        <v>#DIV/0!</v>
      </c>
      <c r="Y25" s="2" t="e">
        <f t="shared" si="17"/>
        <v>#DIV/0!</v>
      </c>
      <c r="Z25" s="2" t="e">
        <f t="shared" si="17"/>
        <v>#DIV/0!</v>
      </c>
      <c r="AB25" s="2" t="e">
        <f t="shared" si="18"/>
        <v>#DIV/0!</v>
      </c>
      <c r="AC25" s="2" t="e">
        <f t="shared" si="18"/>
        <v>#DIV/0!</v>
      </c>
      <c r="AD25" s="2" t="e">
        <f t="shared" si="18"/>
        <v>#DIV/0!</v>
      </c>
      <c r="AE25" s="2" t="e">
        <f t="shared" si="18"/>
        <v>#DIV/0!</v>
      </c>
      <c r="AF25" s="2" t="e">
        <f t="shared" si="18"/>
        <v>#DIV/0!</v>
      </c>
      <c r="AG25" s="2" t="e">
        <f t="shared" si="18"/>
        <v>#DIV/0!</v>
      </c>
      <c r="AH25" s="2" t="e">
        <f t="shared" si="18"/>
        <v>#DIV/0!</v>
      </c>
      <c r="AI25" s="2" t="e">
        <f t="shared" si="18"/>
        <v>#DIV/0!</v>
      </c>
      <c r="AJ25" s="2" t="e">
        <f t="shared" si="18"/>
        <v>#DIV/0!</v>
      </c>
      <c r="AK25" s="2" t="e">
        <f t="shared" si="18"/>
        <v>#DIV/0!</v>
      </c>
      <c r="AL25" s="2" t="e">
        <f t="shared" si="18"/>
        <v>#DIV/0!</v>
      </c>
      <c r="AM25" s="18" t="e">
        <f t="shared" si="18"/>
        <v>#DIV/0!</v>
      </c>
      <c r="AN25" s="20" t="s">
        <v>37</v>
      </c>
      <c r="AO25">
        <f>B17</f>
        <v>0</v>
      </c>
      <c r="AP25">
        <f t="shared" ref="AP25:AZ25" si="20">C17</f>
        <v>0</v>
      </c>
      <c r="AQ25">
        <f t="shared" si="20"/>
        <v>0</v>
      </c>
      <c r="AR25">
        <f t="shared" si="20"/>
        <v>0</v>
      </c>
      <c r="AS25">
        <f t="shared" si="20"/>
        <v>0</v>
      </c>
      <c r="AT25">
        <f t="shared" si="20"/>
        <v>0</v>
      </c>
      <c r="AU25">
        <f t="shared" si="20"/>
        <v>0</v>
      </c>
      <c r="AV25">
        <f t="shared" si="20"/>
        <v>0</v>
      </c>
      <c r="AW25">
        <f t="shared" si="20"/>
        <v>0</v>
      </c>
      <c r="AX25">
        <f t="shared" si="20"/>
        <v>0</v>
      </c>
      <c r="AY25">
        <f t="shared" si="20"/>
        <v>0</v>
      </c>
      <c r="AZ25" s="21">
        <f t="shared" si="20"/>
        <v>0</v>
      </c>
    </row>
    <row r="26" spans="1:53" x14ac:dyDescent="0.25">
      <c r="A26" s="53">
        <f t="shared" si="15"/>
        <v>0</v>
      </c>
      <c r="B26" s="2" t="e">
        <f t="shared" si="16"/>
        <v>#DIV/0!</v>
      </c>
      <c r="C26" s="2" t="e">
        <f t="shared" si="16"/>
        <v>#DIV/0!</v>
      </c>
      <c r="D26" s="2" t="e">
        <f t="shared" si="16"/>
        <v>#DIV/0!</v>
      </c>
      <c r="E26" s="2" t="e">
        <f t="shared" si="16"/>
        <v>#DIV/0!</v>
      </c>
      <c r="F26" s="2" t="e">
        <f t="shared" si="16"/>
        <v>#DIV/0!</v>
      </c>
      <c r="G26" s="2" t="e">
        <f t="shared" si="16"/>
        <v>#DIV/0!</v>
      </c>
      <c r="H26" s="2" t="e">
        <f t="shared" si="16"/>
        <v>#DIV/0!</v>
      </c>
      <c r="I26" s="2" t="e">
        <f t="shared" si="16"/>
        <v>#DIV/0!</v>
      </c>
      <c r="J26" s="2" t="e">
        <f t="shared" si="16"/>
        <v>#DIV/0!</v>
      </c>
      <c r="K26" s="2" t="e">
        <f t="shared" si="16"/>
        <v>#DIV/0!</v>
      </c>
      <c r="L26" s="2" t="e">
        <f t="shared" si="16"/>
        <v>#DIV/0!</v>
      </c>
      <c r="M26" s="2" t="e">
        <f t="shared" si="16"/>
        <v>#DIV/0!</v>
      </c>
      <c r="O26" s="2" t="e">
        <f t="shared" si="17"/>
        <v>#DIV/0!</v>
      </c>
      <c r="P26" s="2" t="e">
        <f t="shared" si="17"/>
        <v>#DIV/0!</v>
      </c>
      <c r="Q26" s="2" t="e">
        <f t="shared" si="17"/>
        <v>#DIV/0!</v>
      </c>
      <c r="R26" s="2" t="e">
        <f t="shared" si="17"/>
        <v>#DIV/0!</v>
      </c>
      <c r="S26" s="2" t="e">
        <f t="shared" si="17"/>
        <v>#DIV/0!</v>
      </c>
      <c r="T26" s="2" t="e">
        <f t="shared" si="17"/>
        <v>#DIV/0!</v>
      </c>
      <c r="U26" s="2" t="e">
        <f t="shared" si="17"/>
        <v>#DIV/0!</v>
      </c>
      <c r="V26" s="2" t="e">
        <f t="shared" si="17"/>
        <v>#DIV/0!</v>
      </c>
      <c r="W26" s="2" t="e">
        <f t="shared" si="17"/>
        <v>#DIV/0!</v>
      </c>
      <c r="X26" s="2" t="e">
        <f t="shared" si="17"/>
        <v>#DIV/0!</v>
      </c>
      <c r="Y26" s="2" t="e">
        <f t="shared" si="17"/>
        <v>#DIV/0!</v>
      </c>
      <c r="Z26" s="2" t="e">
        <f t="shared" si="17"/>
        <v>#DIV/0!</v>
      </c>
      <c r="AB26" s="2" t="e">
        <f t="shared" si="18"/>
        <v>#DIV/0!</v>
      </c>
      <c r="AC26" s="2" t="e">
        <f t="shared" si="18"/>
        <v>#DIV/0!</v>
      </c>
      <c r="AD26" s="2" t="e">
        <f t="shared" si="18"/>
        <v>#DIV/0!</v>
      </c>
      <c r="AE26" s="2" t="e">
        <f t="shared" si="18"/>
        <v>#DIV/0!</v>
      </c>
      <c r="AF26" s="2" t="e">
        <f t="shared" si="18"/>
        <v>#DIV/0!</v>
      </c>
      <c r="AG26" s="2" t="e">
        <f t="shared" si="18"/>
        <v>#DIV/0!</v>
      </c>
      <c r="AH26" s="2" t="e">
        <f t="shared" si="18"/>
        <v>#DIV/0!</v>
      </c>
      <c r="AI26" s="2" t="e">
        <f t="shared" si="18"/>
        <v>#DIV/0!</v>
      </c>
      <c r="AJ26" s="2" t="e">
        <f t="shared" si="18"/>
        <v>#DIV/0!</v>
      </c>
      <c r="AK26" s="2" t="e">
        <f t="shared" si="18"/>
        <v>#DIV/0!</v>
      </c>
      <c r="AL26" s="2" t="e">
        <f t="shared" si="18"/>
        <v>#DIV/0!</v>
      </c>
      <c r="AM26" s="18" t="e">
        <f t="shared" si="18"/>
        <v>#DIV/0!</v>
      </c>
      <c r="AN26" s="20"/>
      <c r="AO26">
        <f>O17</f>
        <v>0</v>
      </c>
      <c r="AP26">
        <f t="shared" ref="AP26:AZ26" si="21">P17</f>
        <v>0</v>
      </c>
      <c r="AQ26">
        <f t="shared" si="21"/>
        <v>0</v>
      </c>
      <c r="AR26">
        <f t="shared" si="21"/>
        <v>0</v>
      </c>
      <c r="AS26">
        <f t="shared" si="21"/>
        <v>0</v>
      </c>
      <c r="AT26">
        <f t="shared" si="21"/>
        <v>0</v>
      </c>
      <c r="AU26">
        <f t="shared" si="21"/>
        <v>0</v>
      </c>
      <c r="AV26">
        <f t="shared" si="21"/>
        <v>0</v>
      </c>
      <c r="AW26">
        <f t="shared" si="21"/>
        <v>0</v>
      </c>
      <c r="AX26">
        <f t="shared" si="21"/>
        <v>0</v>
      </c>
      <c r="AY26">
        <f t="shared" si="21"/>
        <v>0</v>
      </c>
      <c r="AZ26" s="21">
        <f t="shared" si="21"/>
        <v>0</v>
      </c>
    </row>
    <row r="27" spans="1:53" x14ac:dyDescent="0.25">
      <c r="A27" s="53">
        <f t="shared" si="15"/>
        <v>0</v>
      </c>
      <c r="B27" s="2" t="e">
        <f t="shared" si="16"/>
        <v>#DIV/0!</v>
      </c>
      <c r="C27" s="2" t="e">
        <f t="shared" si="16"/>
        <v>#DIV/0!</v>
      </c>
      <c r="D27" s="2" t="e">
        <f t="shared" si="16"/>
        <v>#DIV/0!</v>
      </c>
      <c r="E27" s="2" t="e">
        <f t="shared" si="16"/>
        <v>#DIV/0!</v>
      </c>
      <c r="F27" s="2" t="e">
        <f t="shared" si="16"/>
        <v>#DIV/0!</v>
      </c>
      <c r="G27" s="2" t="e">
        <f t="shared" si="16"/>
        <v>#DIV/0!</v>
      </c>
      <c r="H27" s="2" t="e">
        <f t="shared" si="16"/>
        <v>#DIV/0!</v>
      </c>
      <c r="I27" s="2" t="e">
        <f t="shared" si="16"/>
        <v>#DIV/0!</v>
      </c>
      <c r="J27" s="2" t="e">
        <f t="shared" si="16"/>
        <v>#DIV/0!</v>
      </c>
      <c r="K27" s="2" t="e">
        <f t="shared" si="16"/>
        <v>#DIV/0!</v>
      </c>
      <c r="L27" s="2" t="e">
        <f t="shared" si="16"/>
        <v>#DIV/0!</v>
      </c>
      <c r="M27" s="2" t="e">
        <f t="shared" si="16"/>
        <v>#DIV/0!</v>
      </c>
      <c r="O27" s="2" t="e">
        <f t="shared" si="17"/>
        <v>#DIV/0!</v>
      </c>
      <c r="P27" s="2" t="e">
        <f t="shared" si="17"/>
        <v>#DIV/0!</v>
      </c>
      <c r="Q27" s="2" t="e">
        <f t="shared" si="17"/>
        <v>#DIV/0!</v>
      </c>
      <c r="R27" s="2" t="e">
        <f t="shared" si="17"/>
        <v>#DIV/0!</v>
      </c>
      <c r="S27" s="2" t="e">
        <f t="shared" si="17"/>
        <v>#DIV/0!</v>
      </c>
      <c r="T27" s="2" t="e">
        <f t="shared" si="17"/>
        <v>#DIV/0!</v>
      </c>
      <c r="U27" s="2" t="e">
        <f t="shared" si="17"/>
        <v>#DIV/0!</v>
      </c>
      <c r="V27" s="2" t="e">
        <f t="shared" si="17"/>
        <v>#DIV/0!</v>
      </c>
      <c r="W27" s="2" t="e">
        <f t="shared" si="17"/>
        <v>#DIV/0!</v>
      </c>
      <c r="X27" s="2" t="e">
        <f t="shared" si="17"/>
        <v>#DIV/0!</v>
      </c>
      <c r="Y27" s="2" t="e">
        <f t="shared" si="17"/>
        <v>#DIV/0!</v>
      </c>
      <c r="Z27" s="2" t="e">
        <f t="shared" si="17"/>
        <v>#DIV/0!</v>
      </c>
      <c r="AB27" s="2" t="e">
        <f t="shared" si="18"/>
        <v>#DIV/0!</v>
      </c>
      <c r="AC27" s="2" t="e">
        <f t="shared" si="18"/>
        <v>#DIV/0!</v>
      </c>
      <c r="AD27" s="2" t="e">
        <f t="shared" si="18"/>
        <v>#DIV/0!</v>
      </c>
      <c r="AE27" s="2" t="e">
        <f t="shared" si="18"/>
        <v>#DIV/0!</v>
      </c>
      <c r="AF27" s="2" t="e">
        <f t="shared" si="18"/>
        <v>#DIV/0!</v>
      </c>
      <c r="AG27" s="2" t="e">
        <f t="shared" si="18"/>
        <v>#DIV/0!</v>
      </c>
      <c r="AH27" s="2" t="e">
        <f t="shared" si="18"/>
        <v>#DIV/0!</v>
      </c>
      <c r="AI27" s="2" t="e">
        <f t="shared" si="18"/>
        <v>#DIV/0!</v>
      </c>
      <c r="AJ27" s="2" t="e">
        <f t="shared" si="18"/>
        <v>#DIV/0!</v>
      </c>
      <c r="AK27" s="2" t="e">
        <f t="shared" si="18"/>
        <v>#DIV/0!</v>
      </c>
      <c r="AL27" s="2" t="e">
        <f t="shared" si="18"/>
        <v>#DIV/0!</v>
      </c>
      <c r="AM27" s="18" t="e">
        <f t="shared" si="18"/>
        <v>#DIV/0!</v>
      </c>
      <c r="AN27" s="20"/>
      <c r="AO27">
        <f>AB17</f>
        <v>0</v>
      </c>
      <c r="AP27">
        <f t="shared" ref="AP27:AZ27" si="22">AC17</f>
        <v>0</v>
      </c>
      <c r="AQ27">
        <f t="shared" si="22"/>
        <v>0</v>
      </c>
      <c r="AR27">
        <f t="shared" si="22"/>
        <v>0</v>
      </c>
      <c r="AS27">
        <f t="shared" si="22"/>
        <v>0</v>
      </c>
      <c r="AT27">
        <f t="shared" si="22"/>
        <v>0</v>
      </c>
      <c r="AU27">
        <f t="shared" si="22"/>
        <v>0</v>
      </c>
      <c r="AV27">
        <f t="shared" si="22"/>
        <v>0</v>
      </c>
      <c r="AW27">
        <f t="shared" si="22"/>
        <v>0</v>
      </c>
      <c r="AX27">
        <f t="shared" si="22"/>
        <v>0</v>
      </c>
      <c r="AY27">
        <f t="shared" si="22"/>
        <v>0</v>
      </c>
      <c r="AZ27" s="21">
        <f t="shared" si="22"/>
        <v>0</v>
      </c>
    </row>
    <row r="28" spans="1:53" x14ac:dyDescent="0.25">
      <c r="A28" s="53">
        <f t="shared" si="15"/>
        <v>0</v>
      </c>
      <c r="B28" s="2" t="e">
        <f t="shared" si="16"/>
        <v>#DIV/0!</v>
      </c>
      <c r="C28" s="2" t="e">
        <f t="shared" si="16"/>
        <v>#DIV/0!</v>
      </c>
      <c r="D28" s="2" t="e">
        <f t="shared" si="16"/>
        <v>#DIV/0!</v>
      </c>
      <c r="E28" s="2" t="e">
        <f t="shared" si="16"/>
        <v>#DIV/0!</v>
      </c>
      <c r="F28" s="2" t="e">
        <f t="shared" si="16"/>
        <v>#DIV/0!</v>
      </c>
      <c r="G28" s="2" t="e">
        <f t="shared" si="16"/>
        <v>#DIV/0!</v>
      </c>
      <c r="H28" s="2" t="e">
        <f t="shared" si="16"/>
        <v>#DIV/0!</v>
      </c>
      <c r="I28" s="2" t="e">
        <f t="shared" si="16"/>
        <v>#DIV/0!</v>
      </c>
      <c r="J28" s="2" t="e">
        <f t="shared" si="16"/>
        <v>#DIV/0!</v>
      </c>
      <c r="K28" s="2" t="e">
        <f t="shared" si="16"/>
        <v>#DIV/0!</v>
      </c>
      <c r="L28" s="2" t="e">
        <f t="shared" si="16"/>
        <v>#DIV/0!</v>
      </c>
      <c r="M28" s="2" t="e">
        <f t="shared" si="16"/>
        <v>#DIV/0!</v>
      </c>
      <c r="O28" s="2" t="e">
        <f t="shared" si="17"/>
        <v>#DIV/0!</v>
      </c>
      <c r="P28" s="2" t="e">
        <f t="shared" si="17"/>
        <v>#DIV/0!</v>
      </c>
      <c r="Q28" s="2" t="e">
        <f t="shared" si="17"/>
        <v>#DIV/0!</v>
      </c>
      <c r="R28" s="2" t="e">
        <f t="shared" si="17"/>
        <v>#DIV/0!</v>
      </c>
      <c r="S28" s="2" t="e">
        <f t="shared" si="17"/>
        <v>#DIV/0!</v>
      </c>
      <c r="T28" s="2" t="e">
        <f t="shared" si="17"/>
        <v>#DIV/0!</v>
      </c>
      <c r="U28" s="2" t="e">
        <f t="shared" si="17"/>
        <v>#DIV/0!</v>
      </c>
      <c r="V28" s="2" t="e">
        <f t="shared" si="17"/>
        <v>#DIV/0!</v>
      </c>
      <c r="W28" s="2" t="e">
        <f t="shared" si="17"/>
        <v>#DIV/0!</v>
      </c>
      <c r="X28" s="2" t="e">
        <f t="shared" si="17"/>
        <v>#DIV/0!</v>
      </c>
      <c r="Y28" s="2" t="e">
        <f t="shared" si="17"/>
        <v>#DIV/0!</v>
      </c>
      <c r="Z28" s="2" t="e">
        <f t="shared" si="17"/>
        <v>#DIV/0!</v>
      </c>
      <c r="AB28" s="2" t="e">
        <f t="shared" si="18"/>
        <v>#DIV/0!</v>
      </c>
      <c r="AC28" s="2" t="e">
        <f t="shared" si="18"/>
        <v>#DIV/0!</v>
      </c>
      <c r="AD28" s="2" t="e">
        <f t="shared" si="18"/>
        <v>#DIV/0!</v>
      </c>
      <c r="AE28" s="2" t="e">
        <f t="shared" si="18"/>
        <v>#DIV/0!</v>
      </c>
      <c r="AF28" s="2" t="e">
        <f t="shared" si="18"/>
        <v>#DIV/0!</v>
      </c>
      <c r="AG28" s="2" t="e">
        <f t="shared" si="18"/>
        <v>#DIV/0!</v>
      </c>
      <c r="AH28" s="2" t="e">
        <f t="shared" si="18"/>
        <v>#DIV/0!</v>
      </c>
      <c r="AI28" s="2" t="e">
        <f t="shared" si="18"/>
        <v>#DIV/0!</v>
      </c>
      <c r="AJ28" s="2" t="e">
        <f t="shared" si="18"/>
        <v>#DIV/0!</v>
      </c>
      <c r="AK28" s="2" t="e">
        <f t="shared" si="18"/>
        <v>#DIV/0!</v>
      </c>
      <c r="AL28" s="2" t="e">
        <f t="shared" si="18"/>
        <v>#DIV/0!</v>
      </c>
      <c r="AM28" s="18" t="e">
        <f t="shared" si="18"/>
        <v>#DIV/0!</v>
      </c>
      <c r="AN28" s="20" t="s">
        <v>38</v>
      </c>
      <c r="AO28">
        <f>B18</f>
        <v>0</v>
      </c>
      <c r="AP28">
        <f t="shared" ref="AP28:AZ28" si="23">C18</f>
        <v>0</v>
      </c>
      <c r="AQ28">
        <f t="shared" si="23"/>
        <v>0</v>
      </c>
      <c r="AR28">
        <f t="shared" si="23"/>
        <v>0</v>
      </c>
      <c r="AS28">
        <f t="shared" si="23"/>
        <v>0</v>
      </c>
      <c r="AT28">
        <f t="shared" si="23"/>
        <v>0</v>
      </c>
      <c r="AU28">
        <f t="shared" si="23"/>
        <v>0</v>
      </c>
      <c r="AV28">
        <f t="shared" si="23"/>
        <v>0</v>
      </c>
      <c r="AW28">
        <f t="shared" si="23"/>
        <v>0</v>
      </c>
      <c r="AX28">
        <f t="shared" si="23"/>
        <v>0</v>
      </c>
      <c r="AY28">
        <f t="shared" si="23"/>
        <v>0</v>
      </c>
      <c r="AZ28" s="21">
        <f t="shared" si="23"/>
        <v>0</v>
      </c>
    </row>
    <row r="29" spans="1:53" x14ac:dyDescent="0.25">
      <c r="A29" s="53">
        <f t="shared" si="15"/>
        <v>0</v>
      </c>
      <c r="B29" s="2" t="e">
        <f t="shared" si="16"/>
        <v>#DIV/0!</v>
      </c>
      <c r="C29" s="2" t="e">
        <f t="shared" si="16"/>
        <v>#DIV/0!</v>
      </c>
      <c r="D29" s="2" t="e">
        <f t="shared" si="16"/>
        <v>#DIV/0!</v>
      </c>
      <c r="E29" s="2" t="e">
        <f t="shared" si="16"/>
        <v>#DIV/0!</v>
      </c>
      <c r="F29" s="2" t="e">
        <f t="shared" si="16"/>
        <v>#DIV/0!</v>
      </c>
      <c r="G29" s="2" t="e">
        <f t="shared" si="16"/>
        <v>#DIV/0!</v>
      </c>
      <c r="H29" s="2" t="e">
        <f t="shared" si="16"/>
        <v>#DIV/0!</v>
      </c>
      <c r="I29" s="2" t="e">
        <f t="shared" si="16"/>
        <v>#DIV/0!</v>
      </c>
      <c r="J29" s="2" t="e">
        <f t="shared" si="16"/>
        <v>#DIV/0!</v>
      </c>
      <c r="K29" s="2" t="e">
        <f t="shared" si="16"/>
        <v>#DIV/0!</v>
      </c>
      <c r="L29" s="2" t="e">
        <f t="shared" si="16"/>
        <v>#DIV/0!</v>
      </c>
      <c r="M29" s="2" t="e">
        <f t="shared" si="16"/>
        <v>#DIV/0!</v>
      </c>
      <c r="O29" s="2" t="e">
        <f t="shared" si="17"/>
        <v>#DIV/0!</v>
      </c>
      <c r="P29" s="2" t="e">
        <f t="shared" si="17"/>
        <v>#DIV/0!</v>
      </c>
      <c r="Q29" s="2" t="e">
        <f t="shared" si="17"/>
        <v>#DIV/0!</v>
      </c>
      <c r="R29" s="2" t="e">
        <f t="shared" si="17"/>
        <v>#DIV/0!</v>
      </c>
      <c r="S29" s="2" t="e">
        <f t="shared" si="17"/>
        <v>#DIV/0!</v>
      </c>
      <c r="T29" s="2" t="e">
        <f t="shared" si="17"/>
        <v>#DIV/0!</v>
      </c>
      <c r="U29" s="2" t="e">
        <f t="shared" si="17"/>
        <v>#DIV/0!</v>
      </c>
      <c r="V29" s="2" t="e">
        <f t="shared" si="17"/>
        <v>#DIV/0!</v>
      </c>
      <c r="W29" s="2" t="e">
        <f t="shared" si="17"/>
        <v>#DIV/0!</v>
      </c>
      <c r="X29" s="2" t="e">
        <f t="shared" si="17"/>
        <v>#DIV/0!</v>
      </c>
      <c r="Y29" s="2" t="e">
        <f t="shared" si="17"/>
        <v>#DIV/0!</v>
      </c>
      <c r="Z29" s="2" t="e">
        <f t="shared" si="17"/>
        <v>#DIV/0!</v>
      </c>
      <c r="AB29" s="2" t="e">
        <f t="shared" si="18"/>
        <v>#DIV/0!</v>
      </c>
      <c r="AC29" s="2" t="e">
        <f t="shared" si="18"/>
        <v>#DIV/0!</v>
      </c>
      <c r="AD29" s="2" t="e">
        <f t="shared" si="18"/>
        <v>#DIV/0!</v>
      </c>
      <c r="AE29" s="2" t="e">
        <f t="shared" si="18"/>
        <v>#DIV/0!</v>
      </c>
      <c r="AF29" s="2" t="e">
        <f t="shared" si="18"/>
        <v>#DIV/0!</v>
      </c>
      <c r="AG29" s="2" t="e">
        <f t="shared" si="18"/>
        <v>#DIV/0!</v>
      </c>
      <c r="AH29" s="2" t="e">
        <f t="shared" si="18"/>
        <v>#DIV/0!</v>
      </c>
      <c r="AI29" s="2" t="e">
        <f t="shared" si="18"/>
        <v>#DIV/0!</v>
      </c>
      <c r="AJ29" s="2" t="e">
        <f t="shared" si="18"/>
        <v>#DIV/0!</v>
      </c>
      <c r="AK29" s="2" t="e">
        <f t="shared" si="18"/>
        <v>#DIV/0!</v>
      </c>
      <c r="AL29" s="2" t="e">
        <f t="shared" si="18"/>
        <v>#DIV/0!</v>
      </c>
      <c r="AM29" s="18" t="e">
        <f t="shared" si="18"/>
        <v>#DIV/0!</v>
      </c>
      <c r="AN29" s="20"/>
      <c r="AO29">
        <f>O18</f>
        <v>0</v>
      </c>
      <c r="AP29">
        <f t="shared" ref="AP29:AZ29" si="24">P18</f>
        <v>0</v>
      </c>
      <c r="AQ29">
        <f t="shared" si="24"/>
        <v>0</v>
      </c>
      <c r="AR29">
        <f t="shared" si="24"/>
        <v>0</v>
      </c>
      <c r="AS29">
        <f t="shared" si="24"/>
        <v>0</v>
      </c>
      <c r="AT29">
        <f t="shared" si="24"/>
        <v>0</v>
      </c>
      <c r="AU29">
        <f t="shared" si="24"/>
        <v>0</v>
      </c>
      <c r="AV29">
        <f t="shared" si="24"/>
        <v>0</v>
      </c>
      <c r="AW29">
        <f t="shared" si="24"/>
        <v>0</v>
      </c>
      <c r="AX29">
        <f t="shared" si="24"/>
        <v>0</v>
      </c>
      <c r="AY29">
        <f t="shared" si="24"/>
        <v>0</v>
      </c>
      <c r="AZ29" s="21">
        <f t="shared" si="24"/>
        <v>0</v>
      </c>
    </row>
    <row r="30" spans="1:53" x14ac:dyDescent="0.25">
      <c r="A30" s="53"/>
      <c r="B30" s="2" t="e">
        <f t="shared" si="16"/>
        <v>#DIV/0!</v>
      </c>
      <c r="C30" s="2" t="e">
        <f t="shared" si="16"/>
        <v>#DIV/0!</v>
      </c>
      <c r="D30" s="2" t="e">
        <f t="shared" si="16"/>
        <v>#DIV/0!</v>
      </c>
      <c r="E30" s="2" t="e">
        <f t="shared" si="16"/>
        <v>#DIV/0!</v>
      </c>
      <c r="F30" s="2" t="e">
        <f t="shared" si="16"/>
        <v>#DIV/0!</v>
      </c>
      <c r="G30" s="2" t="e">
        <f t="shared" si="16"/>
        <v>#DIV/0!</v>
      </c>
      <c r="H30" s="2" t="e">
        <f t="shared" si="16"/>
        <v>#DIV/0!</v>
      </c>
      <c r="I30" s="2" t="e">
        <f t="shared" si="16"/>
        <v>#DIV/0!</v>
      </c>
      <c r="J30" s="2" t="e">
        <f t="shared" si="16"/>
        <v>#DIV/0!</v>
      </c>
      <c r="K30" s="2" t="e">
        <f t="shared" si="16"/>
        <v>#DIV/0!</v>
      </c>
      <c r="L30" s="2" t="e">
        <f t="shared" si="16"/>
        <v>#DIV/0!</v>
      </c>
      <c r="M30" s="2" t="e">
        <f t="shared" si="16"/>
        <v>#DIV/0!</v>
      </c>
      <c r="O30" s="2" t="e">
        <f t="shared" si="17"/>
        <v>#DIV/0!</v>
      </c>
      <c r="P30" s="2" t="e">
        <f t="shared" si="17"/>
        <v>#DIV/0!</v>
      </c>
      <c r="Q30" s="2" t="e">
        <f t="shared" si="17"/>
        <v>#DIV/0!</v>
      </c>
      <c r="R30" s="2" t="e">
        <f t="shared" si="17"/>
        <v>#DIV/0!</v>
      </c>
      <c r="S30" s="2" t="e">
        <f t="shared" si="17"/>
        <v>#DIV/0!</v>
      </c>
      <c r="T30" s="2" t="e">
        <f t="shared" si="17"/>
        <v>#DIV/0!</v>
      </c>
      <c r="U30" s="2" t="e">
        <f t="shared" si="17"/>
        <v>#DIV/0!</v>
      </c>
      <c r="V30" s="2" t="e">
        <f t="shared" si="17"/>
        <v>#DIV/0!</v>
      </c>
      <c r="W30" s="2" t="e">
        <f t="shared" si="17"/>
        <v>#DIV/0!</v>
      </c>
      <c r="X30" s="2" t="e">
        <f t="shared" si="17"/>
        <v>#DIV/0!</v>
      </c>
      <c r="Y30" s="2" t="e">
        <f t="shared" si="17"/>
        <v>#DIV/0!</v>
      </c>
      <c r="Z30" s="2" t="e">
        <f t="shared" si="17"/>
        <v>#DIV/0!</v>
      </c>
      <c r="AB30" s="2" t="e">
        <f t="shared" si="18"/>
        <v>#DIV/0!</v>
      </c>
      <c r="AC30" s="2" t="e">
        <f t="shared" si="18"/>
        <v>#DIV/0!</v>
      </c>
      <c r="AD30" s="2" t="e">
        <f t="shared" si="18"/>
        <v>#DIV/0!</v>
      </c>
      <c r="AE30" s="2" t="e">
        <f t="shared" si="18"/>
        <v>#DIV/0!</v>
      </c>
      <c r="AF30" s="2" t="e">
        <f t="shared" si="18"/>
        <v>#DIV/0!</v>
      </c>
      <c r="AG30" s="2" t="e">
        <f t="shared" si="18"/>
        <v>#DIV/0!</v>
      </c>
      <c r="AH30" s="2" t="e">
        <f t="shared" si="18"/>
        <v>#DIV/0!</v>
      </c>
      <c r="AI30" s="2" t="e">
        <f t="shared" si="18"/>
        <v>#DIV/0!</v>
      </c>
      <c r="AJ30" s="2" t="e">
        <f t="shared" si="18"/>
        <v>#DIV/0!</v>
      </c>
      <c r="AK30" s="2" t="e">
        <f t="shared" si="18"/>
        <v>#DIV/0!</v>
      </c>
      <c r="AL30" s="2" t="e">
        <f t="shared" si="18"/>
        <v>#DIV/0!</v>
      </c>
      <c r="AM30" s="18" t="e">
        <f t="shared" si="18"/>
        <v>#DIV/0!</v>
      </c>
      <c r="AN30" s="20"/>
      <c r="AO30">
        <f>AB18</f>
        <v>0</v>
      </c>
      <c r="AP30">
        <f t="shared" ref="AP30:AZ30" si="25">AC18</f>
        <v>0</v>
      </c>
      <c r="AQ30">
        <f t="shared" si="25"/>
        <v>0</v>
      </c>
      <c r="AR30">
        <f t="shared" si="25"/>
        <v>0</v>
      </c>
      <c r="AS30">
        <f t="shared" si="25"/>
        <v>0</v>
      </c>
      <c r="AT30">
        <f t="shared" si="25"/>
        <v>0</v>
      </c>
      <c r="AU30">
        <f t="shared" si="25"/>
        <v>0</v>
      </c>
      <c r="AV30">
        <f t="shared" si="25"/>
        <v>0</v>
      </c>
      <c r="AW30">
        <f t="shared" si="25"/>
        <v>0</v>
      </c>
      <c r="AX30">
        <f t="shared" si="25"/>
        <v>0</v>
      </c>
      <c r="AY30">
        <f t="shared" si="25"/>
        <v>0</v>
      </c>
      <c r="AZ30" s="21">
        <f t="shared" si="25"/>
        <v>0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0</v>
      </c>
      <c r="AP31">
        <f t="shared" si="26"/>
        <v>0</v>
      </c>
      <c r="AQ31">
        <f t="shared" si="26"/>
        <v>0</v>
      </c>
      <c r="AR31">
        <f t="shared" si="26"/>
        <v>0</v>
      </c>
      <c r="AS31">
        <f t="shared" si="26"/>
        <v>0</v>
      </c>
      <c r="AT31">
        <f t="shared" si="26"/>
        <v>0</v>
      </c>
      <c r="AU31">
        <f t="shared" si="26"/>
        <v>0</v>
      </c>
      <c r="AV31">
        <f t="shared" si="26"/>
        <v>0</v>
      </c>
      <c r="AW31">
        <f t="shared" si="26"/>
        <v>0</v>
      </c>
      <c r="AX31">
        <f t="shared" si="26"/>
        <v>0</v>
      </c>
      <c r="AY31">
        <f t="shared" si="26"/>
        <v>0</v>
      </c>
      <c r="AZ31" s="21">
        <f t="shared" si="26"/>
        <v>0</v>
      </c>
    </row>
    <row r="32" spans="1:53" x14ac:dyDescent="0.25">
      <c r="A32" s="54"/>
      <c r="B32" s="28">
        <f t="shared" ref="B32:L32" si="27">C32/2</f>
        <v>1.00537109375E-2</v>
      </c>
      <c r="C32" s="28">
        <f t="shared" si="27"/>
        <v>2.0107421875E-2</v>
      </c>
      <c r="D32" s="28">
        <f t="shared" si="27"/>
        <v>4.021484375E-2</v>
      </c>
      <c r="E32" s="28">
        <f t="shared" si="27"/>
        <v>8.0429687499999999E-2</v>
      </c>
      <c r="F32" s="28">
        <f t="shared" si="27"/>
        <v>0.160859375</v>
      </c>
      <c r="G32" s="28">
        <f t="shared" si="27"/>
        <v>0.32171875</v>
      </c>
      <c r="H32" s="28">
        <f t="shared" si="27"/>
        <v>0.6434375</v>
      </c>
      <c r="I32" s="28">
        <f t="shared" si="27"/>
        <v>1.286875</v>
      </c>
      <c r="J32" s="28">
        <f t="shared" si="27"/>
        <v>2.57375</v>
      </c>
      <c r="K32" s="28">
        <f t="shared" si="27"/>
        <v>5.1475</v>
      </c>
      <c r="L32" s="28">
        <f t="shared" si="27"/>
        <v>10.295</v>
      </c>
      <c r="M32" s="1">
        <f>E9</f>
        <v>20.59</v>
      </c>
      <c r="O32" s="1" t="s">
        <v>41</v>
      </c>
      <c r="AN32" s="20"/>
      <c r="AO32">
        <f t="shared" ref="AO32:AZ32" si="28">O19</f>
        <v>0</v>
      </c>
      <c r="AP32">
        <f t="shared" si="28"/>
        <v>0</v>
      </c>
      <c r="AQ32">
        <f t="shared" si="28"/>
        <v>0</v>
      </c>
      <c r="AR32">
        <f t="shared" si="28"/>
        <v>0</v>
      </c>
      <c r="AS32">
        <f t="shared" si="28"/>
        <v>0</v>
      </c>
      <c r="AT32">
        <f t="shared" si="28"/>
        <v>0</v>
      </c>
      <c r="AU32">
        <f t="shared" si="28"/>
        <v>0</v>
      </c>
      <c r="AV32">
        <f t="shared" si="28"/>
        <v>0</v>
      </c>
      <c r="AW32">
        <f t="shared" si="28"/>
        <v>0</v>
      </c>
      <c r="AX32">
        <f t="shared" si="28"/>
        <v>0</v>
      </c>
      <c r="AY32">
        <f t="shared" si="28"/>
        <v>0</v>
      </c>
      <c r="AZ32" s="21">
        <f t="shared" si="28"/>
        <v>0</v>
      </c>
    </row>
    <row r="33" spans="1:52" x14ac:dyDescent="0.25">
      <c r="A33" s="53" t="str">
        <f t="shared" ref="A33:A39" si="29">J2</f>
        <v>BPB</v>
      </c>
      <c r="B33" s="2" t="e">
        <f>AVERAGE(B23,O23,AB23)</f>
        <v>#DIV/0!</v>
      </c>
      <c r="C33" s="2" t="e">
        <f t="shared" ref="C33:M40" si="30">AVERAGE(C23,P23,AC23)</f>
        <v>#DIV/0!</v>
      </c>
      <c r="D33" s="2" t="e">
        <f t="shared" si="30"/>
        <v>#DIV/0!</v>
      </c>
      <c r="E33" s="2" t="e">
        <f t="shared" si="30"/>
        <v>#DIV/0!</v>
      </c>
      <c r="F33" s="2" t="e">
        <f t="shared" si="30"/>
        <v>#DIV/0!</v>
      </c>
      <c r="G33" s="2" t="e">
        <f t="shared" si="30"/>
        <v>#DIV/0!</v>
      </c>
      <c r="H33" s="2" t="e">
        <f t="shared" si="30"/>
        <v>#DIV/0!</v>
      </c>
      <c r="I33" s="2" t="e">
        <f t="shared" si="30"/>
        <v>#DIV/0!</v>
      </c>
      <c r="J33" s="2" t="e">
        <f t="shared" si="30"/>
        <v>#DIV/0!</v>
      </c>
      <c r="K33" s="2" t="e">
        <f t="shared" si="30"/>
        <v>#DIV/0!</v>
      </c>
      <c r="L33" s="2" t="e">
        <f t="shared" si="30"/>
        <v>#DIV/0!</v>
      </c>
      <c r="M33" s="2" t="e">
        <f t="shared" si="30"/>
        <v>#DIV/0!</v>
      </c>
      <c r="O33" s="2" t="e">
        <f>TTEST(AO13:AO15,$AO$34:$AQ$34,2,2)</f>
        <v>#DIV/0!</v>
      </c>
      <c r="P33" s="2" t="e">
        <f t="shared" ref="P33:Z33" si="31">TTEST(AP13:AP15,$AO$34:$AQ$34,2,2)</f>
        <v>#DIV/0!</v>
      </c>
      <c r="Q33" s="2" t="e">
        <f t="shared" si="31"/>
        <v>#DIV/0!</v>
      </c>
      <c r="R33" s="2" t="e">
        <f t="shared" si="31"/>
        <v>#DIV/0!</v>
      </c>
      <c r="S33" s="2" t="e">
        <f t="shared" si="31"/>
        <v>#DIV/0!</v>
      </c>
      <c r="T33" s="2" t="e">
        <f t="shared" si="31"/>
        <v>#DIV/0!</v>
      </c>
      <c r="U33" s="2" t="e">
        <f t="shared" si="31"/>
        <v>#DIV/0!</v>
      </c>
      <c r="V33" s="2" t="e">
        <f t="shared" si="31"/>
        <v>#DIV/0!</v>
      </c>
      <c r="W33" s="2" t="e">
        <f t="shared" si="31"/>
        <v>#DIV/0!</v>
      </c>
      <c r="X33" s="2" t="e">
        <f t="shared" si="31"/>
        <v>#DIV/0!</v>
      </c>
      <c r="Y33" s="2" t="e">
        <f t="shared" si="31"/>
        <v>#DIV/0!</v>
      </c>
      <c r="Z33" s="2" t="e">
        <f t="shared" si="31"/>
        <v>#DIV/0!</v>
      </c>
      <c r="AN33" s="20"/>
      <c r="AO33">
        <f t="shared" ref="AO33:AZ33" si="32">AB19</f>
        <v>0</v>
      </c>
      <c r="AP33">
        <f t="shared" si="32"/>
        <v>0</v>
      </c>
      <c r="AQ33">
        <f t="shared" si="32"/>
        <v>0</v>
      </c>
      <c r="AR33">
        <f t="shared" si="32"/>
        <v>0</v>
      </c>
      <c r="AS33">
        <f t="shared" si="32"/>
        <v>0</v>
      </c>
      <c r="AT33">
        <f t="shared" si="32"/>
        <v>0</v>
      </c>
      <c r="AU33">
        <f t="shared" si="32"/>
        <v>0</v>
      </c>
      <c r="AV33">
        <f t="shared" si="32"/>
        <v>0</v>
      </c>
      <c r="AW33">
        <f t="shared" si="32"/>
        <v>0</v>
      </c>
      <c r="AX33">
        <f t="shared" si="32"/>
        <v>0</v>
      </c>
      <c r="AY33">
        <f t="shared" si="32"/>
        <v>0</v>
      </c>
      <c r="AZ33" s="21">
        <f t="shared" si="32"/>
        <v>0</v>
      </c>
    </row>
    <row r="34" spans="1:52" x14ac:dyDescent="0.25">
      <c r="A34" s="53">
        <f t="shared" si="29"/>
        <v>0</v>
      </c>
      <c r="B34" s="2" t="e">
        <f t="shared" ref="B34:B40" si="33">AVERAGE(B24,O24,AB24)</f>
        <v>#DIV/0!</v>
      </c>
      <c r="C34" s="2" t="e">
        <f t="shared" si="30"/>
        <v>#DIV/0!</v>
      </c>
      <c r="D34" s="2" t="e">
        <f t="shared" si="30"/>
        <v>#DIV/0!</v>
      </c>
      <c r="E34" s="2" t="e">
        <f t="shared" si="30"/>
        <v>#DIV/0!</v>
      </c>
      <c r="F34" s="2" t="e">
        <f t="shared" si="30"/>
        <v>#DIV/0!</v>
      </c>
      <c r="G34" s="2" t="e">
        <f t="shared" si="30"/>
        <v>#DIV/0!</v>
      </c>
      <c r="H34" s="2" t="e">
        <f t="shared" si="30"/>
        <v>#DIV/0!</v>
      </c>
      <c r="I34" s="2" t="e">
        <f t="shared" si="30"/>
        <v>#DIV/0!</v>
      </c>
      <c r="J34" s="2" t="e">
        <f t="shared" si="30"/>
        <v>#DIV/0!</v>
      </c>
      <c r="K34" s="2" t="e">
        <f t="shared" si="30"/>
        <v>#DIV/0!</v>
      </c>
      <c r="L34" s="2" t="e">
        <f t="shared" si="30"/>
        <v>#DIV/0!</v>
      </c>
      <c r="M34" s="2" t="e">
        <f t="shared" si="30"/>
        <v>#DIV/0!</v>
      </c>
      <c r="O34" s="2" t="e">
        <f>TTEST(AO16:AO18,$AO$34:$AQ$34,2,2)</f>
        <v>#DIV/0!</v>
      </c>
      <c r="P34" s="2" t="e">
        <f t="shared" ref="P34:Z34" si="34">TTEST(AP16:AP18,$AO$34:$AQ$34,2,2)</f>
        <v>#DIV/0!</v>
      </c>
      <c r="Q34" s="2" t="e">
        <f t="shared" si="34"/>
        <v>#DIV/0!</v>
      </c>
      <c r="R34" s="2" t="e">
        <f t="shared" si="34"/>
        <v>#DIV/0!</v>
      </c>
      <c r="S34" s="2" t="e">
        <f t="shared" si="34"/>
        <v>#DIV/0!</v>
      </c>
      <c r="T34" s="2" t="e">
        <f t="shared" si="34"/>
        <v>#DIV/0!</v>
      </c>
      <c r="U34" s="2" t="e">
        <f t="shared" si="34"/>
        <v>#DIV/0!</v>
      </c>
      <c r="V34" s="2" t="e">
        <f t="shared" si="34"/>
        <v>#DIV/0!</v>
      </c>
      <c r="W34" s="2" t="e">
        <f t="shared" si="34"/>
        <v>#DIV/0!</v>
      </c>
      <c r="X34" s="2" t="e">
        <f t="shared" si="34"/>
        <v>#DIV/0!</v>
      </c>
      <c r="Y34" s="2" t="e">
        <f t="shared" si="34"/>
        <v>#DIV/0!</v>
      </c>
      <c r="Z34" s="2" t="e">
        <f t="shared" si="34"/>
        <v>#DIV/0!</v>
      </c>
      <c r="AN34" s="20"/>
      <c r="AO34" s="12" t="e">
        <f>E21</f>
        <v>#DIV/0!</v>
      </c>
      <c r="AP34" s="13" t="e">
        <f>R21</f>
        <v>#DIV/0!</v>
      </c>
      <c r="AQ34" s="13" t="e">
        <f>AE21</f>
        <v>#DIV/0!</v>
      </c>
      <c r="AR34" s="16">
        <f>H20</f>
        <v>0</v>
      </c>
      <c r="AS34" s="16">
        <f>I20</f>
        <v>0</v>
      </c>
      <c r="AT34" s="16">
        <f>J20</f>
        <v>0</v>
      </c>
      <c r="AU34" s="16">
        <f>K20</f>
        <v>0</v>
      </c>
      <c r="AV34" s="16">
        <f>L20</f>
        <v>0</v>
      </c>
      <c r="AZ34" s="21"/>
    </row>
    <row r="35" spans="1:52" x14ac:dyDescent="0.25">
      <c r="A35" s="53">
        <f t="shared" si="29"/>
        <v>0</v>
      </c>
      <c r="B35" s="2" t="e">
        <f t="shared" si="33"/>
        <v>#DIV/0!</v>
      </c>
      <c r="C35" s="2" t="e">
        <f t="shared" si="30"/>
        <v>#DIV/0!</v>
      </c>
      <c r="D35" s="2" t="e">
        <f t="shared" si="30"/>
        <v>#DIV/0!</v>
      </c>
      <c r="E35" s="2" t="e">
        <f t="shared" si="30"/>
        <v>#DIV/0!</v>
      </c>
      <c r="F35" s="2" t="e">
        <f t="shared" si="30"/>
        <v>#DIV/0!</v>
      </c>
      <c r="G35" s="2" t="e">
        <f t="shared" si="30"/>
        <v>#DIV/0!</v>
      </c>
      <c r="H35" s="2" t="e">
        <f t="shared" si="30"/>
        <v>#DIV/0!</v>
      </c>
      <c r="I35" s="2" t="e">
        <f t="shared" si="30"/>
        <v>#DIV/0!</v>
      </c>
      <c r="J35" s="2" t="e">
        <f t="shared" si="30"/>
        <v>#DIV/0!</v>
      </c>
      <c r="K35" s="2" t="e">
        <f t="shared" si="30"/>
        <v>#DIV/0!</v>
      </c>
      <c r="L35" s="2" t="e">
        <f t="shared" si="30"/>
        <v>#DIV/0!</v>
      </c>
      <c r="M35" s="2" t="e">
        <f t="shared" si="30"/>
        <v>#DIV/0!</v>
      </c>
      <c r="O35" s="2" t="e">
        <f>TTEST(AO19:AO21,$AO$34:$AQ$34,2,2)</f>
        <v>#DIV/0!</v>
      </c>
      <c r="P35" s="2" t="e">
        <f t="shared" ref="P35:Z35" si="35">TTEST(AP19:AP21,$AO$34:$AQ$34,2,2)</f>
        <v>#DIV/0!</v>
      </c>
      <c r="Q35" s="2" t="e">
        <f t="shared" si="35"/>
        <v>#DIV/0!</v>
      </c>
      <c r="R35" s="2" t="e">
        <f t="shared" si="35"/>
        <v>#DIV/0!</v>
      </c>
      <c r="S35" s="2" t="e">
        <f t="shared" si="35"/>
        <v>#DIV/0!</v>
      </c>
      <c r="T35" s="2" t="e">
        <f t="shared" si="35"/>
        <v>#DIV/0!</v>
      </c>
      <c r="U35" s="2" t="e">
        <f t="shared" si="35"/>
        <v>#DIV/0!</v>
      </c>
      <c r="V35" s="2" t="e">
        <f t="shared" si="35"/>
        <v>#DIV/0!</v>
      </c>
      <c r="W35" s="2" t="e">
        <f t="shared" si="35"/>
        <v>#DIV/0!</v>
      </c>
      <c r="X35" s="2" t="e">
        <f t="shared" si="35"/>
        <v>#DIV/0!</v>
      </c>
      <c r="Y35" s="2" t="e">
        <f t="shared" si="35"/>
        <v>#DIV/0!</v>
      </c>
      <c r="Z35" s="2" t="e">
        <f t="shared" si="35"/>
        <v>#DIV/0!</v>
      </c>
      <c r="AN35" s="20"/>
      <c r="AO35" s="14" t="s">
        <v>40</v>
      </c>
      <c r="AP35" s="15"/>
      <c r="AQ35" s="15"/>
      <c r="AR35" s="17">
        <f>U20</f>
        <v>0</v>
      </c>
      <c r="AS35" s="17">
        <f>V20</f>
        <v>0</v>
      </c>
      <c r="AT35" s="17">
        <f>W20</f>
        <v>0</v>
      </c>
      <c r="AU35" s="17">
        <f>X20</f>
        <v>0</v>
      </c>
      <c r="AV35" s="17">
        <f>Y20</f>
        <v>0</v>
      </c>
      <c r="AZ35" s="21"/>
    </row>
    <row r="36" spans="1:52" x14ac:dyDescent="0.25">
      <c r="A36" s="53">
        <f t="shared" si="29"/>
        <v>0</v>
      </c>
      <c r="B36" s="2" t="e">
        <f t="shared" si="33"/>
        <v>#DIV/0!</v>
      </c>
      <c r="C36" s="2" t="e">
        <f t="shared" si="30"/>
        <v>#DIV/0!</v>
      </c>
      <c r="D36" s="2" t="e">
        <f t="shared" si="30"/>
        <v>#DIV/0!</v>
      </c>
      <c r="E36" s="2" t="e">
        <f t="shared" si="30"/>
        <v>#DIV/0!</v>
      </c>
      <c r="F36" s="2" t="e">
        <f t="shared" si="30"/>
        <v>#DIV/0!</v>
      </c>
      <c r="G36" s="2" t="e">
        <f t="shared" si="30"/>
        <v>#DIV/0!</v>
      </c>
      <c r="H36" s="2" t="e">
        <f t="shared" si="30"/>
        <v>#DIV/0!</v>
      </c>
      <c r="I36" s="2" t="e">
        <f t="shared" si="30"/>
        <v>#DIV/0!</v>
      </c>
      <c r="J36" s="2" t="e">
        <f t="shared" si="30"/>
        <v>#DIV/0!</v>
      </c>
      <c r="K36" s="2" t="e">
        <f t="shared" si="30"/>
        <v>#DIV/0!</v>
      </c>
      <c r="L36" s="2" t="e">
        <f t="shared" si="30"/>
        <v>#DIV/0!</v>
      </c>
      <c r="M36" s="2" t="e">
        <f t="shared" si="30"/>
        <v>#DIV/0!</v>
      </c>
      <c r="O36" s="2" t="e">
        <f>TTEST(AO22:AO24,$AO$34:$AQ$34,2,2)</f>
        <v>#DIV/0!</v>
      </c>
      <c r="P36" s="2" t="e">
        <f t="shared" ref="P36:Z36" si="36">TTEST(AP22:AP24,$AO$34:$AQ$34,2,2)</f>
        <v>#DIV/0!</v>
      </c>
      <c r="Q36" s="2" t="e">
        <f t="shared" si="36"/>
        <v>#DIV/0!</v>
      </c>
      <c r="R36" s="2" t="e">
        <f t="shared" si="36"/>
        <v>#DIV/0!</v>
      </c>
      <c r="S36" s="2" t="e">
        <f t="shared" si="36"/>
        <v>#DIV/0!</v>
      </c>
      <c r="T36" s="2" t="e">
        <f t="shared" si="36"/>
        <v>#DIV/0!</v>
      </c>
      <c r="U36" s="2" t="e">
        <f t="shared" si="36"/>
        <v>#DIV/0!</v>
      </c>
      <c r="V36" s="2" t="e">
        <f t="shared" si="36"/>
        <v>#DIV/0!</v>
      </c>
      <c r="W36" s="2" t="e">
        <f t="shared" si="36"/>
        <v>#DIV/0!</v>
      </c>
      <c r="X36" s="2" t="e">
        <f t="shared" si="36"/>
        <v>#DIV/0!</v>
      </c>
      <c r="Y36" s="2" t="e">
        <f t="shared" si="36"/>
        <v>#DIV/0!</v>
      </c>
      <c r="Z36" s="2" t="e">
        <f t="shared" si="36"/>
        <v>#DIV/0!</v>
      </c>
      <c r="AN36" s="20"/>
      <c r="AR36" s="17">
        <f>AH20</f>
        <v>0</v>
      </c>
      <c r="AS36" s="17">
        <f>AI20</f>
        <v>0</v>
      </c>
      <c r="AT36" s="17">
        <f>AJ20</f>
        <v>0</v>
      </c>
      <c r="AU36" s="17">
        <f>AK20</f>
        <v>0</v>
      </c>
      <c r="AV36" s="17">
        <f>AL20</f>
        <v>0</v>
      </c>
      <c r="AZ36" s="21"/>
    </row>
    <row r="37" spans="1:52" x14ac:dyDescent="0.25">
      <c r="A37" s="53">
        <f t="shared" si="29"/>
        <v>0</v>
      </c>
      <c r="B37" s="2" t="e">
        <f t="shared" si="33"/>
        <v>#DIV/0!</v>
      </c>
      <c r="C37" s="2" t="e">
        <f t="shared" si="30"/>
        <v>#DIV/0!</v>
      </c>
      <c r="D37" s="2" t="e">
        <f t="shared" si="30"/>
        <v>#DIV/0!</v>
      </c>
      <c r="E37" s="2" t="e">
        <f t="shared" si="30"/>
        <v>#DIV/0!</v>
      </c>
      <c r="F37" s="2" t="e">
        <f t="shared" si="30"/>
        <v>#DIV/0!</v>
      </c>
      <c r="G37" s="2" t="e">
        <f t="shared" si="30"/>
        <v>#DIV/0!</v>
      </c>
      <c r="H37" s="2" t="e">
        <f t="shared" si="30"/>
        <v>#DIV/0!</v>
      </c>
      <c r="I37" s="2" t="e">
        <f t="shared" si="30"/>
        <v>#DIV/0!</v>
      </c>
      <c r="J37" s="2" t="e">
        <f t="shared" si="30"/>
        <v>#DIV/0!</v>
      </c>
      <c r="K37" s="2" t="e">
        <f t="shared" si="30"/>
        <v>#DIV/0!</v>
      </c>
      <c r="L37" s="2" t="e">
        <f t="shared" si="30"/>
        <v>#DIV/0!</v>
      </c>
      <c r="M37" s="2" t="e">
        <f t="shared" si="30"/>
        <v>#DIV/0!</v>
      </c>
      <c r="O37" s="2" t="e">
        <f>TTEST(AO25:AO27,$AO$34:$AQ$34,2,2)</f>
        <v>#DIV/0!</v>
      </c>
      <c r="P37" s="2" t="e">
        <f t="shared" ref="P37:Z37" si="37">TTEST(AP25:AP27,$AO$34:$AQ$34,2,2)</f>
        <v>#DIV/0!</v>
      </c>
      <c r="Q37" s="2" t="e">
        <f t="shared" si="37"/>
        <v>#DIV/0!</v>
      </c>
      <c r="R37" s="2" t="e">
        <f t="shared" si="37"/>
        <v>#DIV/0!</v>
      </c>
      <c r="S37" s="2" t="e">
        <f t="shared" si="37"/>
        <v>#DIV/0!</v>
      </c>
      <c r="T37" s="2" t="e">
        <f t="shared" si="37"/>
        <v>#DIV/0!</v>
      </c>
      <c r="U37" s="2" t="e">
        <f t="shared" si="37"/>
        <v>#DIV/0!</v>
      </c>
      <c r="V37" s="2" t="e">
        <f t="shared" si="37"/>
        <v>#DIV/0!</v>
      </c>
      <c r="W37" s="2" t="e">
        <f t="shared" si="37"/>
        <v>#DIV/0!</v>
      </c>
      <c r="X37" s="2" t="e">
        <f t="shared" si="37"/>
        <v>#DIV/0!</v>
      </c>
      <c r="Y37" s="2" t="e">
        <f t="shared" si="37"/>
        <v>#DIV/0!</v>
      </c>
      <c r="Z37" s="2" t="e">
        <f t="shared" si="37"/>
        <v>#DIV/0!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 t="e">
        <f t="shared" si="33"/>
        <v>#DIV/0!</v>
      </c>
      <c r="C38" s="2" t="e">
        <f t="shared" si="30"/>
        <v>#DIV/0!</v>
      </c>
      <c r="D38" s="2" t="e">
        <f t="shared" si="30"/>
        <v>#DIV/0!</v>
      </c>
      <c r="E38" s="2" t="e">
        <f t="shared" si="30"/>
        <v>#DIV/0!</v>
      </c>
      <c r="F38" s="2" t="e">
        <f t="shared" si="30"/>
        <v>#DIV/0!</v>
      </c>
      <c r="G38" s="2" t="e">
        <f t="shared" si="30"/>
        <v>#DIV/0!</v>
      </c>
      <c r="H38" s="2" t="e">
        <f t="shared" si="30"/>
        <v>#DIV/0!</v>
      </c>
      <c r="I38" s="2" t="e">
        <f t="shared" si="30"/>
        <v>#DIV/0!</v>
      </c>
      <c r="J38" s="2" t="e">
        <f t="shared" si="30"/>
        <v>#DIV/0!</v>
      </c>
      <c r="K38" s="2" t="e">
        <f t="shared" si="30"/>
        <v>#DIV/0!</v>
      </c>
      <c r="L38" s="2" t="e">
        <f t="shared" si="30"/>
        <v>#DIV/0!</v>
      </c>
      <c r="M38" s="2" t="e">
        <f t="shared" si="30"/>
        <v>#DIV/0!</v>
      </c>
      <c r="O38" s="2" t="e">
        <f>TTEST(AO28:AO30,$AO$34:$AQ$34,2,2)</f>
        <v>#DIV/0!</v>
      </c>
      <c r="P38" s="2" t="e">
        <f t="shared" ref="P38:Z38" si="38">TTEST(AP28:AP30,$AO$34:$AQ$34,2,2)</f>
        <v>#DIV/0!</v>
      </c>
      <c r="Q38" s="2" t="e">
        <f t="shared" si="38"/>
        <v>#DIV/0!</v>
      </c>
      <c r="R38" s="2" t="e">
        <f t="shared" si="38"/>
        <v>#DIV/0!</v>
      </c>
      <c r="S38" s="2" t="e">
        <f t="shared" si="38"/>
        <v>#DIV/0!</v>
      </c>
      <c r="T38" s="2" t="e">
        <f t="shared" si="38"/>
        <v>#DIV/0!</v>
      </c>
      <c r="U38" s="2" t="e">
        <f t="shared" si="38"/>
        <v>#DIV/0!</v>
      </c>
      <c r="V38" s="2" t="e">
        <f t="shared" si="38"/>
        <v>#DIV/0!</v>
      </c>
      <c r="W38" s="2" t="e">
        <f t="shared" si="38"/>
        <v>#DIV/0!</v>
      </c>
      <c r="X38" s="2" t="e">
        <f t="shared" si="38"/>
        <v>#DIV/0!</v>
      </c>
      <c r="Y38" s="2" t="e">
        <f t="shared" si="38"/>
        <v>#DIV/0!</v>
      </c>
      <c r="Z38" s="2" t="e">
        <f t="shared" si="38"/>
        <v>#DIV/0!</v>
      </c>
    </row>
    <row r="39" spans="1:52" x14ac:dyDescent="0.25">
      <c r="A39" s="53">
        <f t="shared" si="29"/>
        <v>0</v>
      </c>
      <c r="B39" s="2" t="e">
        <f t="shared" si="33"/>
        <v>#DIV/0!</v>
      </c>
      <c r="C39" s="2" t="e">
        <f t="shared" si="30"/>
        <v>#DIV/0!</v>
      </c>
      <c r="D39" s="2" t="e">
        <f t="shared" si="30"/>
        <v>#DIV/0!</v>
      </c>
      <c r="E39" s="2" t="e">
        <f t="shared" si="30"/>
        <v>#DIV/0!</v>
      </c>
      <c r="F39" s="2" t="e">
        <f t="shared" si="30"/>
        <v>#DIV/0!</v>
      </c>
      <c r="G39" s="2" t="e">
        <f t="shared" si="30"/>
        <v>#DIV/0!</v>
      </c>
      <c r="H39" s="2" t="e">
        <f t="shared" si="30"/>
        <v>#DIV/0!</v>
      </c>
      <c r="I39" s="2" t="e">
        <f t="shared" si="30"/>
        <v>#DIV/0!</v>
      </c>
      <c r="J39" s="2" t="e">
        <f t="shared" si="30"/>
        <v>#DIV/0!</v>
      </c>
      <c r="K39" s="2" t="e">
        <f t="shared" si="30"/>
        <v>#DIV/0!</v>
      </c>
      <c r="L39" s="2" t="e">
        <f t="shared" si="30"/>
        <v>#DIV/0!</v>
      </c>
      <c r="M39" s="2" t="e">
        <f t="shared" si="30"/>
        <v>#DIV/0!</v>
      </c>
      <c r="O39" s="2" t="e">
        <f>TTEST(AO31:AO33,$AO$34:$AQ$34,2,2)</f>
        <v>#DIV/0!</v>
      </c>
      <c r="P39" s="2" t="e">
        <f t="shared" ref="P39:Z39" si="39">TTEST(AP31:AP33,$AO$34:$AQ$34,2,2)</f>
        <v>#DIV/0!</v>
      </c>
      <c r="Q39" s="2" t="e">
        <f t="shared" si="39"/>
        <v>#DIV/0!</v>
      </c>
      <c r="R39" s="2" t="e">
        <f t="shared" si="39"/>
        <v>#DIV/0!</v>
      </c>
      <c r="S39" s="2" t="e">
        <f>TTEST(AS31:AS33,$AO$34:$AQ$34,2,2)</f>
        <v>#DIV/0!</v>
      </c>
      <c r="T39" s="2" t="e">
        <f t="shared" si="39"/>
        <v>#DIV/0!</v>
      </c>
      <c r="U39" s="2" t="e">
        <f t="shared" si="39"/>
        <v>#DIV/0!</v>
      </c>
      <c r="V39" s="2" t="e">
        <f t="shared" si="39"/>
        <v>#DIV/0!</v>
      </c>
      <c r="W39" s="2" t="e">
        <f t="shared" si="39"/>
        <v>#DIV/0!</v>
      </c>
      <c r="X39" s="2" t="e">
        <f t="shared" si="39"/>
        <v>#DIV/0!</v>
      </c>
      <c r="Y39" s="2" t="e">
        <f t="shared" si="39"/>
        <v>#DIV/0!</v>
      </c>
      <c r="Z39" s="2" t="e">
        <f t="shared" si="39"/>
        <v>#DIV/0!</v>
      </c>
    </row>
    <row r="40" spans="1:52" x14ac:dyDescent="0.25">
      <c r="A40" s="53"/>
      <c r="B40" s="2" t="e">
        <f t="shared" si="33"/>
        <v>#DIV/0!</v>
      </c>
      <c r="C40" s="2" t="e">
        <f t="shared" si="30"/>
        <v>#DIV/0!</v>
      </c>
      <c r="D40" s="2" t="e">
        <f t="shared" si="30"/>
        <v>#DIV/0!</v>
      </c>
      <c r="E40" s="2" t="e">
        <f t="shared" si="30"/>
        <v>#DIV/0!</v>
      </c>
      <c r="F40" s="2" t="e">
        <f t="shared" si="30"/>
        <v>#DIV/0!</v>
      </c>
      <c r="G40" s="2" t="e">
        <f t="shared" si="30"/>
        <v>#DIV/0!</v>
      </c>
      <c r="H40" s="2" t="e">
        <f t="shared" si="30"/>
        <v>#DIV/0!</v>
      </c>
      <c r="I40" s="2" t="e">
        <f t="shared" si="30"/>
        <v>#DIV/0!</v>
      </c>
      <c r="J40" s="2" t="e">
        <f t="shared" si="30"/>
        <v>#DIV/0!</v>
      </c>
      <c r="K40" s="2" t="e">
        <f t="shared" si="30"/>
        <v>#DIV/0!</v>
      </c>
      <c r="L40" s="2" t="e">
        <f t="shared" si="30"/>
        <v>#DIV/0!</v>
      </c>
      <c r="M40" s="2" t="e">
        <f t="shared" si="30"/>
        <v>#DIV/0!</v>
      </c>
      <c r="O40" s="2"/>
      <c r="P40" s="2"/>
      <c r="Q40" s="2"/>
      <c r="U40" s="2" t="e">
        <f>TTEST(AR34:AR36,$AO$34:$AQ$34,2,2)</f>
        <v>#DIV/0!</v>
      </c>
      <c r="V40" s="2" t="e">
        <f>TTEST(AS34:AS36,$AO$34:$AQ$34,2,2)</f>
        <v>#DIV/0!</v>
      </c>
      <c r="W40" s="2" t="e">
        <f>TTEST(AT34:AT36,$AO$34:$AQ$34,2,2)</f>
        <v>#DIV/0!</v>
      </c>
      <c r="X40" s="2" t="e">
        <f>TTEST(AU34:AU36,$AO$34:$AQ$34,2,2)</f>
        <v>#DIV/0!</v>
      </c>
      <c r="Y40" s="2" t="e">
        <f>TTEST(AV34:AV36,$AO$34:$AQ$34,2,2)</f>
        <v>#DIV/0!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 t="str">
        <f>J2</f>
        <v>BPB</v>
      </c>
      <c r="B44" s="75" t="e">
        <f>D44/2</f>
        <v>#DIV/0!</v>
      </c>
      <c r="C44" s="76" t="e">
        <f>MIN(AB64:AM64)</f>
        <v>#DIV/0!</v>
      </c>
      <c r="D44" s="77" t="e">
        <f>MIN(O54:Z54)</f>
        <v>#DIV/0!</v>
      </c>
      <c r="E44" s="76" t="e">
        <f>MIN(AB44:AM44)</f>
        <v>#DIV/0!</v>
      </c>
      <c r="F44" s="55" t="e">
        <f t="shared" ref="F44:F51" si="40">IF(B44&gt;0,(B44-D44)*(($E$8-E44)/(C44-E44))+D44,0)</f>
        <v>#DIV/0!</v>
      </c>
      <c r="G44" s="56"/>
      <c r="H44" s="78" t="e">
        <f t="shared" ref="H44:H50" si="41">MAX(B33:M33)</f>
        <v>#DIV/0!</v>
      </c>
      <c r="I44" s="79" t="e">
        <f>MAX(AB54:AM54)</f>
        <v>#DIV/0!</v>
      </c>
      <c r="J44" s="124" t="e">
        <f>IF(AND(D44&gt;Cytotoxicity!B76,E44&gt;0),"Cytotox","ok")</f>
        <v>#DIV/0!</v>
      </c>
      <c r="K44" t="e">
        <f>IF(F44&gt;0,F44,0)</f>
        <v>#DIV/0!</v>
      </c>
      <c r="O44" s="2" t="e">
        <f>IF((B33&gt;$E$8)*AND(O33&lt;0.05),B33,"")</f>
        <v>#DIV/0!</v>
      </c>
      <c r="P44" s="2" t="e">
        <f t="shared" ref="P44:Z51" si="42">IF((C33&gt;$E$8)*AND(P33&lt;0.05),C33,"")</f>
        <v>#DIV/0!</v>
      </c>
      <c r="Q44" s="2" t="e">
        <f t="shared" si="42"/>
        <v>#DIV/0!</v>
      </c>
      <c r="R44" s="2" t="e">
        <f t="shared" si="42"/>
        <v>#DIV/0!</v>
      </c>
      <c r="S44" s="2" t="e">
        <f t="shared" si="42"/>
        <v>#DIV/0!</v>
      </c>
      <c r="T44" s="2" t="e">
        <f t="shared" si="42"/>
        <v>#DIV/0!</v>
      </c>
      <c r="U44" s="2" t="e">
        <f t="shared" si="42"/>
        <v>#DIV/0!</v>
      </c>
      <c r="V44" s="2" t="e">
        <f t="shared" si="42"/>
        <v>#DIV/0!</v>
      </c>
      <c r="W44" s="2" t="e">
        <f t="shared" si="42"/>
        <v>#DIV/0!</v>
      </c>
      <c r="X44" s="2" t="e">
        <f t="shared" si="42"/>
        <v>#DIV/0!</v>
      </c>
      <c r="Y44" s="2" t="e">
        <f t="shared" si="42"/>
        <v>#DIV/0!</v>
      </c>
      <c r="Z44" s="2" t="e">
        <f t="shared" si="42"/>
        <v>#DIV/0!</v>
      </c>
      <c r="AB44" s="36" t="e">
        <f>IF((O74-N74)&lt;0.0000001,"",O74)</f>
        <v>#DIV/0!</v>
      </c>
      <c r="AC44" s="36" t="e">
        <f t="shared" ref="AC44:AM51" si="43">IF((P74-O74)&lt;0.0000001,"",P74)</f>
        <v>#DIV/0!</v>
      </c>
      <c r="AD44" s="36" t="e">
        <f t="shared" si="43"/>
        <v>#DIV/0!</v>
      </c>
      <c r="AE44" s="36" t="e">
        <f t="shared" si="43"/>
        <v>#DIV/0!</v>
      </c>
      <c r="AF44" s="36" t="e">
        <f t="shared" si="43"/>
        <v>#DIV/0!</v>
      </c>
      <c r="AG44" s="36" t="e">
        <f t="shared" si="43"/>
        <v>#DIV/0!</v>
      </c>
      <c r="AH44" s="36" t="e">
        <f t="shared" si="43"/>
        <v>#DIV/0!</v>
      </c>
      <c r="AI44" s="36" t="e">
        <f t="shared" si="43"/>
        <v>#DIV/0!</v>
      </c>
      <c r="AJ44" s="36" t="e">
        <f t="shared" si="43"/>
        <v>#DIV/0!</v>
      </c>
      <c r="AK44" s="36" t="e">
        <f t="shared" si="43"/>
        <v>#DIV/0!</v>
      </c>
      <c r="AL44" s="36" t="e">
        <f t="shared" si="43"/>
        <v>#DIV/0!</v>
      </c>
      <c r="AM44" s="36" t="e">
        <f t="shared" si="43"/>
        <v>#DIV/0!</v>
      </c>
    </row>
    <row r="45" spans="1:52" x14ac:dyDescent="0.25">
      <c r="A45" s="58">
        <f t="shared" ref="A45:A50" si="44">J3</f>
        <v>0</v>
      </c>
      <c r="B45" s="75" t="e">
        <f t="shared" ref="B45:B50" si="45">D45/2</f>
        <v>#DIV/0!</v>
      </c>
      <c r="C45" s="76" t="e">
        <f t="shared" ref="C45:C50" si="46">MIN(AB65:AM65)</f>
        <v>#DIV/0!</v>
      </c>
      <c r="D45" s="77" t="e">
        <f t="shared" ref="D45:D50" si="47">MIN(O55:Z55)</f>
        <v>#DIV/0!</v>
      </c>
      <c r="E45" s="76" t="e">
        <f t="shared" ref="E45:E50" si="48">MIN(AB45:AM45)</f>
        <v>#DIV/0!</v>
      </c>
      <c r="F45" s="55" t="e">
        <f t="shared" si="40"/>
        <v>#DIV/0!</v>
      </c>
      <c r="G45" s="56"/>
      <c r="H45" s="78" t="e">
        <f t="shared" si="41"/>
        <v>#DIV/0!</v>
      </c>
      <c r="I45" s="79" t="e">
        <f t="shared" ref="I45:I50" si="49">MAX(AB55:AM55)</f>
        <v>#DIV/0!</v>
      </c>
      <c r="J45" s="124" t="e">
        <f>IF(AND(D45&gt;Cytotoxicity!B77,E45&gt;0),"Cytotox","ok")</f>
        <v>#DIV/0!</v>
      </c>
      <c r="K45" t="e">
        <f>IF(F45&gt;0,F45,0)</f>
        <v>#DIV/0!</v>
      </c>
      <c r="O45" s="2" t="e">
        <f t="shared" ref="O45:O51" si="50">IF((B34&gt;$E$8)*AND(O34&lt;0.05),B34,"")</f>
        <v>#DIV/0!</v>
      </c>
      <c r="P45" s="2" t="e">
        <f t="shared" si="42"/>
        <v>#DIV/0!</v>
      </c>
      <c r="Q45" s="2" t="e">
        <f>IF((D34&gt;$E$8)*AND(Q34&lt;0.05),D34,"")</f>
        <v>#DIV/0!</v>
      </c>
      <c r="R45" s="2" t="e">
        <f t="shared" si="42"/>
        <v>#DIV/0!</v>
      </c>
      <c r="S45" s="2" t="e">
        <f t="shared" si="42"/>
        <v>#DIV/0!</v>
      </c>
      <c r="T45" s="2" t="e">
        <f t="shared" si="42"/>
        <v>#DIV/0!</v>
      </c>
      <c r="U45" s="2" t="e">
        <f t="shared" si="42"/>
        <v>#DIV/0!</v>
      </c>
      <c r="V45" s="2" t="e">
        <f t="shared" si="42"/>
        <v>#DIV/0!</v>
      </c>
      <c r="W45" s="2" t="e">
        <f t="shared" si="42"/>
        <v>#DIV/0!</v>
      </c>
      <c r="X45" s="2" t="e">
        <f t="shared" si="42"/>
        <v>#DIV/0!</v>
      </c>
      <c r="Y45" s="2" t="e">
        <f t="shared" si="42"/>
        <v>#DIV/0!</v>
      </c>
      <c r="Z45" s="2" t="e">
        <f t="shared" si="42"/>
        <v>#DIV/0!</v>
      </c>
      <c r="AB45" s="36" t="e">
        <f t="shared" ref="AB45:AB51" si="51">IF((O75-N75)&lt;0.0000001,"",O75)</f>
        <v>#DIV/0!</v>
      </c>
      <c r="AC45" s="36" t="e">
        <f t="shared" si="43"/>
        <v>#DIV/0!</v>
      </c>
      <c r="AD45" s="36" t="e">
        <f t="shared" si="43"/>
        <v>#DIV/0!</v>
      </c>
      <c r="AE45" s="36" t="e">
        <f t="shared" si="43"/>
        <v>#DIV/0!</v>
      </c>
      <c r="AF45" s="36" t="e">
        <f t="shared" si="43"/>
        <v>#DIV/0!</v>
      </c>
      <c r="AG45" s="36" t="e">
        <f t="shared" si="43"/>
        <v>#DIV/0!</v>
      </c>
      <c r="AH45" s="36" t="e">
        <f t="shared" si="43"/>
        <v>#DIV/0!</v>
      </c>
      <c r="AI45" s="36" t="e">
        <f t="shared" si="43"/>
        <v>#DIV/0!</v>
      </c>
      <c r="AJ45" s="36" t="e">
        <f t="shared" si="43"/>
        <v>#DIV/0!</v>
      </c>
      <c r="AK45" s="36" t="e">
        <f t="shared" si="43"/>
        <v>#DIV/0!</v>
      </c>
      <c r="AL45" s="36" t="e">
        <f t="shared" si="43"/>
        <v>#DIV/0!</v>
      </c>
      <c r="AM45" s="36" t="e">
        <f t="shared" si="43"/>
        <v>#DIV/0!</v>
      </c>
    </row>
    <row r="46" spans="1:52" x14ac:dyDescent="0.25">
      <c r="A46" s="58">
        <f t="shared" si="44"/>
        <v>0</v>
      </c>
      <c r="B46" s="75" t="e">
        <f t="shared" si="45"/>
        <v>#DIV/0!</v>
      </c>
      <c r="C46" s="76" t="e">
        <f t="shared" si="46"/>
        <v>#DIV/0!</v>
      </c>
      <c r="D46" s="77" t="e">
        <f t="shared" si="47"/>
        <v>#DIV/0!</v>
      </c>
      <c r="E46" s="76" t="e">
        <f t="shared" si="48"/>
        <v>#DIV/0!</v>
      </c>
      <c r="F46" s="55" t="e">
        <f t="shared" si="40"/>
        <v>#DIV/0!</v>
      </c>
      <c r="G46" s="56"/>
      <c r="H46" s="78" t="e">
        <f t="shared" si="41"/>
        <v>#DIV/0!</v>
      </c>
      <c r="I46" s="79" t="e">
        <f t="shared" si="49"/>
        <v>#DIV/0!</v>
      </c>
      <c r="J46" s="124" t="e">
        <f>IF(AND(D46&gt;Cytotoxicity!B78,E46&gt;0),"Cytotox","ok")</f>
        <v>#DIV/0!</v>
      </c>
      <c r="O46" s="2" t="e">
        <f t="shared" si="50"/>
        <v>#DIV/0!</v>
      </c>
      <c r="P46" s="2" t="e">
        <f t="shared" si="42"/>
        <v>#DIV/0!</v>
      </c>
      <c r="Q46" s="2" t="e">
        <f t="shared" si="42"/>
        <v>#DIV/0!</v>
      </c>
      <c r="R46" s="2" t="e">
        <f t="shared" si="42"/>
        <v>#DIV/0!</v>
      </c>
      <c r="S46" s="2" t="e">
        <f t="shared" si="42"/>
        <v>#DIV/0!</v>
      </c>
      <c r="T46" s="2" t="e">
        <f t="shared" si="42"/>
        <v>#DIV/0!</v>
      </c>
      <c r="U46" s="2" t="e">
        <f t="shared" si="42"/>
        <v>#DIV/0!</v>
      </c>
      <c r="V46" s="2" t="e">
        <f t="shared" si="42"/>
        <v>#DIV/0!</v>
      </c>
      <c r="W46" s="2" t="e">
        <f t="shared" si="42"/>
        <v>#DIV/0!</v>
      </c>
      <c r="X46" s="2" t="e">
        <f t="shared" si="42"/>
        <v>#DIV/0!</v>
      </c>
      <c r="Y46" s="2" t="e">
        <f t="shared" si="42"/>
        <v>#DIV/0!</v>
      </c>
      <c r="Z46" s="2" t="e">
        <f t="shared" si="42"/>
        <v>#DIV/0!</v>
      </c>
      <c r="AB46" s="36" t="e">
        <f t="shared" si="51"/>
        <v>#DIV/0!</v>
      </c>
      <c r="AC46" s="36" t="e">
        <f t="shared" si="43"/>
        <v>#DIV/0!</v>
      </c>
      <c r="AD46" s="36" t="e">
        <f t="shared" si="43"/>
        <v>#DIV/0!</v>
      </c>
      <c r="AE46" s="36" t="e">
        <f t="shared" si="43"/>
        <v>#DIV/0!</v>
      </c>
      <c r="AF46" s="36" t="e">
        <f t="shared" si="43"/>
        <v>#DIV/0!</v>
      </c>
      <c r="AG46" s="36" t="e">
        <f t="shared" si="43"/>
        <v>#DIV/0!</v>
      </c>
      <c r="AH46" s="36" t="e">
        <f t="shared" si="43"/>
        <v>#DIV/0!</v>
      </c>
      <c r="AI46" s="36" t="e">
        <f t="shared" si="43"/>
        <v>#DIV/0!</v>
      </c>
      <c r="AJ46" s="36" t="e">
        <f t="shared" si="43"/>
        <v>#DIV/0!</v>
      </c>
      <c r="AK46" s="36" t="e">
        <f t="shared" si="43"/>
        <v>#DIV/0!</v>
      </c>
      <c r="AL46" s="36" t="e">
        <f t="shared" si="43"/>
        <v>#DIV/0!</v>
      </c>
      <c r="AM46" s="36" t="e">
        <f t="shared" si="43"/>
        <v>#DIV/0!</v>
      </c>
    </row>
    <row r="47" spans="1:52" x14ac:dyDescent="0.25">
      <c r="A47" s="58">
        <f t="shared" si="44"/>
        <v>0</v>
      </c>
      <c r="B47" s="75" t="e">
        <f t="shared" si="45"/>
        <v>#DIV/0!</v>
      </c>
      <c r="C47" s="76" t="e">
        <f t="shared" si="46"/>
        <v>#DIV/0!</v>
      </c>
      <c r="D47" s="77" t="e">
        <f t="shared" si="47"/>
        <v>#DIV/0!</v>
      </c>
      <c r="E47" s="76" t="e">
        <f t="shared" si="48"/>
        <v>#DIV/0!</v>
      </c>
      <c r="F47" s="55" t="e">
        <f t="shared" si="40"/>
        <v>#DIV/0!</v>
      </c>
      <c r="G47" s="56"/>
      <c r="H47" s="78" t="e">
        <f t="shared" si="41"/>
        <v>#DIV/0!</v>
      </c>
      <c r="I47" s="79" t="e">
        <f t="shared" si="49"/>
        <v>#DIV/0!</v>
      </c>
      <c r="J47" s="124" t="e">
        <f>IF(AND(D47&gt;Cytotoxicity!B79,E47&gt;0),"Cytotox","ok")</f>
        <v>#DIV/0!</v>
      </c>
      <c r="O47" s="2" t="e">
        <f t="shared" si="50"/>
        <v>#DIV/0!</v>
      </c>
      <c r="P47" s="2" t="e">
        <f t="shared" si="42"/>
        <v>#DIV/0!</v>
      </c>
      <c r="Q47" s="2" t="e">
        <f t="shared" si="42"/>
        <v>#DIV/0!</v>
      </c>
      <c r="R47" s="2" t="e">
        <f t="shared" si="42"/>
        <v>#DIV/0!</v>
      </c>
      <c r="S47" s="2" t="e">
        <f t="shared" si="42"/>
        <v>#DIV/0!</v>
      </c>
      <c r="T47" s="2" t="e">
        <f t="shared" si="42"/>
        <v>#DIV/0!</v>
      </c>
      <c r="U47" s="2" t="e">
        <f t="shared" si="42"/>
        <v>#DIV/0!</v>
      </c>
      <c r="V47" s="2" t="e">
        <f t="shared" si="42"/>
        <v>#DIV/0!</v>
      </c>
      <c r="W47" s="2" t="e">
        <f t="shared" si="42"/>
        <v>#DIV/0!</v>
      </c>
      <c r="X47" s="2" t="e">
        <f t="shared" si="42"/>
        <v>#DIV/0!</v>
      </c>
      <c r="Y47" s="2" t="e">
        <f t="shared" si="42"/>
        <v>#DIV/0!</v>
      </c>
      <c r="Z47" s="2" t="e">
        <f t="shared" si="42"/>
        <v>#DIV/0!</v>
      </c>
      <c r="AB47" s="36" t="e">
        <f t="shared" si="51"/>
        <v>#DIV/0!</v>
      </c>
      <c r="AC47" s="36" t="e">
        <f t="shared" si="43"/>
        <v>#DIV/0!</v>
      </c>
      <c r="AD47" s="36" t="e">
        <f t="shared" si="43"/>
        <v>#DIV/0!</v>
      </c>
      <c r="AE47" s="36" t="e">
        <f t="shared" si="43"/>
        <v>#DIV/0!</v>
      </c>
      <c r="AF47" s="36" t="e">
        <f t="shared" si="43"/>
        <v>#DIV/0!</v>
      </c>
      <c r="AG47" s="36" t="e">
        <f t="shared" si="43"/>
        <v>#DIV/0!</v>
      </c>
      <c r="AH47" s="36" t="e">
        <f t="shared" si="43"/>
        <v>#DIV/0!</v>
      </c>
      <c r="AI47" s="36" t="e">
        <f t="shared" si="43"/>
        <v>#DIV/0!</v>
      </c>
      <c r="AJ47" s="36" t="e">
        <f t="shared" si="43"/>
        <v>#DIV/0!</v>
      </c>
      <c r="AK47" s="36" t="e">
        <f t="shared" si="43"/>
        <v>#DIV/0!</v>
      </c>
      <c r="AL47" s="36" t="e">
        <f t="shared" si="43"/>
        <v>#DIV/0!</v>
      </c>
      <c r="AM47" s="36" t="e">
        <f t="shared" si="43"/>
        <v>#DIV/0!</v>
      </c>
    </row>
    <row r="48" spans="1:52" x14ac:dyDescent="0.25">
      <c r="A48" s="58">
        <f t="shared" si="44"/>
        <v>0</v>
      </c>
      <c r="B48" s="75" t="e">
        <f t="shared" si="45"/>
        <v>#DIV/0!</v>
      </c>
      <c r="C48" s="76" t="e">
        <f t="shared" si="46"/>
        <v>#DIV/0!</v>
      </c>
      <c r="D48" s="77" t="e">
        <f t="shared" si="47"/>
        <v>#DIV/0!</v>
      </c>
      <c r="E48" s="76" t="e">
        <f t="shared" si="48"/>
        <v>#DIV/0!</v>
      </c>
      <c r="F48" s="55" t="e">
        <f t="shared" si="40"/>
        <v>#DIV/0!</v>
      </c>
      <c r="G48" s="56"/>
      <c r="H48" s="78" t="e">
        <f t="shared" si="41"/>
        <v>#DIV/0!</v>
      </c>
      <c r="I48" s="79" t="e">
        <f t="shared" si="49"/>
        <v>#DIV/0!</v>
      </c>
      <c r="J48" s="124" t="e">
        <f>IF(AND(D48&gt;Cytotoxicity!B80,E48&gt;0),"Cytotox","ok")</f>
        <v>#DIV/0!</v>
      </c>
      <c r="O48" s="2" t="e">
        <f t="shared" si="50"/>
        <v>#DIV/0!</v>
      </c>
      <c r="P48" s="2" t="e">
        <f t="shared" si="42"/>
        <v>#DIV/0!</v>
      </c>
      <c r="Q48" s="2" t="e">
        <f t="shared" si="42"/>
        <v>#DIV/0!</v>
      </c>
      <c r="R48" s="2" t="e">
        <f t="shared" si="42"/>
        <v>#DIV/0!</v>
      </c>
      <c r="S48" s="2" t="e">
        <f t="shared" si="42"/>
        <v>#DIV/0!</v>
      </c>
      <c r="T48" s="2" t="e">
        <f t="shared" si="42"/>
        <v>#DIV/0!</v>
      </c>
      <c r="U48" s="2" t="e">
        <f t="shared" si="42"/>
        <v>#DIV/0!</v>
      </c>
      <c r="V48" s="2" t="e">
        <f t="shared" si="42"/>
        <v>#DIV/0!</v>
      </c>
      <c r="W48" s="2" t="e">
        <f t="shared" si="42"/>
        <v>#DIV/0!</v>
      </c>
      <c r="X48" s="2" t="e">
        <f t="shared" si="42"/>
        <v>#DIV/0!</v>
      </c>
      <c r="Y48" s="2" t="e">
        <f t="shared" si="42"/>
        <v>#DIV/0!</v>
      </c>
      <c r="Z48" s="2" t="e">
        <f t="shared" si="42"/>
        <v>#DIV/0!</v>
      </c>
      <c r="AB48" s="36" t="e">
        <f t="shared" si="51"/>
        <v>#DIV/0!</v>
      </c>
      <c r="AC48" s="36" t="e">
        <f t="shared" si="43"/>
        <v>#DIV/0!</v>
      </c>
      <c r="AD48" s="36" t="e">
        <f t="shared" si="43"/>
        <v>#DIV/0!</v>
      </c>
      <c r="AE48" s="36" t="e">
        <f t="shared" si="43"/>
        <v>#DIV/0!</v>
      </c>
      <c r="AF48" s="36" t="e">
        <f t="shared" si="43"/>
        <v>#DIV/0!</v>
      </c>
      <c r="AG48" s="36" t="e">
        <f t="shared" si="43"/>
        <v>#DIV/0!</v>
      </c>
      <c r="AH48" s="36" t="e">
        <f t="shared" si="43"/>
        <v>#DIV/0!</v>
      </c>
      <c r="AI48" s="36" t="e">
        <f t="shared" si="43"/>
        <v>#DIV/0!</v>
      </c>
      <c r="AJ48" s="36" t="e">
        <f t="shared" si="43"/>
        <v>#DIV/0!</v>
      </c>
      <c r="AK48" s="36" t="e">
        <f t="shared" si="43"/>
        <v>#DIV/0!</v>
      </c>
      <c r="AL48" s="36" t="e">
        <f t="shared" si="43"/>
        <v>#DIV/0!</v>
      </c>
      <c r="AM48" s="36" t="e">
        <f t="shared" si="43"/>
        <v>#DIV/0!</v>
      </c>
    </row>
    <row r="49" spans="1:39" x14ac:dyDescent="0.25">
      <c r="A49" s="58">
        <f t="shared" si="44"/>
        <v>0</v>
      </c>
      <c r="B49" s="75" t="e">
        <f t="shared" si="45"/>
        <v>#DIV/0!</v>
      </c>
      <c r="C49" s="76" t="e">
        <f t="shared" si="46"/>
        <v>#DIV/0!</v>
      </c>
      <c r="D49" s="77" t="e">
        <f t="shared" si="47"/>
        <v>#DIV/0!</v>
      </c>
      <c r="E49" s="76" t="e">
        <f t="shared" si="48"/>
        <v>#DIV/0!</v>
      </c>
      <c r="F49" s="55" t="e">
        <f t="shared" si="40"/>
        <v>#DIV/0!</v>
      </c>
      <c r="G49" s="56"/>
      <c r="H49" s="78" t="e">
        <f t="shared" si="41"/>
        <v>#DIV/0!</v>
      </c>
      <c r="I49" s="79" t="e">
        <f t="shared" si="49"/>
        <v>#DIV/0!</v>
      </c>
      <c r="J49" s="124" t="e">
        <f>IF(AND(D49&gt;Cytotoxicity!B81,E49&gt;0),"Cytotox","ok")</f>
        <v>#DIV/0!</v>
      </c>
      <c r="O49" s="2" t="e">
        <f t="shared" si="50"/>
        <v>#DIV/0!</v>
      </c>
      <c r="P49" s="2" t="e">
        <f t="shared" si="42"/>
        <v>#DIV/0!</v>
      </c>
      <c r="Q49" s="2" t="e">
        <f t="shared" si="42"/>
        <v>#DIV/0!</v>
      </c>
      <c r="R49" s="2" t="e">
        <f t="shared" si="42"/>
        <v>#DIV/0!</v>
      </c>
      <c r="S49" s="2" t="e">
        <f t="shared" si="42"/>
        <v>#DIV/0!</v>
      </c>
      <c r="T49" s="2" t="e">
        <f t="shared" si="42"/>
        <v>#DIV/0!</v>
      </c>
      <c r="U49" s="2" t="e">
        <f t="shared" si="42"/>
        <v>#DIV/0!</v>
      </c>
      <c r="V49" s="2" t="e">
        <f t="shared" si="42"/>
        <v>#DIV/0!</v>
      </c>
      <c r="W49" s="2" t="e">
        <f t="shared" si="42"/>
        <v>#DIV/0!</v>
      </c>
      <c r="X49" s="2" t="e">
        <f t="shared" si="42"/>
        <v>#DIV/0!</v>
      </c>
      <c r="Y49" s="2" t="e">
        <f t="shared" si="42"/>
        <v>#DIV/0!</v>
      </c>
      <c r="Z49" s="2" t="e">
        <f t="shared" si="42"/>
        <v>#DIV/0!</v>
      </c>
      <c r="AB49" s="36" t="e">
        <f t="shared" si="51"/>
        <v>#DIV/0!</v>
      </c>
      <c r="AC49" s="36" t="e">
        <f t="shared" si="43"/>
        <v>#DIV/0!</v>
      </c>
      <c r="AD49" s="36" t="e">
        <f t="shared" si="43"/>
        <v>#DIV/0!</v>
      </c>
      <c r="AE49" s="36" t="e">
        <f t="shared" si="43"/>
        <v>#DIV/0!</v>
      </c>
      <c r="AF49" s="36" t="e">
        <f t="shared" si="43"/>
        <v>#DIV/0!</v>
      </c>
      <c r="AG49" s="36" t="e">
        <f t="shared" si="43"/>
        <v>#DIV/0!</v>
      </c>
      <c r="AH49" s="36" t="e">
        <f t="shared" si="43"/>
        <v>#DIV/0!</v>
      </c>
      <c r="AI49" s="36" t="e">
        <f t="shared" si="43"/>
        <v>#DIV/0!</v>
      </c>
      <c r="AJ49" s="36" t="e">
        <f t="shared" si="43"/>
        <v>#DIV/0!</v>
      </c>
      <c r="AK49" s="36" t="e">
        <f t="shared" si="43"/>
        <v>#DIV/0!</v>
      </c>
      <c r="AL49" s="36" t="e">
        <f t="shared" si="43"/>
        <v>#DIV/0!</v>
      </c>
      <c r="AM49" s="36" t="e">
        <f t="shared" si="43"/>
        <v>#DIV/0!</v>
      </c>
    </row>
    <row r="50" spans="1:39" x14ac:dyDescent="0.25">
      <c r="A50" s="58">
        <f t="shared" si="44"/>
        <v>0</v>
      </c>
      <c r="B50" s="75" t="e">
        <f t="shared" si="45"/>
        <v>#DIV/0!</v>
      </c>
      <c r="C50" s="76" t="e">
        <f t="shared" si="46"/>
        <v>#DIV/0!</v>
      </c>
      <c r="D50" s="77" t="e">
        <f t="shared" si="47"/>
        <v>#DIV/0!</v>
      </c>
      <c r="E50" s="76" t="e">
        <f t="shared" si="48"/>
        <v>#DIV/0!</v>
      </c>
      <c r="F50" s="55" t="e">
        <f t="shared" si="40"/>
        <v>#DIV/0!</v>
      </c>
      <c r="G50" s="56"/>
      <c r="H50" s="78" t="e">
        <f t="shared" si="41"/>
        <v>#DIV/0!</v>
      </c>
      <c r="I50" s="79" t="e">
        <f t="shared" si="49"/>
        <v>#DIV/0!</v>
      </c>
      <c r="J50" s="124" t="e">
        <f>IF(AND(D50&gt;Cytotoxicity!B82,E50&gt;0),"Cytotox","ok")</f>
        <v>#DIV/0!</v>
      </c>
      <c r="O50" s="2" t="e">
        <f t="shared" si="50"/>
        <v>#DIV/0!</v>
      </c>
      <c r="P50" s="2" t="e">
        <f t="shared" si="42"/>
        <v>#DIV/0!</v>
      </c>
      <c r="Q50" s="2" t="e">
        <f t="shared" si="42"/>
        <v>#DIV/0!</v>
      </c>
      <c r="R50" s="2" t="e">
        <f t="shared" si="42"/>
        <v>#DIV/0!</v>
      </c>
      <c r="S50" s="2" t="e">
        <f t="shared" si="42"/>
        <v>#DIV/0!</v>
      </c>
      <c r="T50" s="2" t="e">
        <f t="shared" si="42"/>
        <v>#DIV/0!</v>
      </c>
      <c r="U50" s="2" t="e">
        <f t="shared" si="42"/>
        <v>#DIV/0!</v>
      </c>
      <c r="V50" s="2" t="e">
        <f t="shared" si="42"/>
        <v>#DIV/0!</v>
      </c>
      <c r="W50" s="2" t="e">
        <f t="shared" si="42"/>
        <v>#DIV/0!</v>
      </c>
      <c r="X50" s="2" t="e">
        <f t="shared" si="42"/>
        <v>#DIV/0!</v>
      </c>
      <c r="Y50" s="2" t="e">
        <f t="shared" si="42"/>
        <v>#DIV/0!</v>
      </c>
      <c r="Z50" s="2" t="e">
        <f t="shared" si="42"/>
        <v>#DIV/0!</v>
      </c>
      <c r="AB50" s="36" t="e">
        <f t="shared" si="51"/>
        <v>#DIV/0!</v>
      </c>
      <c r="AC50" s="36" t="e">
        <f t="shared" si="43"/>
        <v>#DIV/0!</v>
      </c>
      <c r="AD50" s="36" t="e">
        <f t="shared" si="43"/>
        <v>#DIV/0!</v>
      </c>
      <c r="AE50" s="36" t="e">
        <f t="shared" si="43"/>
        <v>#DIV/0!</v>
      </c>
      <c r="AF50" s="36" t="e">
        <f t="shared" si="43"/>
        <v>#DIV/0!</v>
      </c>
      <c r="AG50" s="36" t="e">
        <f t="shared" si="43"/>
        <v>#DIV/0!</v>
      </c>
      <c r="AH50" s="36" t="e">
        <f t="shared" si="43"/>
        <v>#DIV/0!</v>
      </c>
      <c r="AI50" s="36" t="e">
        <f t="shared" si="43"/>
        <v>#DIV/0!</v>
      </c>
      <c r="AJ50" s="36" t="e">
        <f t="shared" si="43"/>
        <v>#DIV/0!</v>
      </c>
      <c r="AK50" s="36" t="e">
        <f t="shared" si="43"/>
        <v>#DIV/0!</v>
      </c>
      <c r="AL50" s="36" t="e">
        <f t="shared" si="43"/>
        <v>#DIV/0!</v>
      </c>
      <c r="AM50" s="36" t="e">
        <f t="shared" si="43"/>
        <v>#DIV/0!</v>
      </c>
    </row>
    <row r="51" spans="1:39" x14ac:dyDescent="0.25">
      <c r="A51" s="58" t="s">
        <v>58</v>
      </c>
      <c r="B51" s="80" t="e">
        <f>D51/2</f>
        <v>#DIV/0!</v>
      </c>
      <c r="C51" s="81" t="e">
        <f>MIN(AH71:AL71)</f>
        <v>#DIV/0!</v>
      </c>
      <c r="D51" s="82" t="e">
        <f>MIN(U61:Y61)</f>
        <v>#DIV/0!</v>
      </c>
      <c r="E51" s="83" t="e">
        <f>MIN(AH51:AL51)</f>
        <v>#DIV/0!</v>
      </c>
      <c r="F51" s="55" t="e">
        <f t="shared" si="40"/>
        <v>#DIV/0!</v>
      </c>
      <c r="G51" s="57"/>
      <c r="H51" s="78" t="e">
        <f>MAX(H40:L40)</f>
        <v>#DIV/0!</v>
      </c>
      <c r="I51" s="84" t="e">
        <f>MAX(AH61:AL61)</f>
        <v>#DIV/0!</v>
      </c>
      <c r="O51" s="2" t="e">
        <f t="shared" si="50"/>
        <v>#DIV/0!</v>
      </c>
      <c r="P51" s="2" t="e">
        <f t="shared" si="42"/>
        <v>#DIV/0!</v>
      </c>
      <c r="Q51" s="2" t="e">
        <f t="shared" si="42"/>
        <v>#DIV/0!</v>
      </c>
      <c r="R51" s="2" t="e">
        <f t="shared" si="42"/>
        <v>#DIV/0!</v>
      </c>
      <c r="S51" s="2" t="e">
        <f t="shared" si="42"/>
        <v>#DIV/0!</v>
      </c>
      <c r="T51" s="2" t="e">
        <f t="shared" si="42"/>
        <v>#DIV/0!</v>
      </c>
      <c r="U51" s="2" t="e">
        <f t="shared" si="42"/>
        <v>#DIV/0!</v>
      </c>
      <c r="V51" s="2" t="e">
        <f t="shared" si="42"/>
        <v>#DIV/0!</v>
      </c>
      <c r="W51" s="2" t="e">
        <f t="shared" si="42"/>
        <v>#DIV/0!</v>
      </c>
      <c r="X51" s="2" t="e">
        <f t="shared" si="42"/>
        <v>#DIV/0!</v>
      </c>
      <c r="Y51" s="2" t="e">
        <f t="shared" si="42"/>
        <v>#DIV/0!</v>
      </c>
      <c r="Z51" s="2" t="e">
        <f t="shared" si="42"/>
        <v>#DIV/0!</v>
      </c>
      <c r="AB51" s="36" t="e">
        <f t="shared" si="51"/>
        <v>#DIV/0!</v>
      </c>
      <c r="AC51" s="36" t="e">
        <f t="shared" si="43"/>
        <v>#DIV/0!</v>
      </c>
      <c r="AD51" s="36" t="e">
        <f t="shared" si="43"/>
        <v>#DIV/0!</v>
      </c>
      <c r="AE51" s="36" t="e">
        <f t="shared" si="43"/>
        <v>#DIV/0!</v>
      </c>
      <c r="AF51" s="36" t="e">
        <f t="shared" si="43"/>
        <v>#DIV/0!</v>
      </c>
      <c r="AG51" s="36" t="e">
        <f t="shared" si="43"/>
        <v>#DIV/0!</v>
      </c>
      <c r="AH51" s="36" t="e">
        <f t="shared" si="43"/>
        <v>#DIV/0!</v>
      </c>
      <c r="AI51" s="36" t="e">
        <f t="shared" si="43"/>
        <v>#DIV/0!</v>
      </c>
      <c r="AJ51" s="36" t="e">
        <f t="shared" si="43"/>
        <v>#DIV/0!</v>
      </c>
      <c r="AK51" s="36" t="e">
        <f t="shared" si="43"/>
        <v>#DIV/0!</v>
      </c>
      <c r="AL51" s="36" t="e">
        <f t="shared" si="43"/>
        <v>#DIV/0!</v>
      </c>
      <c r="AM51" s="36" t="e">
        <f t="shared" si="43"/>
        <v>#DIV/0!</v>
      </c>
    </row>
    <row r="52" spans="1:39" x14ac:dyDescent="0.25">
      <c r="G52" s="4"/>
      <c r="N52" s="27" t="s">
        <v>47</v>
      </c>
      <c r="O52" s="28">
        <f t="shared" ref="O52:Y52" si="52">P52/2</f>
        <v>1.00537109375E-2</v>
      </c>
      <c r="P52" s="28">
        <f t="shared" si="52"/>
        <v>2.0107421875E-2</v>
      </c>
      <c r="Q52" s="28">
        <f t="shared" si="52"/>
        <v>4.021484375E-2</v>
      </c>
      <c r="R52" s="28">
        <f t="shared" si="52"/>
        <v>8.0429687499999999E-2</v>
      </c>
      <c r="S52" s="28">
        <f t="shared" si="52"/>
        <v>0.160859375</v>
      </c>
      <c r="T52" s="28">
        <f t="shared" si="52"/>
        <v>0.32171875</v>
      </c>
      <c r="U52" s="28">
        <f t="shared" si="52"/>
        <v>0.6434375</v>
      </c>
      <c r="V52" s="28">
        <f t="shared" si="52"/>
        <v>1.286875</v>
      </c>
      <c r="W52" s="28">
        <f t="shared" si="52"/>
        <v>2.57375</v>
      </c>
      <c r="X52" s="28">
        <f t="shared" si="52"/>
        <v>5.1475</v>
      </c>
      <c r="Y52" s="28">
        <f t="shared" si="52"/>
        <v>10.295</v>
      </c>
      <c r="Z52" s="28">
        <f>E9</f>
        <v>20.59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e">
        <f>IF((B33&gt;$E$8)*AND(O33&lt;0.05),O$52,"")</f>
        <v>#DIV/0!</v>
      </c>
      <c r="P54" s="33" t="e">
        <f t="shared" ref="P54:Z61" si="53">IF((C33&gt;$E$8)*AND(P33&lt;0.05),P$52,"")</f>
        <v>#DIV/0!</v>
      </c>
      <c r="Q54" s="33" t="e">
        <f t="shared" si="53"/>
        <v>#DIV/0!</v>
      </c>
      <c r="R54" s="33" t="e">
        <f t="shared" si="53"/>
        <v>#DIV/0!</v>
      </c>
      <c r="S54" s="33" t="e">
        <f t="shared" si="53"/>
        <v>#DIV/0!</v>
      </c>
      <c r="T54" s="33" t="e">
        <f t="shared" si="53"/>
        <v>#DIV/0!</v>
      </c>
      <c r="U54" s="33" t="e">
        <f t="shared" si="53"/>
        <v>#DIV/0!</v>
      </c>
      <c r="V54" s="33" t="e">
        <f t="shared" si="53"/>
        <v>#DIV/0!</v>
      </c>
      <c r="W54" s="33" t="e">
        <f t="shared" si="53"/>
        <v>#DIV/0!</v>
      </c>
      <c r="X54" s="33" t="e">
        <f t="shared" si="53"/>
        <v>#DIV/0!</v>
      </c>
      <c r="Y54" s="33" t="e">
        <f t="shared" si="53"/>
        <v>#DIV/0!</v>
      </c>
      <c r="Z54" s="33" t="e">
        <f t="shared" si="53"/>
        <v>#DIV/0!</v>
      </c>
      <c r="AB54" s="36" t="e">
        <f>IF((O74-N74)&lt;0.0000001,"",O54)</f>
        <v>#DIV/0!</v>
      </c>
      <c r="AC54" s="36" t="e">
        <f t="shared" ref="AC54:AM61" si="54">IF((P74-O74)&lt;0.0000001,"",P54)</f>
        <v>#DIV/0!</v>
      </c>
      <c r="AD54" s="36" t="e">
        <f t="shared" si="54"/>
        <v>#DIV/0!</v>
      </c>
      <c r="AE54" s="36" t="e">
        <f t="shared" si="54"/>
        <v>#DIV/0!</v>
      </c>
      <c r="AF54" s="36" t="e">
        <f t="shared" si="54"/>
        <v>#DIV/0!</v>
      </c>
      <c r="AG54" s="36" t="e">
        <f t="shared" si="54"/>
        <v>#DIV/0!</v>
      </c>
      <c r="AH54" s="36" t="e">
        <f t="shared" si="54"/>
        <v>#DIV/0!</v>
      </c>
      <c r="AI54" s="36" t="e">
        <f t="shared" si="54"/>
        <v>#DIV/0!</v>
      </c>
      <c r="AJ54" s="36" t="e">
        <f t="shared" si="54"/>
        <v>#DIV/0!</v>
      </c>
      <c r="AK54" s="36" t="e">
        <f t="shared" si="54"/>
        <v>#DIV/0!</v>
      </c>
      <c r="AL54" s="36" t="e">
        <f t="shared" si="54"/>
        <v>#DIV/0!</v>
      </c>
      <c r="AM54" s="36" t="e">
        <f t="shared" si="54"/>
        <v>#DIV/0!</v>
      </c>
    </row>
    <row r="55" spans="1:39" x14ac:dyDescent="0.25">
      <c r="O55" s="33" t="e">
        <f t="shared" ref="O55:O61" si="55">IF((B34&gt;$E$8)*AND(O34&lt;0.05),O$52,"")</f>
        <v>#DIV/0!</v>
      </c>
      <c r="P55" s="33" t="e">
        <f t="shared" si="53"/>
        <v>#DIV/0!</v>
      </c>
      <c r="Q55" s="33" t="e">
        <f t="shared" si="53"/>
        <v>#DIV/0!</v>
      </c>
      <c r="R55" s="33" t="e">
        <f t="shared" si="53"/>
        <v>#DIV/0!</v>
      </c>
      <c r="S55" s="33" t="e">
        <f t="shared" si="53"/>
        <v>#DIV/0!</v>
      </c>
      <c r="T55" s="33" t="e">
        <f t="shared" si="53"/>
        <v>#DIV/0!</v>
      </c>
      <c r="U55" s="33" t="e">
        <f t="shared" si="53"/>
        <v>#DIV/0!</v>
      </c>
      <c r="V55" s="33" t="e">
        <f t="shared" si="53"/>
        <v>#DIV/0!</v>
      </c>
      <c r="W55" s="33" t="e">
        <f t="shared" si="53"/>
        <v>#DIV/0!</v>
      </c>
      <c r="X55" s="33" t="e">
        <f t="shared" si="53"/>
        <v>#DIV/0!</v>
      </c>
      <c r="Y55" s="33" t="e">
        <f t="shared" si="53"/>
        <v>#DIV/0!</v>
      </c>
      <c r="Z55" s="33" t="e">
        <f t="shared" si="53"/>
        <v>#DIV/0!</v>
      </c>
      <c r="AB55" s="36" t="e">
        <f t="shared" ref="AB55:AB61" si="56">IF((O75-N75)&lt;0.0000001,"",O55)</f>
        <v>#DIV/0!</v>
      </c>
      <c r="AC55" s="36" t="e">
        <f t="shared" si="54"/>
        <v>#DIV/0!</v>
      </c>
      <c r="AD55" s="36" t="e">
        <f t="shared" si="54"/>
        <v>#DIV/0!</v>
      </c>
      <c r="AE55" s="36" t="e">
        <f t="shared" si="54"/>
        <v>#DIV/0!</v>
      </c>
      <c r="AF55" s="36" t="e">
        <f t="shared" si="54"/>
        <v>#DIV/0!</v>
      </c>
      <c r="AG55" s="36" t="e">
        <f t="shared" si="54"/>
        <v>#DIV/0!</v>
      </c>
      <c r="AH55" s="36" t="e">
        <f t="shared" si="54"/>
        <v>#DIV/0!</v>
      </c>
      <c r="AI55" s="36" t="e">
        <f t="shared" si="54"/>
        <v>#DIV/0!</v>
      </c>
      <c r="AJ55" s="36" t="e">
        <f t="shared" si="54"/>
        <v>#DIV/0!</v>
      </c>
      <c r="AK55" s="36" t="e">
        <f t="shared" si="54"/>
        <v>#DIV/0!</v>
      </c>
      <c r="AL55" s="36" t="e">
        <f t="shared" si="54"/>
        <v>#DIV/0!</v>
      </c>
      <c r="AM55" s="36" t="e">
        <f t="shared" si="54"/>
        <v>#DIV/0!</v>
      </c>
    </row>
    <row r="56" spans="1:39" x14ac:dyDescent="0.25">
      <c r="O56" s="33" t="e">
        <f t="shared" si="55"/>
        <v>#DIV/0!</v>
      </c>
      <c r="P56" s="33" t="e">
        <f t="shared" si="53"/>
        <v>#DIV/0!</v>
      </c>
      <c r="Q56" s="33" t="e">
        <f t="shared" si="53"/>
        <v>#DIV/0!</v>
      </c>
      <c r="R56" s="33" t="e">
        <f t="shared" si="53"/>
        <v>#DIV/0!</v>
      </c>
      <c r="S56" s="33" t="e">
        <f t="shared" si="53"/>
        <v>#DIV/0!</v>
      </c>
      <c r="T56" s="33" t="e">
        <f t="shared" si="53"/>
        <v>#DIV/0!</v>
      </c>
      <c r="U56" s="33" t="e">
        <f t="shared" si="53"/>
        <v>#DIV/0!</v>
      </c>
      <c r="V56" s="33" t="e">
        <f t="shared" si="53"/>
        <v>#DIV/0!</v>
      </c>
      <c r="W56" s="33" t="e">
        <f t="shared" si="53"/>
        <v>#DIV/0!</v>
      </c>
      <c r="X56" s="33" t="e">
        <f t="shared" si="53"/>
        <v>#DIV/0!</v>
      </c>
      <c r="Y56" s="33" t="e">
        <f t="shared" si="53"/>
        <v>#DIV/0!</v>
      </c>
      <c r="Z56" s="33" t="e">
        <f t="shared" si="53"/>
        <v>#DIV/0!</v>
      </c>
      <c r="AB56" s="36" t="e">
        <f t="shared" si="56"/>
        <v>#DIV/0!</v>
      </c>
      <c r="AC56" s="36" t="e">
        <f t="shared" si="54"/>
        <v>#DIV/0!</v>
      </c>
      <c r="AD56" s="36" t="e">
        <f t="shared" si="54"/>
        <v>#DIV/0!</v>
      </c>
      <c r="AE56" s="36" t="e">
        <f t="shared" si="54"/>
        <v>#DIV/0!</v>
      </c>
      <c r="AF56" s="36" t="e">
        <f t="shared" si="54"/>
        <v>#DIV/0!</v>
      </c>
      <c r="AG56" s="36" t="e">
        <f t="shared" si="54"/>
        <v>#DIV/0!</v>
      </c>
      <c r="AH56" s="36" t="e">
        <f t="shared" si="54"/>
        <v>#DIV/0!</v>
      </c>
      <c r="AI56" s="36" t="e">
        <f t="shared" si="54"/>
        <v>#DIV/0!</v>
      </c>
      <c r="AJ56" s="36" t="e">
        <f t="shared" si="54"/>
        <v>#DIV/0!</v>
      </c>
      <c r="AK56" s="36" t="e">
        <f t="shared" si="54"/>
        <v>#DIV/0!</v>
      </c>
      <c r="AL56" s="36" t="e">
        <f t="shared" si="54"/>
        <v>#DIV/0!</v>
      </c>
      <c r="AM56" s="36" t="e">
        <f t="shared" si="54"/>
        <v>#DIV/0!</v>
      </c>
    </row>
    <row r="57" spans="1:39" x14ac:dyDescent="0.25">
      <c r="O57" s="33" t="e">
        <f t="shared" si="55"/>
        <v>#DIV/0!</v>
      </c>
      <c r="P57" s="33" t="e">
        <f t="shared" si="53"/>
        <v>#DIV/0!</v>
      </c>
      <c r="Q57" s="33" t="e">
        <f t="shared" si="53"/>
        <v>#DIV/0!</v>
      </c>
      <c r="R57" s="33" t="e">
        <f t="shared" si="53"/>
        <v>#DIV/0!</v>
      </c>
      <c r="S57" s="33" t="e">
        <f t="shared" si="53"/>
        <v>#DIV/0!</v>
      </c>
      <c r="T57" s="33" t="e">
        <f t="shared" si="53"/>
        <v>#DIV/0!</v>
      </c>
      <c r="U57" s="33" t="e">
        <f t="shared" si="53"/>
        <v>#DIV/0!</v>
      </c>
      <c r="V57" s="33" t="e">
        <f t="shared" si="53"/>
        <v>#DIV/0!</v>
      </c>
      <c r="W57" s="33" t="e">
        <f t="shared" si="53"/>
        <v>#DIV/0!</v>
      </c>
      <c r="X57" s="33" t="e">
        <f t="shared" si="53"/>
        <v>#DIV/0!</v>
      </c>
      <c r="Y57" s="33" t="e">
        <f t="shared" si="53"/>
        <v>#DIV/0!</v>
      </c>
      <c r="Z57" s="33" t="e">
        <f t="shared" si="53"/>
        <v>#DIV/0!</v>
      </c>
      <c r="AB57" s="36" t="e">
        <f t="shared" si="56"/>
        <v>#DIV/0!</v>
      </c>
      <c r="AC57" s="36" t="e">
        <f t="shared" si="54"/>
        <v>#DIV/0!</v>
      </c>
      <c r="AD57" s="36" t="e">
        <f t="shared" si="54"/>
        <v>#DIV/0!</v>
      </c>
      <c r="AE57" s="36" t="e">
        <f t="shared" si="54"/>
        <v>#DIV/0!</v>
      </c>
      <c r="AF57" s="36" t="e">
        <f t="shared" si="54"/>
        <v>#DIV/0!</v>
      </c>
      <c r="AG57" s="36" t="e">
        <f t="shared" si="54"/>
        <v>#DIV/0!</v>
      </c>
      <c r="AH57" s="36" t="e">
        <f t="shared" si="54"/>
        <v>#DIV/0!</v>
      </c>
      <c r="AI57" s="36" t="e">
        <f t="shared" si="54"/>
        <v>#DIV/0!</v>
      </c>
      <c r="AJ57" s="36" t="e">
        <f t="shared" si="54"/>
        <v>#DIV/0!</v>
      </c>
      <c r="AK57" s="36" t="e">
        <f t="shared" si="54"/>
        <v>#DIV/0!</v>
      </c>
      <c r="AL57" s="36" t="e">
        <f t="shared" si="54"/>
        <v>#DIV/0!</v>
      </c>
      <c r="AM57" s="36" t="e">
        <f t="shared" si="54"/>
        <v>#DIV/0!</v>
      </c>
    </row>
    <row r="58" spans="1:39" x14ac:dyDescent="0.25">
      <c r="O58" s="33" t="e">
        <f t="shared" si="55"/>
        <v>#DIV/0!</v>
      </c>
      <c r="P58" s="33" t="e">
        <f t="shared" si="53"/>
        <v>#DIV/0!</v>
      </c>
      <c r="Q58" s="33" t="e">
        <f t="shared" si="53"/>
        <v>#DIV/0!</v>
      </c>
      <c r="R58" s="33" t="e">
        <f t="shared" si="53"/>
        <v>#DIV/0!</v>
      </c>
      <c r="S58" s="33" t="e">
        <f t="shared" si="53"/>
        <v>#DIV/0!</v>
      </c>
      <c r="T58" s="33" t="e">
        <f t="shared" si="53"/>
        <v>#DIV/0!</v>
      </c>
      <c r="U58" s="33" t="e">
        <f t="shared" si="53"/>
        <v>#DIV/0!</v>
      </c>
      <c r="V58" s="33" t="e">
        <f t="shared" si="53"/>
        <v>#DIV/0!</v>
      </c>
      <c r="W58" s="33" t="e">
        <f t="shared" si="53"/>
        <v>#DIV/0!</v>
      </c>
      <c r="X58" s="33" t="e">
        <f t="shared" si="53"/>
        <v>#DIV/0!</v>
      </c>
      <c r="Y58" s="33" t="e">
        <f t="shared" si="53"/>
        <v>#DIV/0!</v>
      </c>
      <c r="Z58" s="33" t="e">
        <f t="shared" si="53"/>
        <v>#DIV/0!</v>
      </c>
      <c r="AB58" s="36" t="e">
        <f t="shared" si="56"/>
        <v>#DIV/0!</v>
      </c>
      <c r="AC58" s="36" t="e">
        <f t="shared" si="54"/>
        <v>#DIV/0!</v>
      </c>
      <c r="AD58" s="36" t="e">
        <f t="shared" si="54"/>
        <v>#DIV/0!</v>
      </c>
      <c r="AE58" s="36" t="e">
        <f t="shared" si="54"/>
        <v>#DIV/0!</v>
      </c>
      <c r="AF58" s="36" t="e">
        <f t="shared" si="54"/>
        <v>#DIV/0!</v>
      </c>
      <c r="AG58" s="36" t="e">
        <f t="shared" si="54"/>
        <v>#DIV/0!</v>
      </c>
      <c r="AH58" s="36" t="e">
        <f t="shared" si="54"/>
        <v>#DIV/0!</v>
      </c>
      <c r="AI58" s="36" t="e">
        <f t="shared" si="54"/>
        <v>#DIV/0!</v>
      </c>
      <c r="AJ58" s="36" t="e">
        <f t="shared" si="54"/>
        <v>#DIV/0!</v>
      </c>
      <c r="AK58" s="36" t="e">
        <f t="shared" si="54"/>
        <v>#DIV/0!</v>
      </c>
      <c r="AL58" s="36" t="e">
        <f t="shared" si="54"/>
        <v>#DIV/0!</v>
      </c>
      <c r="AM58" s="36" t="e">
        <f t="shared" si="54"/>
        <v>#DIV/0!</v>
      </c>
    </row>
    <row r="59" spans="1:39" x14ac:dyDescent="0.25">
      <c r="O59" s="33" t="e">
        <f t="shared" si="55"/>
        <v>#DIV/0!</v>
      </c>
      <c r="P59" s="33" t="e">
        <f t="shared" si="53"/>
        <v>#DIV/0!</v>
      </c>
      <c r="Q59" s="33" t="e">
        <f t="shared" si="53"/>
        <v>#DIV/0!</v>
      </c>
      <c r="R59" s="33" t="e">
        <f t="shared" si="53"/>
        <v>#DIV/0!</v>
      </c>
      <c r="S59" s="33" t="e">
        <f t="shared" si="53"/>
        <v>#DIV/0!</v>
      </c>
      <c r="T59" s="33" t="e">
        <f t="shared" si="53"/>
        <v>#DIV/0!</v>
      </c>
      <c r="U59" s="33" t="e">
        <f t="shared" si="53"/>
        <v>#DIV/0!</v>
      </c>
      <c r="V59" s="33" t="e">
        <f t="shared" si="53"/>
        <v>#DIV/0!</v>
      </c>
      <c r="W59" s="33" t="e">
        <f t="shared" si="53"/>
        <v>#DIV/0!</v>
      </c>
      <c r="X59" s="33" t="e">
        <f t="shared" si="53"/>
        <v>#DIV/0!</v>
      </c>
      <c r="Y59" s="33" t="e">
        <f t="shared" si="53"/>
        <v>#DIV/0!</v>
      </c>
      <c r="Z59" s="33" t="e">
        <f t="shared" si="53"/>
        <v>#DIV/0!</v>
      </c>
      <c r="AB59" s="36" t="e">
        <f t="shared" si="56"/>
        <v>#DIV/0!</v>
      </c>
      <c r="AC59" s="36" t="e">
        <f t="shared" si="54"/>
        <v>#DIV/0!</v>
      </c>
      <c r="AD59" s="36" t="e">
        <f t="shared" si="54"/>
        <v>#DIV/0!</v>
      </c>
      <c r="AE59" s="36" t="e">
        <f t="shared" si="54"/>
        <v>#DIV/0!</v>
      </c>
      <c r="AF59" s="36" t="e">
        <f t="shared" si="54"/>
        <v>#DIV/0!</v>
      </c>
      <c r="AG59" s="36" t="e">
        <f t="shared" si="54"/>
        <v>#DIV/0!</v>
      </c>
      <c r="AH59" s="36" t="e">
        <f t="shared" si="54"/>
        <v>#DIV/0!</v>
      </c>
      <c r="AI59" s="36" t="e">
        <f t="shared" si="54"/>
        <v>#DIV/0!</v>
      </c>
      <c r="AJ59" s="36" t="e">
        <f t="shared" si="54"/>
        <v>#DIV/0!</v>
      </c>
      <c r="AK59" s="36" t="e">
        <f t="shared" si="54"/>
        <v>#DIV/0!</v>
      </c>
      <c r="AL59" s="36" t="e">
        <f t="shared" si="54"/>
        <v>#DIV/0!</v>
      </c>
      <c r="AM59" s="36" t="e">
        <f t="shared" si="54"/>
        <v>#DIV/0!</v>
      </c>
    </row>
    <row r="60" spans="1:39" x14ac:dyDescent="0.25">
      <c r="O60" s="33" t="e">
        <f t="shared" si="55"/>
        <v>#DIV/0!</v>
      </c>
      <c r="P60" s="33" t="e">
        <f t="shared" si="53"/>
        <v>#DIV/0!</v>
      </c>
      <c r="Q60" s="33" t="e">
        <f t="shared" si="53"/>
        <v>#DIV/0!</v>
      </c>
      <c r="R60" s="33" t="e">
        <f t="shared" si="53"/>
        <v>#DIV/0!</v>
      </c>
      <c r="S60" s="33" t="e">
        <f t="shared" si="53"/>
        <v>#DIV/0!</v>
      </c>
      <c r="T60" s="33" t="e">
        <f t="shared" si="53"/>
        <v>#DIV/0!</v>
      </c>
      <c r="U60" s="33" t="e">
        <f t="shared" si="53"/>
        <v>#DIV/0!</v>
      </c>
      <c r="V60" s="33" t="e">
        <f t="shared" si="53"/>
        <v>#DIV/0!</v>
      </c>
      <c r="W60" s="33" t="e">
        <f t="shared" si="53"/>
        <v>#DIV/0!</v>
      </c>
      <c r="X60" s="33" t="e">
        <f t="shared" si="53"/>
        <v>#DIV/0!</v>
      </c>
      <c r="Y60" s="33" t="e">
        <f t="shared" si="53"/>
        <v>#DIV/0!</v>
      </c>
      <c r="Z60" s="33" t="e">
        <f t="shared" si="53"/>
        <v>#DIV/0!</v>
      </c>
      <c r="AB60" s="36" t="e">
        <f t="shared" si="56"/>
        <v>#DIV/0!</v>
      </c>
      <c r="AC60" s="36" t="e">
        <f t="shared" si="54"/>
        <v>#DIV/0!</v>
      </c>
      <c r="AD60" s="36" t="e">
        <f t="shared" si="54"/>
        <v>#DIV/0!</v>
      </c>
      <c r="AE60" s="36" t="e">
        <f t="shared" si="54"/>
        <v>#DIV/0!</v>
      </c>
      <c r="AF60" s="36" t="e">
        <f t="shared" si="54"/>
        <v>#DIV/0!</v>
      </c>
      <c r="AG60" s="36" t="e">
        <f t="shared" si="54"/>
        <v>#DIV/0!</v>
      </c>
      <c r="AH60" s="36" t="e">
        <f t="shared" si="54"/>
        <v>#DIV/0!</v>
      </c>
      <c r="AI60" s="36" t="e">
        <f t="shared" si="54"/>
        <v>#DIV/0!</v>
      </c>
      <c r="AJ60" s="36" t="e">
        <f t="shared" si="54"/>
        <v>#DIV/0!</v>
      </c>
      <c r="AK60" s="36" t="e">
        <f t="shared" si="54"/>
        <v>#DIV/0!</v>
      </c>
      <c r="AL60" s="36" t="e">
        <f t="shared" si="54"/>
        <v>#DIV/0!</v>
      </c>
      <c r="AM60" s="36" t="e">
        <f t="shared" si="54"/>
        <v>#DIV/0!</v>
      </c>
    </row>
    <row r="61" spans="1:39" x14ac:dyDescent="0.25">
      <c r="O61" s="33" t="e">
        <f t="shared" si="55"/>
        <v>#DIV/0!</v>
      </c>
      <c r="P61" s="33" t="e">
        <f t="shared" si="53"/>
        <v>#DIV/0!</v>
      </c>
      <c r="Q61" s="33" t="e">
        <f t="shared" si="53"/>
        <v>#DIV/0!</v>
      </c>
      <c r="R61" s="33" t="e">
        <f t="shared" si="53"/>
        <v>#DIV/0!</v>
      </c>
      <c r="S61" s="33" t="e">
        <f t="shared" si="53"/>
        <v>#DIV/0!</v>
      </c>
      <c r="T61" s="33" t="e">
        <f t="shared" si="53"/>
        <v>#DIV/0!</v>
      </c>
      <c r="U61" s="33" t="e">
        <f>IF((H40&gt;$E$8)*AND(U40&lt;0.05),U$53,"")</f>
        <v>#DIV/0!</v>
      </c>
      <c r="V61" s="33" t="e">
        <f>IF((I40&gt;$E$8)*AND(V40&lt;0.05),V$53,"")</f>
        <v>#DIV/0!</v>
      </c>
      <c r="W61" s="33" t="e">
        <f>IF((J40&gt;$E$8)*AND(W40&lt;0.05),W$53,"")</f>
        <v>#DIV/0!</v>
      </c>
      <c r="X61" s="33" t="e">
        <f>IF((K40&gt;$E$8)*AND(X40&lt;0.05),X$53,"")</f>
        <v>#DIV/0!</v>
      </c>
      <c r="Y61" s="33" t="e">
        <f>IF((L40&gt;$E$8)*AND(Y40&lt;0.05),Y$53,"")</f>
        <v>#DIV/0!</v>
      </c>
      <c r="Z61" s="33" t="e">
        <f t="shared" si="53"/>
        <v>#DIV/0!</v>
      </c>
      <c r="AB61" s="36" t="e">
        <f t="shared" si="56"/>
        <v>#DIV/0!</v>
      </c>
      <c r="AC61" s="36" t="e">
        <f t="shared" si="54"/>
        <v>#DIV/0!</v>
      </c>
      <c r="AD61" s="36" t="e">
        <f t="shared" si="54"/>
        <v>#DIV/0!</v>
      </c>
      <c r="AE61" s="36" t="e">
        <f t="shared" si="54"/>
        <v>#DIV/0!</v>
      </c>
      <c r="AF61" s="36" t="e">
        <f t="shared" si="54"/>
        <v>#DIV/0!</v>
      </c>
      <c r="AG61" s="36" t="e">
        <f t="shared" si="54"/>
        <v>#DIV/0!</v>
      </c>
      <c r="AH61" s="36" t="e">
        <f t="shared" si="54"/>
        <v>#DIV/0!</v>
      </c>
      <c r="AI61" s="36" t="e">
        <f t="shared" si="54"/>
        <v>#DIV/0!</v>
      </c>
      <c r="AJ61" s="36" t="e">
        <f t="shared" si="54"/>
        <v>#DIV/0!</v>
      </c>
      <c r="AK61" s="36" t="e">
        <f t="shared" si="54"/>
        <v>#DIV/0!</v>
      </c>
      <c r="AL61" s="36" t="e">
        <f t="shared" si="54"/>
        <v>#DIV/0!</v>
      </c>
      <c r="AM61" s="36" t="e">
        <f t="shared" si="54"/>
        <v>#DIV/0!</v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e">
        <f>IF(P74&gt;0,B33,"")</f>
        <v>#DIV/0!</v>
      </c>
      <c r="P64" s="2" t="e">
        <f t="shared" ref="P64:Z71" si="57">IF(Q74&gt;0,C33,"")</f>
        <v>#DIV/0!</v>
      </c>
      <c r="Q64" s="2" t="e">
        <f t="shared" si="57"/>
        <v>#DIV/0!</v>
      </c>
      <c r="R64" s="2" t="e">
        <f t="shared" si="57"/>
        <v>#DIV/0!</v>
      </c>
      <c r="S64" s="2" t="e">
        <f t="shared" si="57"/>
        <v>#DIV/0!</v>
      </c>
      <c r="T64" s="2" t="e">
        <f t="shared" si="57"/>
        <v>#DIV/0!</v>
      </c>
      <c r="U64" s="2" t="e">
        <f t="shared" si="57"/>
        <v>#DIV/0!</v>
      </c>
      <c r="V64" s="2" t="e">
        <f t="shared" si="57"/>
        <v>#DIV/0!</v>
      </c>
      <c r="W64" s="2" t="e">
        <f t="shared" si="57"/>
        <v>#DIV/0!</v>
      </c>
      <c r="X64" s="2" t="e">
        <f t="shared" si="57"/>
        <v>#DIV/0!</v>
      </c>
      <c r="Y64" s="2" t="e">
        <f t="shared" si="57"/>
        <v>#DIV/0!</v>
      </c>
      <c r="Z64" s="2" t="str">
        <f t="shared" si="57"/>
        <v/>
      </c>
      <c r="AB64" s="36" t="e">
        <f>IF((O84-N84)&lt;0.0000001,"",O84)</f>
        <v>#DIV/0!</v>
      </c>
      <c r="AC64" s="36" t="e">
        <f t="shared" ref="AC64:AM71" si="58">IF((P84-O84)&lt;0.0000001,"",P84)</f>
        <v>#DIV/0!</v>
      </c>
      <c r="AD64" s="36" t="e">
        <f t="shared" si="58"/>
        <v>#DIV/0!</v>
      </c>
      <c r="AE64" s="36" t="e">
        <f t="shared" si="58"/>
        <v>#DIV/0!</v>
      </c>
      <c r="AF64" s="36" t="e">
        <f t="shared" si="58"/>
        <v>#DIV/0!</v>
      </c>
      <c r="AG64" s="36" t="e">
        <f t="shared" si="58"/>
        <v>#DIV/0!</v>
      </c>
      <c r="AH64" s="36" t="e">
        <f t="shared" si="58"/>
        <v>#DIV/0!</v>
      </c>
      <c r="AI64" s="36" t="e">
        <f t="shared" si="58"/>
        <v>#DIV/0!</v>
      </c>
      <c r="AJ64" s="36" t="e">
        <f t="shared" si="58"/>
        <v>#DIV/0!</v>
      </c>
      <c r="AK64" s="36" t="e">
        <f t="shared" si="58"/>
        <v>#DIV/0!</v>
      </c>
      <c r="AL64" s="36" t="e">
        <f t="shared" si="58"/>
        <v>#DIV/0!</v>
      </c>
      <c r="AM64" s="36" t="e">
        <f t="shared" si="58"/>
        <v>#DIV/0!</v>
      </c>
    </row>
    <row r="65" spans="15:39" x14ac:dyDescent="0.25">
      <c r="O65" s="2" t="e">
        <f t="shared" ref="O65:O71" si="59">IF(P75&gt;0,B34,"")</f>
        <v>#DIV/0!</v>
      </c>
      <c r="P65" s="2" t="e">
        <f t="shared" si="57"/>
        <v>#DIV/0!</v>
      </c>
      <c r="Q65" s="2" t="e">
        <f t="shared" si="57"/>
        <v>#DIV/0!</v>
      </c>
      <c r="R65" s="2" t="e">
        <f t="shared" si="57"/>
        <v>#DIV/0!</v>
      </c>
      <c r="S65" s="2" t="e">
        <f t="shared" si="57"/>
        <v>#DIV/0!</v>
      </c>
      <c r="T65" s="2" t="e">
        <f t="shared" si="57"/>
        <v>#DIV/0!</v>
      </c>
      <c r="U65" s="2" t="e">
        <f t="shared" si="57"/>
        <v>#DIV/0!</v>
      </c>
      <c r="V65" s="2" t="e">
        <f t="shared" si="57"/>
        <v>#DIV/0!</v>
      </c>
      <c r="W65" s="2" t="e">
        <f t="shared" si="57"/>
        <v>#DIV/0!</v>
      </c>
      <c r="X65" s="2" t="e">
        <f t="shared" si="57"/>
        <v>#DIV/0!</v>
      </c>
      <c r="Y65" s="2" t="e">
        <f t="shared" si="57"/>
        <v>#DIV/0!</v>
      </c>
      <c r="Z65" s="2" t="str">
        <f t="shared" si="57"/>
        <v/>
      </c>
      <c r="AB65" s="36" t="e">
        <f t="shared" ref="AB65:AB71" si="60">IF((O85-N85)&lt;0.0000001,"",O85)</f>
        <v>#DIV/0!</v>
      </c>
      <c r="AC65" s="36" t="e">
        <f t="shared" si="58"/>
        <v>#DIV/0!</v>
      </c>
      <c r="AD65" s="36" t="e">
        <f t="shared" si="58"/>
        <v>#DIV/0!</v>
      </c>
      <c r="AE65" s="36" t="e">
        <f t="shared" si="58"/>
        <v>#DIV/0!</v>
      </c>
      <c r="AF65" s="36" t="e">
        <f t="shared" si="58"/>
        <v>#DIV/0!</v>
      </c>
      <c r="AG65" s="36" t="e">
        <f t="shared" si="58"/>
        <v>#DIV/0!</v>
      </c>
      <c r="AH65" s="36" t="e">
        <f t="shared" si="58"/>
        <v>#DIV/0!</v>
      </c>
      <c r="AI65" s="36" t="e">
        <f t="shared" si="58"/>
        <v>#DIV/0!</v>
      </c>
      <c r="AJ65" s="36" t="e">
        <f t="shared" si="58"/>
        <v>#DIV/0!</v>
      </c>
      <c r="AK65" s="36" t="e">
        <f t="shared" si="58"/>
        <v>#DIV/0!</v>
      </c>
      <c r="AL65" s="36" t="e">
        <f t="shared" si="58"/>
        <v>#DIV/0!</v>
      </c>
      <c r="AM65" s="36" t="e">
        <f t="shared" si="58"/>
        <v>#DIV/0!</v>
      </c>
    </row>
    <row r="66" spans="15:39" x14ac:dyDescent="0.25">
      <c r="O66" s="2" t="e">
        <f t="shared" si="59"/>
        <v>#DIV/0!</v>
      </c>
      <c r="P66" s="2" t="e">
        <f t="shared" si="57"/>
        <v>#DIV/0!</v>
      </c>
      <c r="Q66" s="2" t="e">
        <f t="shared" si="57"/>
        <v>#DIV/0!</v>
      </c>
      <c r="R66" s="2" t="e">
        <f t="shared" si="57"/>
        <v>#DIV/0!</v>
      </c>
      <c r="S66" s="2" t="e">
        <f t="shared" si="57"/>
        <v>#DIV/0!</v>
      </c>
      <c r="T66" s="2" t="e">
        <f t="shared" si="57"/>
        <v>#DIV/0!</v>
      </c>
      <c r="U66" s="2" t="e">
        <f t="shared" si="57"/>
        <v>#DIV/0!</v>
      </c>
      <c r="V66" s="2" t="e">
        <f t="shared" si="57"/>
        <v>#DIV/0!</v>
      </c>
      <c r="W66" s="2" t="e">
        <f t="shared" si="57"/>
        <v>#DIV/0!</v>
      </c>
      <c r="X66" s="2" t="e">
        <f t="shared" si="57"/>
        <v>#DIV/0!</v>
      </c>
      <c r="Y66" s="2" t="e">
        <f t="shared" si="57"/>
        <v>#DIV/0!</v>
      </c>
      <c r="Z66" s="2" t="str">
        <f t="shared" si="57"/>
        <v/>
      </c>
      <c r="AB66" s="36" t="e">
        <f t="shared" si="60"/>
        <v>#DIV/0!</v>
      </c>
      <c r="AC66" s="36" t="e">
        <f t="shared" si="58"/>
        <v>#DIV/0!</v>
      </c>
      <c r="AD66" s="36" t="e">
        <f t="shared" si="58"/>
        <v>#DIV/0!</v>
      </c>
      <c r="AE66" s="36" t="e">
        <f t="shared" si="58"/>
        <v>#DIV/0!</v>
      </c>
      <c r="AF66" s="36" t="e">
        <f t="shared" si="58"/>
        <v>#DIV/0!</v>
      </c>
      <c r="AG66" s="36" t="e">
        <f t="shared" si="58"/>
        <v>#DIV/0!</v>
      </c>
      <c r="AH66" s="36" t="e">
        <f t="shared" si="58"/>
        <v>#DIV/0!</v>
      </c>
      <c r="AI66" s="36" t="e">
        <f t="shared" si="58"/>
        <v>#DIV/0!</v>
      </c>
      <c r="AJ66" s="36" t="e">
        <f t="shared" si="58"/>
        <v>#DIV/0!</v>
      </c>
      <c r="AK66" s="36" t="e">
        <f t="shared" si="58"/>
        <v>#DIV/0!</v>
      </c>
      <c r="AL66" s="36" t="e">
        <f t="shared" si="58"/>
        <v>#DIV/0!</v>
      </c>
      <c r="AM66" s="36" t="e">
        <f t="shared" si="58"/>
        <v>#DIV/0!</v>
      </c>
    </row>
    <row r="67" spans="15:39" x14ac:dyDescent="0.25">
      <c r="O67" s="2" t="e">
        <f t="shared" si="59"/>
        <v>#DIV/0!</v>
      </c>
      <c r="P67" s="2" t="e">
        <f t="shared" si="57"/>
        <v>#DIV/0!</v>
      </c>
      <c r="Q67" s="2" t="e">
        <f t="shared" si="57"/>
        <v>#DIV/0!</v>
      </c>
      <c r="R67" s="2" t="e">
        <f t="shared" si="57"/>
        <v>#DIV/0!</v>
      </c>
      <c r="S67" s="2" t="e">
        <f t="shared" si="57"/>
        <v>#DIV/0!</v>
      </c>
      <c r="T67" s="2" t="e">
        <f t="shared" si="57"/>
        <v>#DIV/0!</v>
      </c>
      <c r="U67" s="2" t="e">
        <f t="shared" si="57"/>
        <v>#DIV/0!</v>
      </c>
      <c r="V67" s="2" t="e">
        <f t="shared" si="57"/>
        <v>#DIV/0!</v>
      </c>
      <c r="W67" s="2" t="e">
        <f t="shared" si="57"/>
        <v>#DIV/0!</v>
      </c>
      <c r="X67" s="2" t="e">
        <f t="shared" si="57"/>
        <v>#DIV/0!</v>
      </c>
      <c r="Y67" s="2" t="e">
        <f t="shared" si="57"/>
        <v>#DIV/0!</v>
      </c>
      <c r="Z67" s="2" t="str">
        <f t="shared" si="57"/>
        <v/>
      </c>
      <c r="AB67" s="36" t="e">
        <f t="shared" si="60"/>
        <v>#DIV/0!</v>
      </c>
      <c r="AC67" s="36" t="e">
        <f t="shared" si="58"/>
        <v>#DIV/0!</v>
      </c>
      <c r="AD67" s="36" t="e">
        <f t="shared" si="58"/>
        <v>#DIV/0!</v>
      </c>
      <c r="AE67" s="36" t="e">
        <f t="shared" si="58"/>
        <v>#DIV/0!</v>
      </c>
      <c r="AF67" s="36" t="e">
        <f t="shared" si="58"/>
        <v>#DIV/0!</v>
      </c>
      <c r="AG67" s="36" t="e">
        <f t="shared" si="58"/>
        <v>#DIV/0!</v>
      </c>
      <c r="AH67" s="36" t="e">
        <f t="shared" si="58"/>
        <v>#DIV/0!</v>
      </c>
      <c r="AI67" s="36" t="e">
        <f t="shared" si="58"/>
        <v>#DIV/0!</v>
      </c>
      <c r="AJ67" s="36" t="e">
        <f t="shared" si="58"/>
        <v>#DIV/0!</v>
      </c>
      <c r="AK67" s="36" t="e">
        <f t="shared" si="58"/>
        <v>#DIV/0!</v>
      </c>
      <c r="AL67" s="36" t="e">
        <f t="shared" si="58"/>
        <v>#DIV/0!</v>
      </c>
      <c r="AM67" s="36" t="e">
        <f t="shared" si="58"/>
        <v>#DIV/0!</v>
      </c>
    </row>
    <row r="68" spans="15:39" x14ac:dyDescent="0.25">
      <c r="O68" s="2" t="e">
        <f t="shared" si="59"/>
        <v>#DIV/0!</v>
      </c>
      <c r="P68" s="2" t="e">
        <f t="shared" si="57"/>
        <v>#DIV/0!</v>
      </c>
      <c r="Q68" s="2" t="e">
        <f t="shared" si="57"/>
        <v>#DIV/0!</v>
      </c>
      <c r="R68" s="2" t="e">
        <f t="shared" si="57"/>
        <v>#DIV/0!</v>
      </c>
      <c r="S68" s="2" t="e">
        <f t="shared" si="57"/>
        <v>#DIV/0!</v>
      </c>
      <c r="T68" s="2" t="e">
        <f t="shared" si="57"/>
        <v>#DIV/0!</v>
      </c>
      <c r="U68" s="2" t="e">
        <f t="shared" si="57"/>
        <v>#DIV/0!</v>
      </c>
      <c r="V68" s="2" t="e">
        <f t="shared" si="57"/>
        <v>#DIV/0!</v>
      </c>
      <c r="W68" s="2" t="e">
        <f t="shared" si="57"/>
        <v>#DIV/0!</v>
      </c>
      <c r="X68" s="2" t="e">
        <f t="shared" si="57"/>
        <v>#DIV/0!</v>
      </c>
      <c r="Y68" s="2" t="e">
        <f t="shared" si="57"/>
        <v>#DIV/0!</v>
      </c>
      <c r="Z68" s="2" t="str">
        <f t="shared" si="57"/>
        <v/>
      </c>
      <c r="AB68" s="36" t="e">
        <f t="shared" si="60"/>
        <v>#DIV/0!</v>
      </c>
      <c r="AC68" s="36" t="e">
        <f t="shared" si="58"/>
        <v>#DIV/0!</v>
      </c>
      <c r="AD68" s="36" t="e">
        <f t="shared" si="58"/>
        <v>#DIV/0!</v>
      </c>
      <c r="AE68" s="36" t="e">
        <f t="shared" si="58"/>
        <v>#DIV/0!</v>
      </c>
      <c r="AF68" s="36" t="e">
        <f t="shared" si="58"/>
        <v>#DIV/0!</v>
      </c>
      <c r="AG68" s="36" t="e">
        <f t="shared" si="58"/>
        <v>#DIV/0!</v>
      </c>
      <c r="AH68" s="36" t="e">
        <f t="shared" si="58"/>
        <v>#DIV/0!</v>
      </c>
      <c r="AI68" s="36" t="e">
        <f t="shared" si="58"/>
        <v>#DIV/0!</v>
      </c>
      <c r="AJ68" s="36" t="e">
        <f t="shared" si="58"/>
        <v>#DIV/0!</v>
      </c>
      <c r="AK68" s="36" t="e">
        <f t="shared" si="58"/>
        <v>#DIV/0!</v>
      </c>
      <c r="AL68" s="36" t="e">
        <f t="shared" si="58"/>
        <v>#DIV/0!</v>
      </c>
      <c r="AM68" s="36" t="e">
        <f t="shared" si="58"/>
        <v>#DIV/0!</v>
      </c>
    </row>
    <row r="69" spans="15:39" x14ac:dyDescent="0.25">
      <c r="O69" s="2" t="e">
        <f t="shared" si="59"/>
        <v>#DIV/0!</v>
      </c>
      <c r="P69" s="2" t="e">
        <f t="shared" si="57"/>
        <v>#DIV/0!</v>
      </c>
      <c r="Q69" s="2" t="e">
        <f t="shared" si="57"/>
        <v>#DIV/0!</v>
      </c>
      <c r="R69" s="2" t="e">
        <f t="shared" si="57"/>
        <v>#DIV/0!</v>
      </c>
      <c r="S69" s="2" t="e">
        <f t="shared" si="57"/>
        <v>#DIV/0!</v>
      </c>
      <c r="T69" s="2" t="e">
        <f t="shared" si="57"/>
        <v>#DIV/0!</v>
      </c>
      <c r="U69" s="2" t="e">
        <f t="shared" si="57"/>
        <v>#DIV/0!</v>
      </c>
      <c r="V69" s="2" t="e">
        <f t="shared" si="57"/>
        <v>#DIV/0!</v>
      </c>
      <c r="W69" s="2" t="e">
        <f t="shared" si="57"/>
        <v>#DIV/0!</v>
      </c>
      <c r="X69" s="2" t="e">
        <f t="shared" si="57"/>
        <v>#DIV/0!</v>
      </c>
      <c r="Y69" s="2" t="e">
        <f t="shared" si="57"/>
        <v>#DIV/0!</v>
      </c>
      <c r="Z69" s="2" t="str">
        <f t="shared" si="57"/>
        <v/>
      </c>
      <c r="AB69" s="36" t="e">
        <f t="shared" si="60"/>
        <v>#DIV/0!</v>
      </c>
      <c r="AC69" s="36" t="e">
        <f t="shared" si="58"/>
        <v>#DIV/0!</v>
      </c>
      <c r="AD69" s="36" t="e">
        <f t="shared" si="58"/>
        <v>#DIV/0!</v>
      </c>
      <c r="AE69" s="36" t="e">
        <f t="shared" si="58"/>
        <v>#DIV/0!</v>
      </c>
      <c r="AF69" s="36" t="e">
        <f t="shared" si="58"/>
        <v>#DIV/0!</v>
      </c>
      <c r="AG69" s="36" t="e">
        <f t="shared" si="58"/>
        <v>#DIV/0!</v>
      </c>
      <c r="AH69" s="36" t="e">
        <f t="shared" si="58"/>
        <v>#DIV/0!</v>
      </c>
      <c r="AI69" s="36" t="e">
        <f t="shared" si="58"/>
        <v>#DIV/0!</v>
      </c>
      <c r="AJ69" s="36" t="e">
        <f t="shared" si="58"/>
        <v>#DIV/0!</v>
      </c>
      <c r="AK69" s="36" t="e">
        <f t="shared" si="58"/>
        <v>#DIV/0!</v>
      </c>
      <c r="AL69" s="36" t="e">
        <f t="shared" si="58"/>
        <v>#DIV/0!</v>
      </c>
      <c r="AM69" s="36" t="e">
        <f t="shared" si="58"/>
        <v>#DIV/0!</v>
      </c>
    </row>
    <row r="70" spans="15:39" x14ac:dyDescent="0.25">
      <c r="O70" s="2" t="e">
        <f t="shared" si="59"/>
        <v>#DIV/0!</v>
      </c>
      <c r="P70" s="2" t="e">
        <f t="shared" si="57"/>
        <v>#DIV/0!</v>
      </c>
      <c r="Q70" s="2" t="e">
        <f t="shared" si="57"/>
        <v>#DIV/0!</v>
      </c>
      <c r="R70" s="2" t="e">
        <f t="shared" si="57"/>
        <v>#DIV/0!</v>
      </c>
      <c r="S70" s="2" t="e">
        <f t="shared" si="57"/>
        <v>#DIV/0!</v>
      </c>
      <c r="T70" s="2" t="e">
        <f t="shared" si="57"/>
        <v>#DIV/0!</v>
      </c>
      <c r="U70" s="2" t="e">
        <f t="shared" si="57"/>
        <v>#DIV/0!</v>
      </c>
      <c r="V70" s="2" t="e">
        <f t="shared" si="57"/>
        <v>#DIV/0!</v>
      </c>
      <c r="W70" s="2" t="e">
        <f t="shared" si="57"/>
        <v>#DIV/0!</v>
      </c>
      <c r="X70" s="2" t="e">
        <f t="shared" si="57"/>
        <v>#DIV/0!</v>
      </c>
      <c r="Y70" s="2" t="e">
        <f t="shared" si="57"/>
        <v>#DIV/0!</v>
      </c>
      <c r="Z70" s="2" t="str">
        <f t="shared" si="57"/>
        <v/>
      </c>
      <c r="AB70" s="36" t="e">
        <f t="shared" si="60"/>
        <v>#DIV/0!</v>
      </c>
      <c r="AC70" s="36" t="e">
        <f t="shared" si="58"/>
        <v>#DIV/0!</v>
      </c>
      <c r="AD70" s="36" t="e">
        <f t="shared" si="58"/>
        <v>#DIV/0!</v>
      </c>
      <c r="AE70" s="36" t="e">
        <f t="shared" si="58"/>
        <v>#DIV/0!</v>
      </c>
      <c r="AF70" s="36" t="e">
        <f t="shared" si="58"/>
        <v>#DIV/0!</v>
      </c>
      <c r="AG70" s="36" t="e">
        <f t="shared" si="58"/>
        <v>#DIV/0!</v>
      </c>
      <c r="AH70" s="36" t="e">
        <f t="shared" si="58"/>
        <v>#DIV/0!</v>
      </c>
      <c r="AI70" s="36" t="e">
        <f t="shared" si="58"/>
        <v>#DIV/0!</v>
      </c>
      <c r="AJ70" s="36" t="e">
        <f t="shared" si="58"/>
        <v>#DIV/0!</v>
      </c>
      <c r="AK70" s="36" t="e">
        <f t="shared" si="58"/>
        <v>#DIV/0!</v>
      </c>
      <c r="AL70" s="36" t="e">
        <f t="shared" si="58"/>
        <v>#DIV/0!</v>
      </c>
      <c r="AM70" s="36" t="e">
        <f t="shared" si="58"/>
        <v>#DIV/0!</v>
      </c>
    </row>
    <row r="71" spans="15:39" x14ac:dyDescent="0.25">
      <c r="O71" s="2" t="e">
        <f t="shared" si="59"/>
        <v>#DIV/0!</v>
      </c>
      <c r="P71" s="2" t="e">
        <f t="shared" si="57"/>
        <v>#DIV/0!</v>
      </c>
      <c r="Q71" s="2" t="e">
        <f t="shared" si="57"/>
        <v>#DIV/0!</v>
      </c>
      <c r="R71" s="2" t="e">
        <f t="shared" si="57"/>
        <v>#DIV/0!</v>
      </c>
      <c r="S71" s="2" t="e">
        <f t="shared" si="57"/>
        <v>#DIV/0!</v>
      </c>
      <c r="T71" s="2" t="e">
        <f t="shared" si="57"/>
        <v>#DIV/0!</v>
      </c>
      <c r="U71" s="2" t="e">
        <f t="shared" si="57"/>
        <v>#DIV/0!</v>
      </c>
      <c r="V71" s="2" t="e">
        <f t="shared" si="57"/>
        <v>#DIV/0!</v>
      </c>
      <c r="W71" s="2" t="e">
        <f t="shared" si="57"/>
        <v>#DIV/0!</v>
      </c>
      <c r="X71" s="2" t="e">
        <f t="shared" si="57"/>
        <v>#DIV/0!</v>
      </c>
      <c r="Y71" s="2" t="e">
        <f t="shared" si="57"/>
        <v>#DIV/0!</v>
      </c>
      <c r="Z71" s="2" t="str">
        <f t="shared" si="57"/>
        <v/>
      </c>
      <c r="AB71" s="36" t="e">
        <f t="shared" si="60"/>
        <v>#DIV/0!</v>
      </c>
      <c r="AC71" s="36" t="e">
        <f t="shared" si="58"/>
        <v>#DIV/0!</v>
      </c>
      <c r="AD71" s="36" t="e">
        <f t="shared" si="58"/>
        <v>#DIV/0!</v>
      </c>
      <c r="AE71" s="36" t="e">
        <f t="shared" si="58"/>
        <v>#DIV/0!</v>
      </c>
      <c r="AF71" s="36" t="e">
        <f t="shared" si="58"/>
        <v>#DIV/0!</v>
      </c>
      <c r="AG71" s="36" t="e">
        <f t="shared" si="58"/>
        <v>#DIV/0!</v>
      </c>
      <c r="AH71" s="36" t="e">
        <f t="shared" si="58"/>
        <v>#DIV/0!</v>
      </c>
      <c r="AI71" s="36" t="e">
        <f t="shared" si="58"/>
        <v>#DIV/0!</v>
      </c>
      <c r="AJ71" s="36" t="e">
        <f t="shared" si="58"/>
        <v>#DIV/0!</v>
      </c>
      <c r="AK71" s="36" t="e">
        <f t="shared" si="58"/>
        <v>#DIV/0!</v>
      </c>
      <c r="AL71" s="36" t="e">
        <f t="shared" si="58"/>
        <v>#DIV/0!</v>
      </c>
      <c r="AM71" s="36" t="e">
        <f t="shared" si="58"/>
        <v>#DIV/0!</v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 t="e">
        <f>IF((B33&gt;$E$8)*AND(O33&lt;0.05),B33,0)</f>
        <v>#DIV/0!</v>
      </c>
      <c r="P74" s="26" t="e">
        <f t="shared" ref="P74:Z81" si="61">IF((C33&gt;$E$8)*AND(P33&lt;0.05),C33,0)</f>
        <v>#DIV/0!</v>
      </c>
      <c r="Q74" s="26" t="e">
        <f t="shared" si="61"/>
        <v>#DIV/0!</v>
      </c>
      <c r="R74" s="26" t="e">
        <f t="shared" si="61"/>
        <v>#DIV/0!</v>
      </c>
      <c r="S74" s="26" t="e">
        <f t="shared" si="61"/>
        <v>#DIV/0!</v>
      </c>
      <c r="T74" s="26" t="e">
        <f t="shared" si="61"/>
        <v>#DIV/0!</v>
      </c>
      <c r="U74" s="26" t="e">
        <f t="shared" si="61"/>
        <v>#DIV/0!</v>
      </c>
      <c r="V74" s="26" t="e">
        <f t="shared" si="61"/>
        <v>#DIV/0!</v>
      </c>
      <c r="W74" s="26" t="e">
        <f t="shared" si="61"/>
        <v>#DIV/0!</v>
      </c>
      <c r="X74" s="26" t="e">
        <f t="shared" si="61"/>
        <v>#DIV/0!</v>
      </c>
      <c r="Y74" s="26" t="e">
        <f t="shared" si="61"/>
        <v>#DIV/0!</v>
      </c>
      <c r="Z74" s="26" t="e">
        <f t="shared" si="61"/>
        <v>#DIV/0!</v>
      </c>
    </row>
    <row r="75" spans="15:39" x14ac:dyDescent="0.25">
      <c r="O75" s="26" t="e">
        <f t="shared" ref="O75:O81" si="62">IF((B34&gt;$E$8)*AND(O34&lt;0.05),B34,0)</f>
        <v>#DIV/0!</v>
      </c>
      <c r="P75" s="26" t="e">
        <f t="shared" si="61"/>
        <v>#DIV/0!</v>
      </c>
      <c r="Q75" s="26" t="e">
        <f t="shared" si="61"/>
        <v>#DIV/0!</v>
      </c>
      <c r="R75" s="26" t="e">
        <f t="shared" si="61"/>
        <v>#DIV/0!</v>
      </c>
      <c r="S75" s="26" t="e">
        <f t="shared" si="61"/>
        <v>#DIV/0!</v>
      </c>
      <c r="T75" s="26" t="e">
        <f t="shared" si="61"/>
        <v>#DIV/0!</v>
      </c>
      <c r="U75" s="26" t="e">
        <f t="shared" si="61"/>
        <v>#DIV/0!</v>
      </c>
      <c r="V75" s="26" t="e">
        <f t="shared" si="61"/>
        <v>#DIV/0!</v>
      </c>
      <c r="W75" s="26" t="e">
        <f t="shared" si="61"/>
        <v>#DIV/0!</v>
      </c>
      <c r="X75" s="26" t="e">
        <f t="shared" si="61"/>
        <v>#DIV/0!</v>
      </c>
      <c r="Y75" s="26" t="e">
        <f t="shared" si="61"/>
        <v>#DIV/0!</v>
      </c>
      <c r="Z75" s="26" t="e">
        <f t="shared" si="61"/>
        <v>#DIV/0!</v>
      </c>
    </row>
    <row r="76" spans="15:39" x14ac:dyDescent="0.25">
      <c r="O76" s="26" t="e">
        <f t="shared" si="62"/>
        <v>#DIV/0!</v>
      </c>
      <c r="P76" s="26" t="e">
        <f t="shared" si="61"/>
        <v>#DIV/0!</v>
      </c>
      <c r="Q76" s="26" t="e">
        <f t="shared" si="61"/>
        <v>#DIV/0!</v>
      </c>
      <c r="R76" s="26" t="e">
        <f t="shared" si="61"/>
        <v>#DIV/0!</v>
      </c>
      <c r="S76" s="26" t="e">
        <f t="shared" si="61"/>
        <v>#DIV/0!</v>
      </c>
      <c r="T76" s="26" t="e">
        <f t="shared" si="61"/>
        <v>#DIV/0!</v>
      </c>
      <c r="U76" s="26" t="e">
        <f t="shared" si="61"/>
        <v>#DIV/0!</v>
      </c>
      <c r="V76" s="26" t="e">
        <f t="shared" si="61"/>
        <v>#DIV/0!</v>
      </c>
      <c r="W76" s="26" t="e">
        <f t="shared" si="61"/>
        <v>#DIV/0!</v>
      </c>
      <c r="X76" s="26" t="e">
        <f t="shared" si="61"/>
        <v>#DIV/0!</v>
      </c>
      <c r="Y76" s="26" t="e">
        <f t="shared" si="61"/>
        <v>#DIV/0!</v>
      </c>
      <c r="Z76" s="26" t="e">
        <f t="shared" si="61"/>
        <v>#DIV/0!</v>
      </c>
    </row>
    <row r="77" spans="15:39" x14ac:dyDescent="0.25">
      <c r="O77" s="26" t="e">
        <f t="shared" si="62"/>
        <v>#DIV/0!</v>
      </c>
      <c r="P77" s="26" t="e">
        <f t="shared" si="61"/>
        <v>#DIV/0!</v>
      </c>
      <c r="Q77" s="26" t="e">
        <f t="shared" si="61"/>
        <v>#DIV/0!</v>
      </c>
      <c r="R77" s="26" t="e">
        <f t="shared" si="61"/>
        <v>#DIV/0!</v>
      </c>
      <c r="S77" s="26" t="e">
        <f t="shared" si="61"/>
        <v>#DIV/0!</v>
      </c>
      <c r="T77" s="26" t="e">
        <f t="shared" si="61"/>
        <v>#DIV/0!</v>
      </c>
      <c r="U77" s="26" t="e">
        <f t="shared" si="61"/>
        <v>#DIV/0!</v>
      </c>
      <c r="V77" s="26" t="e">
        <f t="shared" si="61"/>
        <v>#DIV/0!</v>
      </c>
      <c r="W77" s="26" t="e">
        <f t="shared" si="61"/>
        <v>#DIV/0!</v>
      </c>
      <c r="X77" s="26" t="e">
        <f t="shared" si="61"/>
        <v>#DIV/0!</v>
      </c>
      <c r="Y77" s="26" t="e">
        <f t="shared" si="61"/>
        <v>#DIV/0!</v>
      </c>
      <c r="Z77" s="26" t="e">
        <f t="shared" si="61"/>
        <v>#DIV/0!</v>
      </c>
    </row>
    <row r="78" spans="15:39" x14ac:dyDescent="0.25">
      <c r="O78" s="26" t="e">
        <f t="shared" si="62"/>
        <v>#DIV/0!</v>
      </c>
      <c r="P78" s="26" t="e">
        <f t="shared" si="61"/>
        <v>#DIV/0!</v>
      </c>
      <c r="Q78" s="26" t="e">
        <f t="shared" si="61"/>
        <v>#DIV/0!</v>
      </c>
      <c r="R78" s="26" t="e">
        <f t="shared" si="61"/>
        <v>#DIV/0!</v>
      </c>
      <c r="S78" s="26" t="e">
        <f t="shared" si="61"/>
        <v>#DIV/0!</v>
      </c>
      <c r="T78" s="26" t="e">
        <f t="shared" si="61"/>
        <v>#DIV/0!</v>
      </c>
      <c r="U78" s="26" t="e">
        <f t="shared" si="61"/>
        <v>#DIV/0!</v>
      </c>
      <c r="V78" s="26" t="e">
        <f t="shared" si="61"/>
        <v>#DIV/0!</v>
      </c>
      <c r="W78" s="26" t="e">
        <f t="shared" si="61"/>
        <v>#DIV/0!</v>
      </c>
      <c r="X78" s="26" t="e">
        <f t="shared" si="61"/>
        <v>#DIV/0!</v>
      </c>
      <c r="Y78" s="26" t="e">
        <f t="shared" si="61"/>
        <v>#DIV/0!</v>
      </c>
      <c r="Z78" s="26" t="e">
        <f t="shared" si="61"/>
        <v>#DIV/0!</v>
      </c>
    </row>
    <row r="79" spans="15:39" x14ac:dyDescent="0.25">
      <c r="O79" s="26" t="e">
        <f t="shared" si="62"/>
        <v>#DIV/0!</v>
      </c>
      <c r="P79" s="26" t="e">
        <f t="shared" si="61"/>
        <v>#DIV/0!</v>
      </c>
      <c r="Q79" s="26" t="e">
        <f t="shared" si="61"/>
        <v>#DIV/0!</v>
      </c>
      <c r="R79" s="26" t="e">
        <f t="shared" si="61"/>
        <v>#DIV/0!</v>
      </c>
      <c r="S79" s="26" t="e">
        <f t="shared" si="61"/>
        <v>#DIV/0!</v>
      </c>
      <c r="T79" s="26" t="e">
        <f t="shared" si="61"/>
        <v>#DIV/0!</v>
      </c>
      <c r="U79" s="26" t="e">
        <f t="shared" si="61"/>
        <v>#DIV/0!</v>
      </c>
      <c r="V79" s="26" t="e">
        <f t="shared" si="61"/>
        <v>#DIV/0!</v>
      </c>
      <c r="W79" s="26" t="e">
        <f t="shared" si="61"/>
        <v>#DIV/0!</v>
      </c>
      <c r="X79" s="26" t="e">
        <f t="shared" si="61"/>
        <v>#DIV/0!</v>
      </c>
      <c r="Y79" s="26" t="e">
        <f t="shared" si="61"/>
        <v>#DIV/0!</v>
      </c>
      <c r="Z79" s="26" t="e">
        <f t="shared" si="61"/>
        <v>#DIV/0!</v>
      </c>
    </row>
    <row r="80" spans="15:39" x14ac:dyDescent="0.25">
      <c r="O80" s="26" t="e">
        <f t="shared" si="62"/>
        <v>#DIV/0!</v>
      </c>
      <c r="P80" s="26" t="e">
        <f t="shared" si="61"/>
        <v>#DIV/0!</v>
      </c>
      <c r="Q80" s="26" t="e">
        <f t="shared" si="61"/>
        <v>#DIV/0!</v>
      </c>
      <c r="R80" s="26" t="e">
        <f t="shared" si="61"/>
        <v>#DIV/0!</v>
      </c>
      <c r="S80" s="26" t="e">
        <f t="shared" si="61"/>
        <v>#DIV/0!</v>
      </c>
      <c r="T80" s="26" t="e">
        <f t="shared" si="61"/>
        <v>#DIV/0!</v>
      </c>
      <c r="U80" s="26" t="e">
        <f t="shared" si="61"/>
        <v>#DIV/0!</v>
      </c>
      <c r="V80" s="26" t="e">
        <f t="shared" si="61"/>
        <v>#DIV/0!</v>
      </c>
      <c r="W80" s="26" t="e">
        <f t="shared" si="61"/>
        <v>#DIV/0!</v>
      </c>
      <c r="X80" s="26" t="e">
        <f t="shared" si="61"/>
        <v>#DIV/0!</v>
      </c>
      <c r="Y80" s="26" t="e">
        <f t="shared" si="61"/>
        <v>#DIV/0!</v>
      </c>
      <c r="Z80" s="26" t="e">
        <f t="shared" si="61"/>
        <v>#DIV/0!</v>
      </c>
    </row>
    <row r="81" spans="15:26" x14ac:dyDescent="0.25">
      <c r="O81" s="26" t="e">
        <f t="shared" si="62"/>
        <v>#DIV/0!</v>
      </c>
      <c r="P81" s="26" t="e">
        <f t="shared" si="61"/>
        <v>#DIV/0!</v>
      </c>
      <c r="Q81" s="26" t="e">
        <f t="shared" si="61"/>
        <v>#DIV/0!</v>
      </c>
      <c r="R81" s="26" t="e">
        <f t="shared" si="61"/>
        <v>#DIV/0!</v>
      </c>
      <c r="S81" s="26" t="e">
        <f t="shared" si="61"/>
        <v>#DIV/0!</v>
      </c>
      <c r="T81" s="26" t="e">
        <f t="shared" si="61"/>
        <v>#DIV/0!</v>
      </c>
      <c r="U81" s="26" t="e">
        <f t="shared" si="61"/>
        <v>#DIV/0!</v>
      </c>
      <c r="V81" s="26" t="e">
        <f t="shared" si="61"/>
        <v>#DIV/0!</v>
      </c>
      <c r="W81" s="26" t="e">
        <f t="shared" si="61"/>
        <v>#DIV/0!</v>
      </c>
      <c r="X81" s="26" t="e">
        <f t="shared" si="61"/>
        <v>#DIV/0!</v>
      </c>
      <c r="Y81" s="26" t="e">
        <f t="shared" si="61"/>
        <v>#DIV/0!</v>
      </c>
      <c r="Z81" s="26" t="e">
        <f t="shared" si="61"/>
        <v>#DIV/0!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 t="e">
        <f>IF(P74&gt;0,B33,0)</f>
        <v>#DIV/0!</v>
      </c>
      <c r="P84" s="26" t="e">
        <f t="shared" ref="P84:Z91" si="63">IF(Q74&gt;0,C33,0)</f>
        <v>#DIV/0!</v>
      </c>
      <c r="Q84" s="26" t="e">
        <f t="shared" si="63"/>
        <v>#DIV/0!</v>
      </c>
      <c r="R84" s="26" t="e">
        <f t="shared" si="63"/>
        <v>#DIV/0!</v>
      </c>
      <c r="S84" s="26" t="e">
        <f t="shared" si="63"/>
        <v>#DIV/0!</v>
      </c>
      <c r="T84" s="26" t="e">
        <f t="shared" si="63"/>
        <v>#DIV/0!</v>
      </c>
      <c r="U84" s="26" t="e">
        <f t="shared" si="63"/>
        <v>#DIV/0!</v>
      </c>
      <c r="V84" s="26" t="e">
        <f t="shared" si="63"/>
        <v>#DIV/0!</v>
      </c>
      <c r="W84" s="26" t="e">
        <f t="shared" si="63"/>
        <v>#DIV/0!</v>
      </c>
      <c r="X84" s="26" t="e">
        <f t="shared" si="63"/>
        <v>#DIV/0!</v>
      </c>
      <c r="Y84" s="26" t="e">
        <f t="shared" si="63"/>
        <v>#DIV/0!</v>
      </c>
      <c r="Z84" s="26">
        <f t="shared" si="63"/>
        <v>0</v>
      </c>
    </row>
    <row r="85" spans="15:26" x14ac:dyDescent="0.25">
      <c r="O85" s="26" t="e">
        <f t="shared" ref="O85:O91" si="64">IF(P75&gt;0,B34,0)</f>
        <v>#DIV/0!</v>
      </c>
      <c r="P85" s="26" t="e">
        <f t="shared" si="63"/>
        <v>#DIV/0!</v>
      </c>
      <c r="Q85" s="26" t="e">
        <f t="shared" si="63"/>
        <v>#DIV/0!</v>
      </c>
      <c r="R85" s="26" t="e">
        <f t="shared" si="63"/>
        <v>#DIV/0!</v>
      </c>
      <c r="S85" s="26" t="e">
        <f t="shared" si="63"/>
        <v>#DIV/0!</v>
      </c>
      <c r="T85" s="26" t="e">
        <f t="shared" si="63"/>
        <v>#DIV/0!</v>
      </c>
      <c r="U85" s="26" t="e">
        <f t="shared" si="63"/>
        <v>#DIV/0!</v>
      </c>
      <c r="V85" s="26" t="e">
        <f t="shared" si="63"/>
        <v>#DIV/0!</v>
      </c>
      <c r="W85" s="26" t="e">
        <f t="shared" si="63"/>
        <v>#DIV/0!</v>
      </c>
      <c r="X85" s="26" t="e">
        <f t="shared" si="63"/>
        <v>#DIV/0!</v>
      </c>
      <c r="Y85" s="26" t="e">
        <f t="shared" si="63"/>
        <v>#DIV/0!</v>
      </c>
      <c r="Z85" s="26">
        <f t="shared" si="63"/>
        <v>0</v>
      </c>
    </row>
    <row r="86" spans="15:26" x14ac:dyDescent="0.25">
      <c r="O86" s="26" t="e">
        <f t="shared" si="64"/>
        <v>#DIV/0!</v>
      </c>
      <c r="P86" s="26" t="e">
        <f t="shared" si="63"/>
        <v>#DIV/0!</v>
      </c>
      <c r="Q86" s="26" t="e">
        <f t="shared" si="63"/>
        <v>#DIV/0!</v>
      </c>
      <c r="R86" s="26" t="e">
        <f t="shared" si="63"/>
        <v>#DIV/0!</v>
      </c>
      <c r="S86" s="26" t="e">
        <f t="shared" si="63"/>
        <v>#DIV/0!</v>
      </c>
      <c r="T86" s="26" t="e">
        <f t="shared" si="63"/>
        <v>#DIV/0!</v>
      </c>
      <c r="U86" s="26" t="e">
        <f t="shared" si="63"/>
        <v>#DIV/0!</v>
      </c>
      <c r="V86" s="26" t="e">
        <f t="shared" si="63"/>
        <v>#DIV/0!</v>
      </c>
      <c r="W86" s="26" t="e">
        <f t="shared" si="63"/>
        <v>#DIV/0!</v>
      </c>
      <c r="X86" s="26" t="e">
        <f t="shared" si="63"/>
        <v>#DIV/0!</v>
      </c>
      <c r="Y86" s="26" t="e">
        <f t="shared" si="63"/>
        <v>#DIV/0!</v>
      </c>
      <c r="Z86" s="26">
        <f t="shared" si="63"/>
        <v>0</v>
      </c>
    </row>
    <row r="87" spans="15:26" x14ac:dyDescent="0.25">
      <c r="O87" s="26" t="e">
        <f t="shared" si="64"/>
        <v>#DIV/0!</v>
      </c>
      <c r="P87" s="26" t="e">
        <f t="shared" si="63"/>
        <v>#DIV/0!</v>
      </c>
      <c r="Q87" s="26" t="e">
        <f t="shared" si="63"/>
        <v>#DIV/0!</v>
      </c>
      <c r="R87" s="26" t="e">
        <f t="shared" si="63"/>
        <v>#DIV/0!</v>
      </c>
      <c r="S87" s="26" t="e">
        <f t="shared" si="63"/>
        <v>#DIV/0!</v>
      </c>
      <c r="T87" s="26" t="e">
        <f t="shared" si="63"/>
        <v>#DIV/0!</v>
      </c>
      <c r="U87" s="26" t="e">
        <f t="shared" si="63"/>
        <v>#DIV/0!</v>
      </c>
      <c r="V87" s="26" t="e">
        <f t="shared" si="63"/>
        <v>#DIV/0!</v>
      </c>
      <c r="W87" s="26" t="e">
        <f t="shared" si="63"/>
        <v>#DIV/0!</v>
      </c>
      <c r="X87" s="26" t="e">
        <f t="shared" si="63"/>
        <v>#DIV/0!</v>
      </c>
      <c r="Y87" s="26" t="e">
        <f t="shared" si="63"/>
        <v>#DIV/0!</v>
      </c>
      <c r="Z87" s="26">
        <f t="shared" si="63"/>
        <v>0</v>
      </c>
    </row>
    <row r="88" spans="15:26" x14ac:dyDescent="0.25">
      <c r="O88" s="26" t="e">
        <f t="shared" si="64"/>
        <v>#DIV/0!</v>
      </c>
      <c r="P88" s="26" t="e">
        <f t="shared" si="63"/>
        <v>#DIV/0!</v>
      </c>
      <c r="Q88" s="26" t="e">
        <f t="shared" si="63"/>
        <v>#DIV/0!</v>
      </c>
      <c r="R88" s="26" t="e">
        <f t="shared" si="63"/>
        <v>#DIV/0!</v>
      </c>
      <c r="S88" s="26" t="e">
        <f t="shared" si="63"/>
        <v>#DIV/0!</v>
      </c>
      <c r="T88" s="26" t="e">
        <f t="shared" si="63"/>
        <v>#DIV/0!</v>
      </c>
      <c r="U88" s="26" t="e">
        <f t="shared" si="63"/>
        <v>#DIV/0!</v>
      </c>
      <c r="V88" s="26" t="e">
        <f t="shared" si="63"/>
        <v>#DIV/0!</v>
      </c>
      <c r="W88" s="26" t="e">
        <f t="shared" si="63"/>
        <v>#DIV/0!</v>
      </c>
      <c r="X88" s="26" t="e">
        <f t="shared" si="63"/>
        <v>#DIV/0!</v>
      </c>
      <c r="Y88" s="26" t="e">
        <f t="shared" si="63"/>
        <v>#DIV/0!</v>
      </c>
      <c r="Z88" s="26">
        <f t="shared" si="63"/>
        <v>0</v>
      </c>
    </row>
    <row r="89" spans="15:26" x14ac:dyDescent="0.25">
      <c r="O89" s="26" t="e">
        <f t="shared" si="64"/>
        <v>#DIV/0!</v>
      </c>
      <c r="P89" s="26" t="e">
        <f t="shared" si="63"/>
        <v>#DIV/0!</v>
      </c>
      <c r="Q89" s="26" t="e">
        <f t="shared" si="63"/>
        <v>#DIV/0!</v>
      </c>
      <c r="R89" s="26" t="e">
        <f t="shared" si="63"/>
        <v>#DIV/0!</v>
      </c>
      <c r="S89" s="26" t="e">
        <f t="shared" si="63"/>
        <v>#DIV/0!</v>
      </c>
      <c r="T89" s="26" t="e">
        <f t="shared" si="63"/>
        <v>#DIV/0!</v>
      </c>
      <c r="U89" s="26" t="e">
        <f t="shared" si="63"/>
        <v>#DIV/0!</v>
      </c>
      <c r="V89" s="26" t="e">
        <f t="shared" si="63"/>
        <v>#DIV/0!</v>
      </c>
      <c r="W89" s="26" t="e">
        <f t="shared" si="63"/>
        <v>#DIV/0!</v>
      </c>
      <c r="X89" s="26" t="e">
        <f t="shared" si="63"/>
        <v>#DIV/0!</v>
      </c>
      <c r="Y89" s="26" t="e">
        <f t="shared" si="63"/>
        <v>#DIV/0!</v>
      </c>
      <c r="Z89" s="26">
        <f t="shared" si="63"/>
        <v>0</v>
      </c>
    </row>
    <row r="90" spans="15:26" x14ac:dyDescent="0.25">
      <c r="O90" s="26" t="e">
        <f t="shared" si="64"/>
        <v>#DIV/0!</v>
      </c>
      <c r="P90" s="26" t="e">
        <f t="shared" si="63"/>
        <v>#DIV/0!</v>
      </c>
      <c r="Q90" s="26" t="e">
        <f t="shared" si="63"/>
        <v>#DIV/0!</v>
      </c>
      <c r="R90" s="26" t="e">
        <f t="shared" si="63"/>
        <v>#DIV/0!</v>
      </c>
      <c r="S90" s="26" t="e">
        <f t="shared" si="63"/>
        <v>#DIV/0!</v>
      </c>
      <c r="T90" s="26" t="e">
        <f t="shared" si="63"/>
        <v>#DIV/0!</v>
      </c>
      <c r="U90" s="26" t="e">
        <f t="shared" si="63"/>
        <v>#DIV/0!</v>
      </c>
      <c r="V90" s="26" t="e">
        <f t="shared" si="63"/>
        <v>#DIV/0!</v>
      </c>
      <c r="W90" s="26" t="e">
        <f t="shared" si="63"/>
        <v>#DIV/0!</v>
      </c>
      <c r="X90" s="26" t="e">
        <f t="shared" si="63"/>
        <v>#DIV/0!</v>
      </c>
      <c r="Y90" s="26" t="e">
        <f t="shared" si="63"/>
        <v>#DIV/0!</v>
      </c>
      <c r="Z90" s="26">
        <f t="shared" si="63"/>
        <v>0</v>
      </c>
    </row>
    <row r="91" spans="15:26" x14ac:dyDescent="0.25">
      <c r="O91" s="26" t="e">
        <f t="shared" si="64"/>
        <v>#DIV/0!</v>
      </c>
      <c r="P91" s="26" t="e">
        <f t="shared" si="63"/>
        <v>#DIV/0!</v>
      </c>
      <c r="Q91" s="26" t="e">
        <f t="shared" si="63"/>
        <v>#DIV/0!</v>
      </c>
      <c r="R91" s="26" t="e">
        <f t="shared" si="63"/>
        <v>#DIV/0!</v>
      </c>
      <c r="S91" s="26" t="e">
        <f t="shared" si="63"/>
        <v>#DIV/0!</v>
      </c>
      <c r="T91" s="26" t="e">
        <f t="shared" si="63"/>
        <v>#DIV/0!</v>
      </c>
      <c r="U91" s="26" t="e">
        <f t="shared" si="63"/>
        <v>#DIV/0!</v>
      </c>
      <c r="V91" s="26" t="e">
        <f t="shared" si="63"/>
        <v>#DIV/0!</v>
      </c>
      <c r="W91" s="26" t="e">
        <f t="shared" si="63"/>
        <v>#DIV/0!</v>
      </c>
      <c r="X91" s="26" t="e">
        <f t="shared" si="63"/>
        <v>#DIV/0!</v>
      </c>
      <c r="Y91" s="26" t="e">
        <f t="shared" si="63"/>
        <v>#DIV/0!</v>
      </c>
      <c r="Z91" s="26">
        <f t="shared" si="63"/>
        <v>0</v>
      </c>
    </row>
  </sheetData>
  <mergeCells count="23">
    <mergeCell ref="B2:D2"/>
    <mergeCell ref="B3:D3"/>
    <mergeCell ref="B4:D4"/>
    <mergeCell ref="B5:D5"/>
    <mergeCell ref="B6:D6"/>
    <mergeCell ref="B7:D7"/>
    <mergeCell ref="B8:D8"/>
    <mergeCell ref="E6:F6"/>
    <mergeCell ref="E7:F7"/>
    <mergeCell ref="E9:F9"/>
    <mergeCell ref="E10:F10"/>
    <mergeCell ref="J2:K2"/>
    <mergeCell ref="J3:K3"/>
    <mergeCell ref="J4:K4"/>
    <mergeCell ref="J5:K5"/>
    <mergeCell ref="J6:K6"/>
    <mergeCell ref="J7:K7"/>
    <mergeCell ref="J8:K8"/>
    <mergeCell ref="E2:F2"/>
    <mergeCell ref="E8:F8"/>
    <mergeCell ref="E3:F3"/>
    <mergeCell ref="E4:F4"/>
    <mergeCell ref="E5:F5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V155"/>
  <sheetViews>
    <sheetView workbookViewId="0"/>
  </sheetViews>
  <sheetFormatPr defaultRowHeight="13.2" x14ac:dyDescent="0.25"/>
  <sheetData>
    <row r="1" spans="1:39" ht="17.399999999999999" x14ac:dyDescent="0.3">
      <c r="A1" s="48" t="s">
        <v>175</v>
      </c>
    </row>
    <row r="2" spans="1:39" x14ac:dyDescent="0.25">
      <c r="A2" s="27"/>
      <c r="B2" s="28"/>
    </row>
    <row r="3" spans="1:39" x14ac:dyDescent="0.25">
      <c r="A3" s="27"/>
      <c r="B3" s="28"/>
    </row>
    <row r="4" spans="1:39" x14ac:dyDescent="0.25">
      <c r="H4" s="2" t="s">
        <v>25</v>
      </c>
      <c r="I4" s="2"/>
      <c r="J4" s="184" t="str">
        <f>'Summary Results'!I2</f>
        <v>BPB</v>
      </c>
      <c r="K4" s="184"/>
    </row>
    <row r="5" spans="1:39" x14ac:dyDescent="0.25">
      <c r="H5" s="2" t="s">
        <v>26</v>
      </c>
      <c r="I5" s="2"/>
      <c r="J5" s="184">
        <f>'Summary Results'!I3</f>
        <v>0</v>
      </c>
      <c r="K5" s="184"/>
    </row>
    <row r="6" spans="1:39" x14ac:dyDescent="0.25">
      <c r="H6" s="2" t="s">
        <v>27</v>
      </c>
      <c r="I6" s="2"/>
      <c r="J6" s="186">
        <f>'Summary Results'!I4</f>
        <v>0</v>
      </c>
      <c r="K6" s="187"/>
    </row>
    <row r="7" spans="1:39" x14ac:dyDescent="0.25">
      <c r="B7" s="180" t="s">
        <v>18</v>
      </c>
      <c r="C7" s="180"/>
      <c r="D7" s="180"/>
      <c r="E7" s="184" t="str">
        <f>'Summary Results'!D2</f>
        <v>NIEHSO 20180515</v>
      </c>
      <c r="F7" s="184"/>
      <c r="H7" s="2" t="s">
        <v>28</v>
      </c>
      <c r="I7" s="2"/>
      <c r="J7" s="186">
        <f>'Summary Results'!I5</f>
        <v>0</v>
      </c>
      <c r="K7" s="187"/>
    </row>
    <row r="8" spans="1:39" x14ac:dyDescent="0.25">
      <c r="B8" s="180" t="s">
        <v>19</v>
      </c>
      <c r="C8" s="180"/>
      <c r="D8" s="180"/>
      <c r="E8" s="184" t="str">
        <f>'Summary Results'!D3</f>
        <v>Bisphenols</v>
      </c>
      <c r="F8" s="184"/>
      <c r="H8" s="2" t="s">
        <v>29</v>
      </c>
      <c r="I8" s="2"/>
      <c r="J8" s="186">
        <f>'Summary Results'!I6</f>
        <v>0</v>
      </c>
      <c r="K8" s="187"/>
    </row>
    <row r="9" spans="1:39" x14ac:dyDescent="0.25">
      <c r="B9" s="180" t="s">
        <v>20</v>
      </c>
      <c r="C9" s="180"/>
      <c r="D9" s="180"/>
      <c r="E9" s="184" t="str">
        <f>'Summary Results'!D4</f>
        <v>KeratinoSens</v>
      </c>
      <c r="F9" s="184"/>
      <c r="H9" s="2" t="s">
        <v>30</v>
      </c>
      <c r="I9" s="2"/>
      <c r="J9" s="186">
        <f>'Summary Results'!I7</f>
        <v>0</v>
      </c>
      <c r="K9" s="187"/>
    </row>
    <row r="10" spans="1:39" x14ac:dyDescent="0.25">
      <c r="B10" s="179" t="s">
        <v>44</v>
      </c>
      <c r="C10" s="179"/>
      <c r="D10" s="179"/>
      <c r="E10" s="184">
        <f>'Summary Results'!D8</f>
        <v>1.5</v>
      </c>
      <c r="F10" s="184"/>
      <c r="G10" t="s">
        <v>62</v>
      </c>
      <c r="H10" s="2" t="s">
        <v>31</v>
      </c>
      <c r="I10" s="2"/>
      <c r="J10" s="186">
        <f>'Summary Results'!I8</f>
        <v>0</v>
      </c>
      <c r="K10" s="187"/>
    </row>
    <row r="11" spans="1:39" x14ac:dyDescent="0.25">
      <c r="B11" s="1" t="s">
        <v>59</v>
      </c>
      <c r="C11" s="1"/>
      <c r="D11" s="1"/>
      <c r="E11" s="184">
        <f>'Summary Results'!D9</f>
        <v>20.59</v>
      </c>
      <c r="F11" s="184"/>
      <c r="G11" t="s">
        <v>64</v>
      </c>
      <c r="J11" s="29"/>
    </row>
    <row r="12" spans="1:39" x14ac:dyDescent="0.25">
      <c r="B12" s="1" t="s">
        <v>60</v>
      </c>
      <c r="C12" s="1" t="str">
        <f>'Summary Results'!B10</f>
        <v>cinnamic aldehyde</v>
      </c>
      <c r="D12" s="1" t="s">
        <v>61</v>
      </c>
      <c r="E12" s="184">
        <f>'Summary Results'!D10</f>
        <v>64</v>
      </c>
      <c r="F12" s="184"/>
      <c r="G12" s="1" t="s">
        <v>64</v>
      </c>
      <c r="J12" s="29"/>
    </row>
    <row r="14" spans="1:39" x14ac:dyDescent="0.25">
      <c r="B14" s="30" t="s">
        <v>16</v>
      </c>
      <c r="C14" s="31"/>
      <c r="F14" s="31"/>
      <c r="G14" s="31"/>
      <c r="H14" s="31"/>
      <c r="I14" s="31"/>
      <c r="J14" s="31"/>
      <c r="K14" s="31"/>
      <c r="L14" s="31"/>
      <c r="M14" s="31"/>
      <c r="N14" s="31"/>
      <c r="O14" s="30" t="s">
        <v>78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0" t="s">
        <v>17</v>
      </c>
    </row>
    <row r="15" spans="1:39" x14ac:dyDescent="0.25">
      <c r="B15" s="51">
        <f>AVERAGE('cytotox 1'!B15,'cytotox 1'!O15,'cytotox 1'!AB15)</f>
        <v>0.91500000000000004</v>
      </c>
      <c r="C15" s="51">
        <f>AVERAGE('cytotox 1'!C15,'cytotox 1'!P15,'cytotox 1'!AC15)</f>
        <v>0.83950000000000002</v>
      </c>
      <c r="D15" s="51">
        <f>AVERAGE('cytotox 1'!D15,'cytotox 1'!Q15,'cytotox 1'!AD15)</f>
        <v>0.80569999999999997</v>
      </c>
      <c r="E15" s="51">
        <f>AVERAGE('cytotox 1'!E15,'cytotox 1'!R15,'cytotox 1'!AE15)</f>
        <v>0.78700000000000003</v>
      </c>
      <c r="F15" s="51">
        <f>AVERAGE('cytotox 1'!F15,'cytotox 1'!S15,'cytotox 1'!AF15)</f>
        <v>0.77400000000000002</v>
      </c>
      <c r="G15" s="51">
        <f>AVERAGE('cytotox 1'!G15,'cytotox 1'!T15,'cytotox 1'!AG15)</f>
        <v>0.80510000000000004</v>
      </c>
      <c r="H15" s="51">
        <f>AVERAGE('cytotox 1'!H15,'cytotox 1'!U15,'cytotox 1'!AH15)</f>
        <v>0.80559999999999998</v>
      </c>
      <c r="I15" s="51">
        <f>AVERAGE('cytotox 1'!I15,'cytotox 1'!V15,'cytotox 1'!AI15)</f>
        <v>0.8367</v>
      </c>
      <c r="J15" s="51">
        <f>AVERAGE('cytotox 1'!J15,'cytotox 1'!W15,'cytotox 1'!AJ15)</f>
        <v>0.92900000000000005</v>
      </c>
      <c r="K15" s="51">
        <f>AVERAGE('cytotox 1'!K15,'cytotox 1'!X15,'cytotox 1'!AK15)</f>
        <v>0.39269999999999999</v>
      </c>
      <c r="L15" s="51">
        <f>AVERAGE('cytotox 1'!L15,'cytotox 1'!Y15,'cytotox 1'!AL15)</f>
        <v>7.5800000000000006E-2</v>
      </c>
      <c r="M15" s="51">
        <f>AVERAGE('cytotox 1'!M15,'cytotox 1'!Z15,'cytotox 1'!AM15)</f>
        <v>8.6400000000000005E-2</v>
      </c>
      <c r="O15" s="51">
        <f>AVERAGE('cytotox 2'!B15,'cytotox 2'!O15,'cytotox 2'!AB15)</f>
        <v>0.94</v>
      </c>
      <c r="P15" s="51">
        <f>AVERAGE('cytotox 2'!C15,'cytotox 2'!P15,'cytotox 2'!AC15)</f>
        <v>0.83989999999999998</v>
      </c>
      <c r="Q15" s="51">
        <f>AVERAGE('cytotox 2'!D15,'cytotox 2'!Q15,'cytotox 2'!AD15)</f>
        <v>0.88739999999999997</v>
      </c>
      <c r="R15" s="51">
        <f>AVERAGE('cytotox 2'!E15,'cytotox 2'!R15,'cytotox 2'!AE15)</f>
        <v>0.87009999999999998</v>
      </c>
      <c r="S15" s="51">
        <f>AVERAGE('cytotox 2'!F15,'cytotox 2'!S15,'cytotox 2'!AF15)</f>
        <v>0.88980000000000004</v>
      </c>
      <c r="T15" s="51">
        <f>AVERAGE('cytotox 2'!G15,'cytotox 2'!T15,'cytotox 2'!AG15)</f>
        <v>0.94589999999999996</v>
      </c>
      <c r="U15" s="51">
        <f>AVERAGE('cytotox 2'!H15,'cytotox 2'!U15,'cytotox 2'!AH15)</f>
        <v>1.0257000000000001</v>
      </c>
      <c r="V15" s="51">
        <f>AVERAGE('cytotox 2'!I15,'cytotox 2'!V15,'cytotox 2'!AI15)</f>
        <v>1.141</v>
      </c>
      <c r="W15" s="51">
        <f>AVERAGE('cytotox 2'!J15,'cytotox 2'!W15,'cytotox 2'!AJ15)</f>
        <v>1.0979000000000001</v>
      </c>
      <c r="X15" s="51">
        <f>AVERAGE('cytotox 2'!K15,'cytotox 2'!X15,'cytotox 2'!AK15)</f>
        <v>0.82040000000000002</v>
      </c>
      <c r="Y15" s="51">
        <f>AVERAGE('cytotox 2'!L15,'cytotox 2'!Y15,'cytotox 2'!AL15)</f>
        <v>7.2300000000000003E-2</v>
      </c>
      <c r="Z15" s="51">
        <f>AVERAGE('cytotox 2'!M15,'cytotox 2'!Z15,'cytotox 2'!AM15)</f>
        <v>0.10780000000000001</v>
      </c>
      <c r="AB15" s="51" t="e">
        <f>AVERAGE('cytotox 3'!B15,'cytotox 3'!O15,'cytotox 3'!AB15)</f>
        <v>#DIV/0!</v>
      </c>
      <c r="AC15" s="51" t="e">
        <f>AVERAGE('cytotox 3'!C15,'cytotox 3'!P15,'cytotox 3'!AC15)</f>
        <v>#DIV/0!</v>
      </c>
      <c r="AD15" s="51" t="e">
        <f>AVERAGE('cytotox 3'!D15,'cytotox 3'!Q15,'cytotox 3'!AD15)</f>
        <v>#DIV/0!</v>
      </c>
      <c r="AE15" s="51" t="e">
        <f>AVERAGE('cytotox 3'!E15,'cytotox 3'!R15,'cytotox 3'!AE15)</f>
        <v>#DIV/0!</v>
      </c>
      <c r="AF15" s="51" t="e">
        <f>AVERAGE('cytotox 3'!F15,'cytotox 3'!S15,'cytotox 3'!AF15)</f>
        <v>#DIV/0!</v>
      </c>
      <c r="AG15" s="51" t="e">
        <f>AVERAGE('cytotox 3'!G15,'cytotox 3'!T15,'cytotox 3'!AG15)</f>
        <v>#DIV/0!</v>
      </c>
      <c r="AH15" s="51" t="e">
        <f>AVERAGE('cytotox 3'!H15,'cytotox 3'!U15,'cytotox 3'!AH15)</f>
        <v>#DIV/0!</v>
      </c>
      <c r="AI15" s="51" t="e">
        <f>AVERAGE('cytotox 3'!I15,'cytotox 3'!V15,'cytotox 3'!AI15)</f>
        <v>#DIV/0!</v>
      </c>
      <c r="AJ15" s="51" t="e">
        <f>AVERAGE('cytotox 3'!J15,'cytotox 3'!W15,'cytotox 3'!AJ15)</f>
        <v>#DIV/0!</v>
      </c>
      <c r="AK15" s="51" t="e">
        <f>AVERAGE('cytotox 3'!K15,'cytotox 3'!X15,'cytotox 3'!AK15)</f>
        <v>#DIV/0!</v>
      </c>
      <c r="AL15" s="51" t="e">
        <f>AVERAGE('cytotox 3'!L15,'cytotox 3'!Y15,'cytotox 3'!AL15)</f>
        <v>#DIV/0!</v>
      </c>
      <c r="AM15" s="51" t="e">
        <f>AVERAGE('cytotox 3'!M15,'cytotox 3'!Z15,'cytotox 3'!AM15)</f>
        <v>#DIV/0!</v>
      </c>
    </row>
    <row r="16" spans="1:39" x14ac:dyDescent="0.25">
      <c r="B16" s="51">
        <f>AVERAGE('cytotox 1'!B16,'cytotox 1'!O16,'cytotox 1'!AB16)</f>
        <v>0.82140000000000002</v>
      </c>
      <c r="C16" s="51">
        <f>AVERAGE('cytotox 1'!C16,'cytotox 1'!P16,'cytotox 1'!AC16)</f>
        <v>0.76939999999999997</v>
      </c>
      <c r="D16" s="51">
        <f>AVERAGE('cytotox 1'!D16,'cytotox 1'!Q16,'cytotox 1'!AD16)</f>
        <v>0.75460000000000005</v>
      </c>
      <c r="E16" s="51">
        <f>AVERAGE('cytotox 1'!E16,'cytotox 1'!R16,'cytotox 1'!AE16)</f>
        <v>0.76249999999999996</v>
      </c>
      <c r="F16" s="51">
        <f>AVERAGE('cytotox 1'!F16,'cytotox 1'!S16,'cytotox 1'!AF16)</f>
        <v>0.73140000000000005</v>
      </c>
      <c r="G16" s="51">
        <f>AVERAGE('cytotox 1'!G16,'cytotox 1'!T16,'cytotox 1'!AG16)</f>
        <v>0.76539999999999997</v>
      </c>
      <c r="H16" s="51">
        <f>AVERAGE('cytotox 1'!H16,'cytotox 1'!U16,'cytotox 1'!AH16)</f>
        <v>0.75380000000000003</v>
      </c>
      <c r="I16" s="51">
        <f>AVERAGE('cytotox 1'!I16,'cytotox 1'!V16,'cytotox 1'!AI16)</f>
        <v>0.87560000000000004</v>
      </c>
      <c r="J16" s="51">
        <f>AVERAGE('cytotox 1'!J16,'cytotox 1'!W16,'cytotox 1'!AJ16)</f>
        <v>1.1222000000000001</v>
      </c>
      <c r="K16" s="51">
        <f>AVERAGE('cytotox 1'!K16,'cytotox 1'!X16,'cytotox 1'!AK16)</f>
        <v>0.1749</v>
      </c>
      <c r="L16" s="51">
        <f>AVERAGE('cytotox 1'!L16,'cytotox 1'!Y16,'cytotox 1'!AL16)</f>
        <v>5.2999999999999999E-2</v>
      </c>
      <c r="M16" s="51">
        <f>AVERAGE('cytotox 1'!M16,'cytotox 1'!Z16,'cytotox 1'!AM16)</f>
        <v>6.3799999999999996E-2</v>
      </c>
      <c r="O16" s="51">
        <f>AVERAGE('cytotox 2'!B16,'cytotox 2'!O16,'cytotox 2'!AB16)</f>
        <v>0.88439999999999996</v>
      </c>
      <c r="P16" s="51">
        <f>AVERAGE('cytotox 2'!C16,'cytotox 2'!P16,'cytotox 2'!AC16)</f>
        <v>0.83640000000000003</v>
      </c>
      <c r="Q16" s="51">
        <f>AVERAGE('cytotox 2'!D16,'cytotox 2'!Q16,'cytotox 2'!AD16)</f>
        <v>0.90310000000000001</v>
      </c>
      <c r="R16" s="51">
        <f>AVERAGE('cytotox 2'!E16,'cytotox 2'!R16,'cytotox 2'!AE16)</f>
        <v>0.90590000000000004</v>
      </c>
      <c r="S16" s="51">
        <f>AVERAGE('cytotox 2'!F16,'cytotox 2'!S16,'cytotox 2'!AF16)</f>
        <v>0.85240000000000005</v>
      </c>
      <c r="T16" s="51">
        <f>AVERAGE('cytotox 2'!G16,'cytotox 2'!T16,'cytotox 2'!AG16)</f>
        <v>0.90639999999999998</v>
      </c>
      <c r="U16" s="51">
        <f>AVERAGE('cytotox 2'!H16,'cytotox 2'!U16,'cytotox 2'!AH16)</f>
        <v>0.80730000000000002</v>
      </c>
      <c r="V16" s="51">
        <f>AVERAGE('cytotox 2'!I16,'cytotox 2'!V16,'cytotox 2'!AI16)</f>
        <v>1.1601999999999999</v>
      </c>
      <c r="W16" s="51">
        <f>AVERAGE('cytotox 2'!J16,'cytotox 2'!W16,'cytotox 2'!AJ16)</f>
        <v>1.6052</v>
      </c>
      <c r="X16" s="51">
        <f>AVERAGE('cytotox 2'!K16,'cytotox 2'!X16,'cytotox 2'!AK16)</f>
        <v>0.34420000000000001</v>
      </c>
      <c r="Y16" s="51">
        <f>AVERAGE('cytotox 2'!L16,'cytotox 2'!Y16,'cytotox 2'!AL16)</f>
        <v>7.7499999999999999E-2</v>
      </c>
      <c r="Z16" s="51">
        <f>AVERAGE('cytotox 2'!M16,'cytotox 2'!Z16,'cytotox 2'!AM16)</f>
        <v>8.2199999999999995E-2</v>
      </c>
      <c r="AB16" s="51" t="e">
        <f>AVERAGE('cytotox 3'!B16,'cytotox 3'!O16,'cytotox 3'!AB16)</f>
        <v>#DIV/0!</v>
      </c>
      <c r="AC16" s="51" t="e">
        <f>AVERAGE('cytotox 3'!C16,'cytotox 3'!P16,'cytotox 3'!AC16)</f>
        <v>#DIV/0!</v>
      </c>
      <c r="AD16" s="51" t="e">
        <f>AVERAGE('cytotox 3'!D16,'cytotox 3'!Q16,'cytotox 3'!AD16)</f>
        <v>#DIV/0!</v>
      </c>
      <c r="AE16" s="51" t="e">
        <f>AVERAGE('cytotox 3'!E16,'cytotox 3'!R16,'cytotox 3'!AE16)</f>
        <v>#DIV/0!</v>
      </c>
      <c r="AF16" s="51" t="e">
        <f>AVERAGE('cytotox 3'!F16,'cytotox 3'!S16,'cytotox 3'!AF16)</f>
        <v>#DIV/0!</v>
      </c>
      <c r="AG16" s="51" t="e">
        <f>AVERAGE('cytotox 3'!G16,'cytotox 3'!T16,'cytotox 3'!AG16)</f>
        <v>#DIV/0!</v>
      </c>
      <c r="AH16" s="51" t="e">
        <f>AVERAGE('cytotox 3'!H16,'cytotox 3'!U16,'cytotox 3'!AH16)</f>
        <v>#DIV/0!</v>
      </c>
      <c r="AI16" s="51" t="e">
        <f>AVERAGE('cytotox 3'!I16,'cytotox 3'!V16,'cytotox 3'!AI16)</f>
        <v>#DIV/0!</v>
      </c>
      <c r="AJ16" s="51" t="e">
        <f>AVERAGE('cytotox 3'!J16,'cytotox 3'!W16,'cytotox 3'!AJ16)</f>
        <v>#DIV/0!</v>
      </c>
      <c r="AK16" s="51" t="e">
        <f>AVERAGE('cytotox 3'!K16,'cytotox 3'!X16,'cytotox 3'!AK16)</f>
        <v>#DIV/0!</v>
      </c>
      <c r="AL16" s="51" t="e">
        <f>AVERAGE('cytotox 3'!L16,'cytotox 3'!Y16,'cytotox 3'!AL16)</f>
        <v>#DIV/0!</v>
      </c>
      <c r="AM16" s="51" t="e">
        <f>AVERAGE('cytotox 3'!M16,'cytotox 3'!Z16,'cytotox 3'!AM16)</f>
        <v>#DIV/0!</v>
      </c>
    </row>
    <row r="17" spans="2:39" x14ac:dyDescent="0.25">
      <c r="B17" s="51">
        <f>AVERAGE('cytotox 1'!B17,'cytotox 1'!O17,'cytotox 1'!AB17)</f>
        <v>0.81259999999999999</v>
      </c>
      <c r="C17" s="51">
        <f>AVERAGE('cytotox 1'!C17,'cytotox 1'!P17,'cytotox 1'!AC17)</f>
        <v>0.81269999999999998</v>
      </c>
      <c r="D17" s="51">
        <f>AVERAGE('cytotox 1'!D17,'cytotox 1'!Q17,'cytotox 1'!AD17)</f>
        <v>0.71550000000000002</v>
      </c>
      <c r="E17" s="51">
        <f>AVERAGE('cytotox 1'!E17,'cytotox 1'!R17,'cytotox 1'!AE17)</f>
        <v>0.72929999999999995</v>
      </c>
      <c r="F17" s="51">
        <f>AVERAGE('cytotox 1'!F17,'cytotox 1'!S17,'cytotox 1'!AF17)</f>
        <v>0.6946</v>
      </c>
      <c r="G17" s="51">
        <f>AVERAGE('cytotox 1'!G17,'cytotox 1'!T17,'cytotox 1'!AG17)</f>
        <v>0.69110000000000005</v>
      </c>
      <c r="H17" s="51">
        <f>AVERAGE('cytotox 1'!H17,'cytotox 1'!U17,'cytotox 1'!AH17)</f>
        <v>0.71050000000000002</v>
      </c>
      <c r="I17" s="51">
        <f>AVERAGE('cytotox 1'!I17,'cytotox 1'!V17,'cytotox 1'!AI17)</f>
        <v>0.70899999999999996</v>
      </c>
      <c r="J17" s="51">
        <f>AVERAGE('cytotox 1'!J17,'cytotox 1'!W17,'cytotox 1'!AJ17)</f>
        <v>0.65129999999999999</v>
      </c>
      <c r="K17" s="51">
        <f>AVERAGE('cytotox 1'!K17,'cytotox 1'!X17,'cytotox 1'!AK17)</f>
        <v>8.0199999999999994E-2</v>
      </c>
      <c r="L17" s="51">
        <f>AVERAGE('cytotox 1'!L17,'cytotox 1'!Y17,'cytotox 1'!AL17)</f>
        <v>5.5500000000000001E-2</v>
      </c>
      <c r="M17" s="51">
        <f>AVERAGE('cytotox 1'!M17,'cytotox 1'!Z17,'cytotox 1'!AM17)</f>
        <v>5.6500000000000002E-2</v>
      </c>
      <c r="O17" s="51">
        <f>AVERAGE('cytotox 2'!B17,'cytotox 2'!O17,'cytotox 2'!AB17)</f>
        <v>0.95589999999999997</v>
      </c>
      <c r="P17" s="51">
        <f>AVERAGE('cytotox 2'!C17,'cytotox 2'!P17,'cytotox 2'!AC17)</f>
        <v>0.88970000000000005</v>
      </c>
      <c r="Q17" s="51">
        <f>AVERAGE('cytotox 2'!D17,'cytotox 2'!Q17,'cytotox 2'!AD17)</f>
        <v>0.94740000000000002</v>
      </c>
      <c r="R17" s="51">
        <f>AVERAGE('cytotox 2'!E17,'cytotox 2'!R17,'cytotox 2'!AE17)</f>
        <v>0.86650000000000005</v>
      </c>
      <c r="S17" s="51">
        <f>AVERAGE('cytotox 2'!F17,'cytotox 2'!S17,'cytotox 2'!AF17)</f>
        <v>0.88280000000000003</v>
      </c>
      <c r="T17" s="51">
        <f>AVERAGE('cytotox 2'!G17,'cytotox 2'!T17,'cytotox 2'!AG17)</f>
        <v>0.90900000000000003</v>
      </c>
      <c r="U17" s="51">
        <f>AVERAGE('cytotox 2'!H17,'cytotox 2'!U17,'cytotox 2'!AH17)</f>
        <v>0.87019999999999997</v>
      </c>
      <c r="V17" s="51">
        <f>AVERAGE('cytotox 2'!I17,'cytotox 2'!V17,'cytotox 2'!AI17)</f>
        <v>0.93559999999999999</v>
      </c>
      <c r="W17" s="51">
        <f>AVERAGE('cytotox 2'!J17,'cytotox 2'!W17,'cytotox 2'!AJ17)</f>
        <v>0.89300000000000002</v>
      </c>
      <c r="X17" s="51">
        <f>AVERAGE('cytotox 2'!K17,'cytotox 2'!X17,'cytotox 2'!AK17)</f>
        <v>0.2651</v>
      </c>
      <c r="Y17" s="51">
        <f>AVERAGE('cytotox 2'!L17,'cytotox 2'!Y17,'cytotox 2'!AL17)</f>
        <v>7.5999999999999998E-2</v>
      </c>
      <c r="Z17" s="51">
        <f>AVERAGE('cytotox 2'!M17,'cytotox 2'!Z17,'cytotox 2'!AM17)</f>
        <v>8.0799999999999997E-2</v>
      </c>
      <c r="AB17" s="51" t="e">
        <f>AVERAGE('cytotox 3'!B17,'cytotox 3'!O17,'cytotox 3'!AB17)</f>
        <v>#DIV/0!</v>
      </c>
      <c r="AC17" s="51" t="e">
        <f>AVERAGE('cytotox 3'!C17,'cytotox 3'!P17,'cytotox 3'!AC17)</f>
        <v>#DIV/0!</v>
      </c>
      <c r="AD17" s="51" t="e">
        <f>AVERAGE('cytotox 3'!D17,'cytotox 3'!Q17,'cytotox 3'!AD17)</f>
        <v>#DIV/0!</v>
      </c>
      <c r="AE17" s="51" t="e">
        <f>AVERAGE('cytotox 3'!E17,'cytotox 3'!R17,'cytotox 3'!AE17)</f>
        <v>#DIV/0!</v>
      </c>
      <c r="AF17" s="51" t="e">
        <f>AVERAGE('cytotox 3'!F17,'cytotox 3'!S17,'cytotox 3'!AF17)</f>
        <v>#DIV/0!</v>
      </c>
      <c r="AG17" s="51" t="e">
        <f>AVERAGE('cytotox 3'!G17,'cytotox 3'!T17,'cytotox 3'!AG17)</f>
        <v>#DIV/0!</v>
      </c>
      <c r="AH17" s="51" t="e">
        <f>AVERAGE('cytotox 3'!H17,'cytotox 3'!U17,'cytotox 3'!AH17)</f>
        <v>#DIV/0!</v>
      </c>
      <c r="AI17" s="51" t="e">
        <f>AVERAGE('cytotox 3'!I17,'cytotox 3'!V17,'cytotox 3'!AI17)</f>
        <v>#DIV/0!</v>
      </c>
      <c r="AJ17" s="51" t="e">
        <f>AVERAGE('cytotox 3'!J17,'cytotox 3'!W17,'cytotox 3'!AJ17)</f>
        <v>#DIV/0!</v>
      </c>
      <c r="AK17" s="51" t="e">
        <f>AVERAGE('cytotox 3'!K17,'cytotox 3'!X17,'cytotox 3'!AK17)</f>
        <v>#DIV/0!</v>
      </c>
      <c r="AL17" s="51" t="e">
        <f>AVERAGE('cytotox 3'!L17,'cytotox 3'!Y17,'cytotox 3'!AL17)</f>
        <v>#DIV/0!</v>
      </c>
      <c r="AM17" s="51" t="e">
        <f>AVERAGE('cytotox 3'!M17,'cytotox 3'!Z17,'cytotox 3'!AM17)</f>
        <v>#DIV/0!</v>
      </c>
    </row>
    <row r="18" spans="2:39" x14ac:dyDescent="0.25">
      <c r="B18" s="51">
        <f>AVERAGE('cytotox 1'!B18,'cytotox 1'!O18,'cytotox 1'!AB18)</f>
        <v>1.1561999999999999</v>
      </c>
      <c r="C18" s="51">
        <f>AVERAGE('cytotox 1'!C18,'cytotox 1'!P18,'cytotox 1'!AC18)</f>
        <v>1.1305000000000001</v>
      </c>
      <c r="D18" s="51">
        <f>AVERAGE('cytotox 1'!D18,'cytotox 1'!Q18,'cytotox 1'!AD18)</f>
        <v>1.0987</v>
      </c>
      <c r="E18" s="51">
        <f>AVERAGE('cytotox 1'!E18,'cytotox 1'!R18,'cytotox 1'!AE18)</f>
        <v>1.0849</v>
      </c>
      <c r="F18" s="51">
        <f>AVERAGE('cytotox 1'!F18,'cytotox 1'!S18,'cytotox 1'!AF18)</f>
        <v>1.0837000000000001</v>
      </c>
      <c r="G18" s="51">
        <f>AVERAGE('cytotox 1'!G18,'cytotox 1'!T18,'cytotox 1'!AG18)</f>
        <v>1.1194</v>
      </c>
      <c r="H18" s="51">
        <f>AVERAGE('cytotox 1'!H18,'cytotox 1'!U18,'cytotox 1'!AH18)</f>
        <v>1.0726</v>
      </c>
      <c r="I18" s="51">
        <f>AVERAGE('cytotox 1'!I18,'cytotox 1'!V18,'cytotox 1'!AI18)</f>
        <v>1.0979000000000001</v>
      </c>
      <c r="J18" s="51">
        <f>AVERAGE('cytotox 1'!J18,'cytotox 1'!W18,'cytotox 1'!AJ18)</f>
        <v>1.1298999999999999</v>
      </c>
      <c r="K18" s="51">
        <f>AVERAGE('cytotox 1'!K18,'cytotox 1'!X18,'cytotox 1'!AK18)</f>
        <v>1.0633999999999999</v>
      </c>
      <c r="L18" s="51">
        <f>AVERAGE('cytotox 1'!L18,'cytotox 1'!Y18,'cytotox 1'!AL18)</f>
        <v>1.1516999999999999</v>
      </c>
      <c r="M18" s="51">
        <f>AVERAGE('cytotox 1'!M18,'cytotox 1'!Z18,'cytotox 1'!AM18)</f>
        <v>1.2011000000000001</v>
      </c>
      <c r="O18" s="51">
        <f>AVERAGE('cytotox 2'!B18,'cytotox 2'!O18,'cytotox 2'!AB18)</f>
        <v>0.93610000000000004</v>
      </c>
      <c r="P18" s="51">
        <f>AVERAGE('cytotox 2'!C18,'cytotox 2'!P18,'cytotox 2'!AC18)</f>
        <v>0.90239999999999998</v>
      </c>
      <c r="Q18" s="51">
        <f>AVERAGE('cytotox 2'!D18,'cytotox 2'!Q18,'cytotox 2'!AD18)</f>
        <v>0.89300000000000002</v>
      </c>
      <c r="R18" s="51">
        <f>AVERAGE('cytotox 2'!E18,'cytotox 2'!R18,'cytotox 2'!AE18)</f>
        <v>0.86560000000000004</v>
      </c>
      <c r="S18" s="51">
        <f>AVERAGE('cytotox 2'!F18,'cytotox 2'!S18,'cytotox 2'!AF18)</f>
        <v>0.85189999999999999</v>
      </c>
      <c r="T18" s="51">
        <f>AVERAGE('cytotox 2'!G18,'cytotox 2'!T18,'cytotox 2'!AG18)</f>
        <v>0.8952</v>
      </c>
      <c r="U18" s="51">
        <f>AVERAGE('cytotox 2'!H18,'cytotox 2'!U18,'cytotox 2'!AH18)</f>
        <v>0.90700000000000003</v>
      </c>
      <c r="V18" s="51">
        <f>AVERAGE('cytotox 2'!I18,'cytotox 2'!V18,'cytotox 2'!AI18)</f>
        <v>1.038</v>
      </c>
      <c r="W18" s="51">
        <f>AVERAGE('cytotox 2'!J18,'cytotox 2'!W18,'cytotox 2'!AJ18)</f>
        <v>1.2097</v>
      </c>
      <c r="X18" s="51">
        <f>AVERAGE('cytotox 2'!K18,'cytotox 2'!X18,'cytotox 2'!AK18)</f>
        <v>1.2111000000000001</v>
      </c>
      <c r="Y18" s="51">
        <f>AVERAGE('cytotox 2'!L18,'cytotox 2'!Y18,'cytotox 2'!AL18)</f>
        <v>0.81569999999999998</v>
      </c>
      <c r="Z18" s="51">
        <f>AVERAGE('cytotox 2'!M18,'cytotox 2'!Z18,'cytotox 2'!AM18)</f>
        <v>7.4800000000000005E-2</v>
      </c>
      <c r="AB18" s="51" t="e">
        <f>AVERAGE('cytotox 3'!B18,'cytotox 3'!O18,'cytotox 3'!AB18)</f>
        <v>#DIV/0!</v>
      </c>
      <c r="AC18" s="51" t="e">
        <f>AVERAGE('cytotox 3'!C18,'cytotox 3'!P18,'cytotox 3'!AC18)</f>
        <v>#DIV/0!</v>
      </c>
      <c r="AD18" s="51" t="e">
        <f>AVERAGE('cytotox 3'!D18,'cytotox 3'!Q18,'cytotox 3'!AD18)</f>
        <v>#DIV/0!</v>
      </c>
      <c r="AE18" s="51" t="e">
        <f>AVERAGE('cytotox 3'!E18,'cytotox 3'!R18,'cytotox 3'!AE18)</f>
        <v>#DIV/0!</v>
      </c>
      <c r="AF18" s="51" t="e">
        <f>AVERAGE('cytotox 3'!F18,'cytotox 3'!S18,'cytotox 3'!AF18)</f>
        <v>#DIV/0!</v>
      </c>
      <c r="AG18" s="51" t="e">
        <f>AVERAGE('cytotox 3'!G18,'cytotox 3'!T18,'cytotox 3'!AG18)</f>
        <v>#DIV/0!</v>
      </c>
      <c r="AH18" s="51" t="e">
        <f>AVERAGE('cytotox 3'!H18,'cytotox 3'!U18,'cytotox 3'!AH18)</f>
        <v>#DIV/0!</v>
      </c>
      <c r="AI18" s="51" t="e">
        <f>AVERAGE('cytotox 3'!I18,'cytotox 3'!V18,'cytotox 3'!AI18)</f>
        <v>#DIV/0!</v>
      </c>
      <c r="AJ18" s="51" t="e">
        <f>AVERAGE('cytotox 3'!J18,'cytotox 3'!W18,'cytotox 3'!AJ18)</f>
        <v>#DIV/0!</v>
      </c>
      <c r="AK18" s="51" t="e">
        <f>AVERAGE('cytotox 3'!K18,'cytotox 3'!X18,'cytotox 3'!AK18)</f>
        <v>#DIV/0!</v>
      </c>
      <c r="AL18" s="51" t="e">
        <f>AVERAGE('cytotox 3'!L18,'cytotox 3'!Y18,'cytotox 3'!AL18)</f>
        <v>#DIV/0!</v>
      </c>
      <c r="AM18" s="51" t="e">
        <f>AVERAGE('cytotox 3'!M18,'cytotox 3'!Z18,'cytotox 3'!AM18)</f>
        <v>#DIV/0!</v>
      </c>
    </row>
    <row r="19" spans="2:39" x14ac:dyDescent="0.25">
      <c r="B19" s="51">
        <f>AVERAGE('cytotox 1'!B19,'cytotox 1'!O19,'cytotox 1'!AB19)</f>
        <v>1.1657999999999999</v>
      </c>
      <c r="C19" s="51">
        <f>AVERAGE('cytotox 1'!C19,'cytotox 1'!P19,'cytotox 1'!AC19)</f>
        <v>1.1185</v>
      </c>
      <c r="D19" s="51">
        <f>AVERAGE('cytotox 1'!D19,'cytotox 1'!Q19,'cytotox 1'!AD19)</f>
        <v>1.0807</v>
      </c>
      <c r="E19" s="51">
        <f>AVERAGE('cytotox 1'!E19,'cytotox 1'!R19,'cytotox 1'!AE19)</f>
        <v>1.1408</v>
      </c>
      <c r="F19" s="51">
        <f>AVERAGE('cytotox 1'!F19,'cytotox 1'!S19,'cytotox 1'!AF19)</f>
        <v>1.1182000000000001</v>
      </c>
      <c r="G19" s="51">
        <f>AVERAGE('cytotox 1'!G19,'cytotox 1'!T19,'cytotox 1'!AG19)</f>
        <v>1.0876999999999999</v>
      </c>
      <c r="H19" s="51">
        <f>AVERAGE('cytotox 1'!H19,'cytotox 1'!U19,'cytotox 1'!AH19)</f>
        <v>1.1434</v>
      </c>
      <c r="I19" s="51">
        <f>AVERAGE('cytotox 1'!I19,'cytotox 1'!V19,'cytotox 1'!AI19)</f>
        <v>1.1183000000000001</v>
      </c>
      <c r="J19" s="51">
        <f>AVERAGE('cytotox 1'!J19,'cytotox 1'!W19,'cytotox 1'!AJ19)</f>
        <v>1.0670999999999999</v>
      </c>
      <c r="K19" s="51">
        <f>AVERAGE('cytotox 1'!K19,'cytotox 1'!X19,'cytotox 1'!AK19)</f>
        <v>1.1065</v>
      </c>
      <c r="L19" s="51">
        <f>AVERAGE('cytotox 1'!L19,'cytotox 1'!Y19,'cytotox 1'!AL19)</f>
        <v>1.1756</v>
      </c>
      <c r="M19" s="51">
        <f>AVERAGE('cytotox 1'!M19,'cytotox 1'!Z19,'cytotox 1'!AM19)</f>
        <v>1.1214999999999999</v>
      </c>
      <c r="O19" s="51">
        <f>AVERAGE('cytotox 2'!B19,'cytotox 2'!O19,'cytotox 2'!AB19)</f>
        <v>1.2051000000000001</v>
      </c>
      <c r="P19" s="51">
        <f>AVERAGE('cytotox 2'!C19,'cytotox 2'!P19,'cytotox 2'!AC19)</f>
        <v>1.1692</v>
      </c>
      <c r="Q19" s="51">
        <f>AVERAGE('cytotox 2'!D19,'cytotox 2'!Q19,'cytotox 2'!AD19)</f>
        <v>1.1543000000000001</v>
      </c>
      <c r="R19" s="51">
        <f>AVERAGE('cytotox 2'!E19,'cytotox 2'!R19,'cytotox 2'!AE19)</f>
        <v>1.0686</v>
      </c>
      <c r="S19" s="51">
        <f>AVERAGE('cytotox 2'!F19,'cytotox 2'!S19,'cytotox 2'!AF19)</f>
        <v>1.0669</v>
      </c>
      <c r="T19" s="51">
        <f>AVERAGE('cytotox 2'!G19,'cytotox 2'!T19,'cytotox 2'!AG19)</f>
        <v>1.0786</v>
      </c>
      <c r="U19" s="51">
        <f>AVERAGE('cytotox 2'!H19,'cytotox 2'!U19,'cytotox 2'!AH19)</f>
        <v>1.1268</v>
      </c>
      <c r="V19" s="51">
        <f>AVERAGE('cytotox 2'!I19,'cytotox 2'!V19,'cytotox 2'!AI19)</f>
        <v>1.1201000000000001</v>
      </c>
      <c r="W19" s="51">
        <f>AVERAGE('cytotox 2'!J19,'cytotox 2'!W19,'cytotox 2'!AJ19)</f>
        <v>1.2161999999999999</v>
      </c>
      <c r="X19" s="51">
        <f>AVERAGE('cytotox 2'!K19,'cytotox 2'!X19,'cytotox 2'!AK19)</f>
        <v>1.1328</v>
      </c>
      <c r="Y19" s="51">
        <f>AVERAGE('cytotox 2'!L19,'cytotox 2'!Y19,'cytotox 2'!AL19)</f>
        <v>1.1711</v>
      </c>
      <c r="Z19" s="51">
        <f>AVERAGE('cytotox 2'!M19,'cytotox 2'!Z19,'cytotox 2'!AM19)</f>
        <v>1.1093999999999999</v>
      </c>
      <c r="AB19" s="51" t="e">
        <f>AVERAGE('cytotox 3'!B19,'cytotox 3'!O19,'cytotox 3'!AB19)</f>
        <v>#DIV/0!</v>
      </c>
      <c r="AC19" s="51" t="e">
        <f>AVERAGE('cytotox 3'!C19,'cytotox 3'!P19,'cytotox 3'!AC19)</f>
        <v>#DIV/0!</v>
      </c>
      <c r="AD19" s="51" t="e">
        <f>AVERAGE('cytotox 3'!D19,'cytotox 3'!Q19,'cytotox 3'!AD19)</f>
        <v>#DIV/0!</v>
      </c>
      <c r="AE19" s="51" t="e">
        <f>AVERAGE('cytotox 3'!E19,'cytotox 3'!R19,'cytotox 3'!AE19)</f>
        <v>#DIV/0!</v>
      </c>
      <c r="AF19" s="51" t="e">
        <f>AVERAGE('cytotox 3'!F19,'cytotox 3'!S19,'cytotox 3'!AF19)</f>
        <v>#DIV/0!</v>
      </c>
      <c r="AG19" s="51" t="e">
        <f>AVERAGE('cytotox 3'!G19,'cytotox 3'!T19,'cytotox 3'!AG19)</f>
        <v>#DIV/0!</v>
      </c>
      <c r="AH19" s="51" t="e">
        <f>AVERAGE('cytotox 3'!H19,'cytotox 3'!U19,'cytotox 3'!AH19)</f>
        <v>#DIV/0!</v>
      </c>
      <c r="AI19" s="51" t="e">
        <f>AVERAGE('cytotox 3'!I19,'cytotox 3'!V19,'cytotox 3'!AI19)</f>
        <v>#DIV/0!</v>
      </c>
      <c r="AJ19" s="51" t="e">
        <f>AVERAGE('cytotox 3'!J19,'cytotox 3'!W19,'cytotox 3'!AJ19)</f>
        <v>#DIV/0!</v>
      </c>
      <c r="AK19" s="51" t="e">
        <f>AVERAGE('cytotox 3'!K19,'cytotox 3'!X19,'cytotox 3'!AK19)</f>
        <v>#DIV/0!</v>
      </c>
      <c r="AL19" s="51" t="e">
        <f>AVERAGE('cytotox 3'!L19,'cytotox 3'!Y19,'cytotox 3'!AL19)</f>
        <v>#DIV/0!</v>
      </c>
      <c r="AM19" s="51" t="e">
        <f>AVERAGE('cytotox 3'!M19,'cytotox 3'!Z19,'cytotox 3'!AM19)</f>
        <v>#DIV/0!</v>
      </c>
    </row>
    <row r="20" spans="2:39" x14ac:dyDescent="0.25">
      <c r="B20" s="51">
        <f>AVERAGE('cytotox 1'!B20,'cytotox 1'!O20,'cytotox 1'!AB20)</f>
        <v>1.1740999999999999</v>
      </c>
      <c r="C20" s="51">
        <f>AVERAGE('cytotox 1'!C20,'cytotox 1'!P20,'cytotox 1'!AC20)</f>
        <v>1.0947</v>
      </c>
      <c r="D20" s="51">
        <f>AVERAGE('cytotox 1'!D20,'cytotox 1'!Q20,'cytotox 1'!AD20)</f>
        <v>1.0747</v>
      </c>
      <c r="E20" s="51">
        <f>AVERAGE('cytotox 1'!E20,'cytotox 1'!R20,'cytotox 1'!AE20)</f>
        <v>1.1049</v>
      </c>
      <c r="F20" s="51">
        <f>AVERAGE('cytotox 1'!F20,'cytotox 1'!S20,'cytotox 1'!AF20)</f>
        <v>1.0425</v>
      </c>
      <c r="G20" s="51">
        <f>AVERAGE('cytotox 1'!G20,'cytotox 1'!T20,'cytotox 1'!AG20)</f>
        <v>1.0711999999999999</v>
      </c>
      <c r="H20" s="51">
        <f>AVERAGE('cytotox 1'!H20,'cytotox 1'!U20,'cytotox 1'!AH20)</f>
        <v>1.0454000000000001</v>
      </c>
      <c r="I20" s="51">
        <f>AVERAGE('cytotox 1'!I20,'cytotox 1'!V20,'cytotox 1'!AI20)</f>
        <v>1.107</v>
      </c>
      <c r="J20" s="51">
        <f>AVERAGE('cytotox 1'!J20,'cytotox 1'!W20,'cytotox 1'!AJ20)</f>
        <v>1.109</v>
      </c>
      <c r="K20" s="51">
        <f>AVERAGE('cytotox 1'!K20,'cytotox 1'!X20,'cytotox 1'!AK20)</f>
        <v>1.1448</v>
      </c>
      <c r="L20" s="51">
        <f>AVERAGE('cytotox 1'!L20,'cytotox 1'!Y20,'cytotox 1'!AL20)</f>
        <v>1.1379999999999999</v>
      </c>
      <c r="M20" s="51">
        <f>AVERAGE('cytotox 1'!M20,'cytotox 1'!Z20,'cytotox 1'!AM20)</f>
        <v>1.1843999999999999</v>
      </c>
      <c r="O20" s="51">
        <f>AVERAGE('cytotox 2'!B20,'cytotox 2'!O20,'cytotox 2'!AB20)</f>
        <v>1.1918</v>
      </c>
      <c r="P20" s="51">
        <f>AVERAGE('cytotox 2'!C20,'cytotox 2'!P20,'cytotox 2'!AC20)</f>
        <v>1.1635</v>
      </c>
      <c r="Q20" s="51">
        <f>AVERAGE('cytotox 2'!D20,'cytotox 2'!Q20,'cytotox 2'!AD20)</f>
        <v>1.0915999999999999</v>
      </c>
      <c r="R20" s="51">
        <f>AVERAGE('cytotox 2'!E20,'cytotox 2'!R20,'cytotox 2'!AE20)</f>
        <v>1.1613</v>
      </c>
      <c r="S20" s="51">
        <f>AVERAGE('cytotox 2'!F20,'cytotox 2'!S20,'cytotox 2'!AF20)</f>
        <v>1.1156999999999999</v>
      </c>
      <c r="T20" s="51">
        <f>AVERAGE('cytotox 2'!G20,'cytotox 2'!T20,'cytotox 2'!AG20)</f>
        <v>1.1257999999999999</v>
      </c>
      <c r="U20" s="51">
        <f>AVERAGE('cytotox 2'!H20,'cytotox 2'!U20,'cytotox 2'!AH20)</f>
        <v>1.1718</v>
      </c>
      <c r="V20" s="51">
        <f>AVERAGE('cytotox 2'!I20,'cytotox 2'!V20,'cytotox 2'!AI20)</f>
        <v>1.1453</v>
      </c>
      <c r="W20" s="51">
        <f>AVERAGE('cytotox 2'!J20,'cytotox 2'!W20,'cytotox 2'!AJ20)</f>
        <v>1.2042999999999999</v>
      </c>
      <c r="X20" s="51">
        <f>AVERAGE('cytotox 2'!K20,'cytotox 2'!X20,'cytotox 2'!AK20)</f>
        <v>1.1498999999999999</v>
      </c>
      <c r="Y20" s="51">
        <f>AVERAGE('cytotox 2'!L20,'cytotox 2'!Y20,'cytotox 2'!AL20)</f>
        <v>1.1026</v>
      </c>
      <c r="Z20" s="51">
        <f>AVERAGE('cytotox 2'!M20,'cytotox 2'!Z20,'cytotox 2'!AM20)</f>
        <v>1.2002999999999999</v>
      </c>
      <c r="AB20" s="51" t="e">
        <f>AVERAGE('cytotox 3'!B20,'cytotox 3'!O20,'cytotox 3'!AB20)</f>
        <v>#DIV/0!</v>
      </c>
      <c r="AC20" s="51" t="e">
        <f>AVERAGE('cytotox 3'!C20,'cytotox 3'!P20,'cytotox 3'!AC20)</f>
        <v>#DIV/0!</v>
      </c>
      <c r="AD20" s="51" t="e">
        <f>AVERAGE('cytotox 3'!D20,'cytotox 3'!Q20,'cytotox 3'!AD20)</f>
        <v>#DIV/0!</v>
      </c>
      <c r="AE20" s="51" t="e">
        <f>AVERAGE('cytotox 3'!E20,'cytotox 3'!R20,'cytotox 3'!AE20)</f>
        <v>#DIV/0!</v>
      </c>
      <c r="AF20" s="51" t="e">
        <f>AVERAGE('cytotox 3'!F20,'cytotox 3'!S20,'cytotox 3'!AF20)</f>
        <v>#DIV/0!</v>
      </c>
      <c r="AG20" s="51" t="e">
        <f>AVERAGE('cytotox 3'!G20,'cytotox 3'!T20,'cytotox 3'!AG20)</f>
        <v>#DIV/0!</v>
      </c>
      <c r="AH20" s="51" t="e">
        <f>AVERAGE('cytotox 3'!H20,'cytotox 3'!U20,'cytotox 3'!AH20)</f>
        <v>#DIV/0!</v>
      </c>
      <c r="AI20" s="51" t="e">
        <f>AVERAGE('cytotox 3'!I20,'cytotox 3'!V20,'cytotox 3'!AI20)</f>
        <v>#DIV/0!</v>
      </c>
      <c r="AJ20" s="51" t="e">
        <f>AVERAGE('cytotox 3'!J20,'cytotox 3'!W20,'cytotox 3'!AJ20)</f>
        <v>#DIV/0!</v>
      </c>
      <c r="AK20" s="51" t="e">
        <f>AVERAGE('cytotox 3'!K20,'cytotox 3'!X20,'cytotox 3'!AK20)</f>
        <v>#DIV/0!</v>
      </c>
      <c r="AL20" s="51" t="e">
        <f>AVERAGE('cytotox 3'!L20,'cytotox 3'!Y20,'cytotox 3'!AL20)</f>
        <v>#DIV/0!</v>
      </c>
      <c r="AM20" s="51" t="e">
        <f>AVERAGE('cytotox 3'!M20,'cytotox 3'!Z20,'cytotox 3'!AM20)</f>
        <v>#DIV/0!</v>
      </c>
    </row>
    <row r="21" spans="2:39" x14ac:dyDescent="0.25">
      <c r="B21" s="51">
        <f>AVERAGE('cytotox 1'!B21,'cytotox 1'!O21,'cytotox 1'!AB21)</f>
        <v>1.2185999999999999</v>
      </c>
      <c r="C21" s="51">
        <f>AVERAGE('cytotox 1'!C21,'cytotox 1'!P21,'cytotox 1'!AC21)</f>
        <v>1.1220000000000001</v>
      </c>
      <c r="D21" s="51">
        <f>AVERAGE('cytotox 1'!D21,'cytotox 1'!Q21,'cytotox 1'!AD21)</f>
        <v>1.1001000000000001</v>
      </c>
      <c r="E21" s="51">
        <f>AVERAGE('cytotox 1'!E21,'cytotox 1'!R21,'cytotox 1'!AE21)</f>
        <v>1.1009</v>
      </c>
      <c r="F21" s="51">
        <f>AVERAGE('cytotox 1'!F21,'cytotox 1'!S21,'cytotox 1'!AF21)</f>
        <v>1.0656000000000001</v>
      </c>
      <c r="G21" s="51">
        <f>AVERAGE('cytotox 1'!G21,'cytotox 1'!T21,'cytotox 1'!AG21)</f>
        <v>1.0833999999999999</v>
      </c>
      <c r="H21" s="51">
        <f>AVERAGE('cytotox 1'!H21,'cytotox 1'!U21,'cytotox 1'!AH21)</f>
        <v>1.0542</v>
      </c>
      <c r="I21" s="51">
        <f>AVERAGE('cytotox 1'!I21,'cytotox 1'!V21,'cytotox 1'!AI21)</f>
        <v>1.0568</v>
      </c>
      <c r="J21" s="51">
        <f>AVERAGE('cytotox 1'!J21,'cytotox 1'!W21,'cytotox 1'!AJ21)</f>
        <v>1.0532999999999999</v>
      </c>
      <c r="K21" s="51">
        <f>AVERAGE('cytotox 1'!K21,'cytotox 1'!X21,'cytotox 1'!AK21)</f>
        <v>1.0956999999999999</v>
      </c>
      <c r="L21" s="51">
        <f>AVERAGE('cytotox 1'!L21,'cytotox 1'!Y21,'cytotox 1'!AL21)</f>
        <v>1.1328</v>
      </c>
      <c r="M21" s="51">
        <f>AVERAGE('cytotox 1'!M21,'cytotox 1'!Z21,'cytotox 1'!AM21)</f>
        <v>1.1745000000000001</v>
      </c>
      <c r="O21" s="51">
        <f>AVERAGE('cytotox 2'!B21,'cytotox 2'!O21,'cytotox 2'!AB21)</f>
        <v>1.1836</v>
      </c>
      <c r="P21" s="51">
        <f>AVERAGE('cytotox 2'!C21,'cytotox 2'!P21,'cytotox 2'!AC21)</f>
        <v>1.1952</v>
      </c>
      <c r="Q21" s="51">
        <f>AVERAGE('cytotox 2'!D21,'cytotox 2'!Q21,'cytotox 2'!AD21)</f>
        <v>1.1444000000000001</v>
      </c>
      <c r="R21" s="51">
        <f>AVERAGE('cytotox 2'!E21,'cytotox 2'!R21,'cytotox 2'!AE21)</f>
        <v>1.2357</v>
      </c>
      <c r="S21" s="51">
        <f>AVERAGE('cytotox 2'!F21,'cytotox 2'!S21,'cytotox 2'!AF21)</f>
        <v>1.1738999999999999</v>
      </c>
      <c r="T21" s="51">
        <f>AVERAGE('cytotox 2'!G21,'cytotox 2'!T21,'cytotox 2'!AG21)</f>
        <v>1.1540999999999999</v>
      </c>
      <c r="U21" s="51">
        <f>AVERAGE('cytotox 2'!H21,'cytotox 2'!U21,'cytotox 2'!AH21)</f>
        <v>1.1984999999999999</v>
      </c>
      <c r="V21" s="51">
        <f>AVERAGE('cytotox 2'!I21,'cytotox 2'!V21,'cytotox 2'!AI21)</f>
        <v>1.1272</v>
      </c>
      <c r="W21" s="51">
        <f>AVERAGE('cytotox 2'!J21,'cytotox 2'!W21,'cytotox 2'!AJ21)</f>
        <v>1.1552</v>
      </c>
      <c r="X21" s="51">
        <f>AVERAGE('cytotox 2'!K21,'cytotox 2'!X21,'cytotox 2'!AK21)</f>
        <v>1.2436</v>
      </c>
      <c r="Y21" s="51">
        <f>AVERAGE('cytotox 2'!L21,'cytotox 2'!Y21,'cytotox 2'!AL21)</f>
        <v>1.2388999999999999</v>
      </c>
      <c r="Z21" s="51">
        <f>AVERAGE('cytotox 2'!M21,'cytotox 2'!Z21,'cytotox 2'!AM21)</f>
        <v>1.0846</v>
      </c>
      <c r="AB21" s="51" t="e">
        <f>AVERAGE('cytotox 3'!B21,'cytotox 3'!O21,'cytotox 3'!AB21)</f>
        <v>#DIV/0!</v>
      </c>
      <c r="AC21" s="51" t="e">
        <f>AVERAGE('cytotox 3'!C21,'cytotox 3'!P21,'cytotox 3'!AC21)</f>
        <v>#DIV/0!</v>
      </c>
      <c r="AD21" s="51" t="e">
        <f>AVERAGE('cytotox 3'!D21,'cytotox 3'!Q21,'cytotox 3'!AD21)</f>
        <v>#DIV/0!</v>
      </c>
      <c r="AE21" s="51" t="e">
        <f>AVERAGE('cytotox 3'!E21,'cytotox 3'!R21,'cytotox 3'!AE21)</f>
        <v>#DIV/0!</v>
      </c>
      <c r="AF21" s="51" t="e">
        <f>AVERAGE('cytotox 3'!F21,'cytotox 3'!S21,'cytotox 3'!AF21)</f>
        <v>#DIV/0!</v>
      </c>
      <c r="AG21" s="51" t="e">
        <f>AVERAGE('cytotox 3'!G21,'cytotox 3'!T21,'cytotox 3'!AG21)</f>
        <v>#DIV/0!</v>
      </c>
      <c r="AH21" s="51" t="e">
        <f>AVERAGE('cytotox 3'!H21,'cytotox 3'!U21,'cytotox 3'!AH21)</f>
        <v>#DIV/0!</v>
      </c>
      <c r="AI21" s="51" t="e">
        <f>AVERAGE('cytotox 3'!I21,'cytotox 3'!V21,'cytotox 3'!AI21)</f>
        <v>#DIV/0!</v>
      </c>
      <c r="AJ21" s="51" t="e">
        <f>AVERAGE('cytotox 3'!J21,'cytotox 3'!W21,'cytotox 3'!AJ21)</f>
        <v>#DIV/0!</v>
      </c>
      <c r="AK21" s="51" t="e">
        <f>AVERAGE('cytotox 3'!K21,'cytotox 3'!X21,'cytotox 3'!AK21)</f>
        <v>#DIV/0!</v>
      </c>
      <c r="AL21" s="51" t="e">
        <f>AVERAGE('cytotox 3'!L21,'cytotox 3'!Y21,'cytotox 3'!AL21)</f>
        <v>#DIV/0!</v>
      </c>
      <c r="AM21" s="51" t="e">
        <f>AVERAGE('cytotox 3'!M21,'cytotox 3'!Z21,'cytotox 3'!AM21)</f>
        <v>#DIV/0!</v>
      </c>
    </row>
    <row r="22" spans="2:39" x14ac:dyDescent="0.25">
      <c r="B22" s="51">
        <f>AVERAGE('cytotox 1'!B22,'cytotox 1'!O22,'cytotox 1'!AB22)</f>
        <v>0.78849999999999998</v>
      </c>
      <c r="C22" s="51">
        <f>AVERAGE('cytotox 1'!C22,'cytotox 1'!P22,'cytotox 1'!AC22)</f>
        <v>0.79369999999999996</v>
      </c>
      <c r="D22" s="51">
        <f>AVERAGE('cytotox 1'!D22,'cytotox 1'!Q22,'cytotox 1'!AD22)</f>
        <v>0.75129999999999997</v>
      </c>
      <c r="E22" s="51">
        <f>AVERAGE('cytotox 1'!E22,'cytotox 1'!R22,'cytotox 1'!AE22)</f>
        <v>0.7742</v>
      </c>
      <c r="F22" s="51">
        <f>AVERAGE('cytotox 1'!F22,'cytotox 1'!S22,'cytotox 1'!AF22)</f>
        <v>0.71240000000000003</v>
      </c>
      <c r="G22" s="51">
        <f>AVERAGE('cytotox 1'!G22,'cytotox 1'!T22,'cytotox 1'!AG22)</f>
        <v>0.7046</v>
      </c>
      <c r="H22" s="51">
        <f>AVERAGE('cytotox 1'!H22,'cytotox 1'!U22,'cytotox 1'!AH22)</f>
        <v>0.72460000000000002</v>
      </c>
      <c r="I22" s="51">
        <f>AVERAGE('cytotox 1'!I22,'cytotox 1'!V22,'cytotox 1'!AI22)</f>
        <v>0.77159999999999995</v>
      </c>
      <c r="J22" s="51">
        <f>AVERAGE('cytotox 1'!J22,'cytotox 1'!W22,'cytotox 1'!AJ22)</f>
        <v>0.76549999999999996</v>
      </c>
      <c r="K22" s="51">
        <f>AVERAGE('cytotox 1'!K22,'cytotox 1'!X22,'cytotox 1'!AK22)</f>
        <v>0.77869999999999995</v>
      </c>
      <c r="L22" s="51">
        <f>AVERAGE('cytotox 1'!L22,'cytotox 1'!Y22,'cytotox 1'!AL22)</f>
        <v>0.68100000000000005</v>
      </c>
      <c r="M22" s="51">
        <f>AVERAGE('cytotox 1'!M22,'cytotox 1'!Z22,'cytotox 1'!AM22)</f>
        <v>0.05</v>
      </c>
      <c r="O22" s="51">
        <f>AVERAGE('cytotox 2'!B22,'cytotox 2'!O22,'cytotox 2'!AB22)</f>
        <v>0.91120000000000001</v>
      </c>
      <c r="P22" s="51">
        <f>AVERAGE('cytotox 2'!C22,'cytotox 2'!P22,'cytotox 2'!AC22)</f>
        <v>1.0142</v>
      </c>
      <c r="Q22" s="51">
        <f>AVERAGE('cytotox 2'!D22,'cytotox 2'!Q22,'cytotox 2'!AD22)</f>
        <v>0.85009999999999997</v>
      </c>
      <c r="R22" s="51">
        <f>AVERAGE('cytotox 2'!E22,'cytotox 2'!R22,'cytotox 2'!AE22)</f>
        <v>0.88349999999999995</v>
      </c>
      <c r="S22" s="51">
        <f>AVERAGE('cytotox 2'!F22,'cytotox 2'!S22,'cytotox 2'!AF22)</f>
        <v>0.85199999999999998</v>
      </c>
      <c r="T22" s="51">
        <f>AVERAGE('cytotox 2'!G22,'cytotox 2'!T22,'cytotox 2'!AG22)</f>
        <v>0.92700000000000005</v>
      </c>
      <c r="U22" s="51">
        <f>AVERAGE('cytotox 2'!H22,'cytotox 2'!U22,'cytotox 2'!AH22)</f>
        <v>0.93</v>
      </c>
      <c r="V22" s="51">
        <f>AVERAGE('cytotox 2'!I22,'cytotox 2'!V22,'cytotox 2'!AI22)</f>
        <v>0.91739999999999999</v>
      </c>
      <c r="W22" s="51">
        <f>AVERAGE('cytotox 2'!J22,'cytotox 2'!W22,'cytotox 2'!AJ22)</f>
        <v>0.96440000000000003</v>
      </c>
      <c r="X22" s="51">
        <f>AVERAGE('cytotox 2'!K22,'cytotox 2'!X22,'cytotox 2'!AK22)</f>
        <v>0.96419999999999995</v>
      </c>
      <c r="Y22" s="51">
        <f>AVERAGE('cytotox 2'!L22,'cytotox 2'!Y22,'cytotox 2'!AL22)</f>
        <v>0.95240000000000002</v>
      </c>
      <c r="Z22" s="51">
        <f>AVERAGE('cytotox 2'!M22,'cytotox 2'!Z22,'cytotox 2'!AM22)</f>
        <v>7.0400000000000004E-2</v>
      </c>
      <c r="AB22" s="51" t="e">
        <f>AVERAGE('cytotox 3'!B22,'cytotox 3'!O22,'cytotox 3'!AB22)</f>
        <v>#DIV/0!</v>
      </c>
      <c r="AC22" s="51" t="e">
        <f>AVERAGE('cytotox 3'!C22,'cytotox 3'!P22,'cytotox 3'!AC22)</f>
        <v>#DIV/0!</v>
      </c>
      <c r="AD22" s="51" t="e">
        <f>AVERAGE('cytotox 3'!D22,'cytotox 3'!Q22,'cytotox 3'!AD22)</f>
        <v>#DIV/0!</v>
      </c>
      <c r="AE22" s="51" t="e">
        <f>AVERAGE('cytotox 3'!E22,'cytotox 3'!R22,'cytotox 3'!AE22)</f>
        <v>#DIV/0!</v>
      </c>
      <c r="AF22" s="51" t="e">
        <f>AVERAGE('cytotox 3'!F22,'cytotox 3'!S22,'cytotox 3'!AF22)</f>
        <v>#DIV/0!</v>
      </c>
      <c r="AG22" s="51" t="e">
        <f>AVERAGE('cytotox 3'!G22,'cytotox 3'!T22,'cytotox 3'!AG22)</f>
        <v>#DIV/0!</v>
      </c>
      <c r="AH22" s="51" t="e">
        <f>AVERAGE('cytotox 3'!H22,'cytotox 3'!U22,'cytotox 3'!AH22)</f>
        <v>#DIV/0!</v>
      </c>
      <c r="AI22" s="51" t="e">
        <f>AVERAGE('cytotox 3'!I22,'cytotox 3'!V22,'cytotox 3'!AI22)</f>
        <v>#DIV/0!</v>
      </c>
      <c r="AJ22" s="51" t="e">
        <f>AVERAGE('cytotox 3'!J22,'cytotox 3'!W22,'cytotox 3'!AJ22)</f>
        <v>#DIV/0!</v>
      </c>
      <c r="AK22" s="51" t="e">
        <f>AVERAGE('cytotox 3'!K22,'cytotox 3'!X22,'cytotox 3'!AK22)</f>
        <v>#DIV/0!</v>
      </c>
      <c r="AL22" s="51" t="e">
        <f>AVERAGE('cytotox 3'!L22,'cytotox 3'!Y22,'cytotox 3'!AL22)</f>
        <v>#DIV/0!</v>
      </c>
      <c r="AM22" s="51" t="e">
        <f>AVERAGE('cytotox 3'!M22,'cytotox 3'!Z22,'cytotox 3'!AM22)</f>
        <v>#DIV/0!</v>
      </c>
    </row>
    <row r="23" spans="2:39" x14ac:dyDescent="0.25">
      <c r="D23" t="s">
        <v>22</v>
      </c>
      <c r="E23">
        <f>AVERAGE(B22:G22)</f>
        <v>0.75411666666666666</v>
      </c>
      <c r="F23" t="s">
        <v>23</v>
      </c>
      <c r="G23">
        <f>STDEV(B22:G22)</f>
        <v>3.8347120708948475E-2</v>
      </c>
      <c r="H23" t="s">
        <v>111</v>
      </c>
      <c r="I23">
        <f>M22</f>
        <v>0.05</v>
      </c>
      <c r="Q23" t="s">
        <v>22</v>
      </c>
      <c r="R23">
        <f>AVERAGE(O22:T22)</f>
        <v>0.90633333333333344</v>
      </c>
      <c r="S23" t="s">
        <v>23</v>
      </c>
      <c r="T23">
        <f>STDEV(O22:T22)</f>
        <v>6.11909688325546E-2</v>
      </c>
      <c r="U23" t="s">
        <v>111</v>
      </c>
      <c r="V23">
        <f>Z22</f>
        <v>7.0400000000000004E-2</v>
      </c>
      <c r="AD23" t="s">
        <v>22</v>
      </c>
      <c r="AE23" t="e">
        <f>AVERAGE(AB22:AG22)</f>
        <v>#DIV/0!</v>
      </c>
      <c r="AF23" t="s">
        <v>23</v>
      </c>
      <c r="AG23" t="e">
        <f>STDEV(AB22:AG22)</f>
        <v>#DIV/0!</v>
      </c>
      <c r="AH23" t="s">
        <v>111</v>
      </c>
      <c r="AI23" t="e">
        <f>AM22</f>
        <v>#DIV/0!</v>
      </c>
    </row>
    <row r="24" spans="2:39" x14ac:dyDescent="0.25">
      <c r="B24" s="30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 t="s">
        <v>80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0" t="s">
        <v>81</v>
      </c>
    </row>
    <row r="25" spans="2:39" x14ac:dyDescent="0.25">
      <c r="B25" s="2">
        <f t="shared" ref="B25:M25" si="0">(B15-$I$23)/($E$23-$I$23)*100</f>
        <v>122.84895968944541</v>
      </c>
      <c r="C25" s="2">
        <f t="shared" si="0"/>
        <v>112.12630482637822</v>
      </c>
      <c r="D25" s="2">
        <f t="shared" si="0"/>
        <v>107.32596397377327</v>
      </c>
      <c r="E25" s="2">
        <f t="shared" si="0"/>
        <v>104.67015409378182</v>
      </c>
      <c r="F25" s="2">
        <f t="shared" si="0"/>
        <v>102.82386915047223</v>
      </c>
      <c r="G25" s="2">
        <f t="shared" si="0"/>
        <v>107.24075082254363</v>
      </c>
      <c r="H25" s="2">
        <f t="shared" si="0"/>
        <v>107.31176178190167</v>
      </c>
      <c r="I25" s="2">
        <f t="shared" si="0"/>
        <v>111.72864345397306</v>
      </c>
      <c r="J25" s="2">
        <f t="shared" si="0"/>
        <v>124.83726655147112</v>
      </c>
      <c r="K25" s="2">
        <f t="shared" si="0"/>
        <v>48.670911544014963</v>
      </c>
      <c r="L25" s="2">
        <f t="shared" si="0"/>
        <v>3.664165502875945</v>
      </c>
      <c r="M25" s="2">
        <f t="shared" si="0"/>
        <v>5.1695978412668362</v>
      </c>
      <c r="O25" s="2">
        <f>IF('cytotox 2'!B15="","",(O15-$V$23)/($R$23-$V$23)*100)</f>
        <v>104.02743440465744</v>
      </c>
      <c r="P25" s="2">
        <f>IF('cytotox 2'!C15="","",(P15-$V$23)/($R$23-$V$23)*100)</f>
        <v>92.052795278730343</v>
      </c>
      <c r="Q25" s="2">
        <f>IF('cytotox 2'!D15="","",(Q15-$V$23)/($R$23-$V$23)*100)</f>
        <v>97.735066592232229</v>
      </c>
      <c r="R25" s="2">
        <f>IF('cytotox 2'!E15="","",(R15-$V$23)/($R$23-$V$23)*100)</f>
        <v>95.665523566472586</v>
      </c>
      <c r="S25" s="2">
        <f>IF('cytotox 2'!F15="","",(S15-$V$23)/($R$23-$V$23)*100)</f>
        <v>98.022170827019693</v>
      </c>
      <c r="T25" s="2">
        <f>IF('cytotox 2'!G15="","",(T15-$V$23)/($R$23-$V$23)*100)</f>
        <v>104.73323231517664</v>
      </c>
      <c r="U25" s="2">
        <f>IF('cytotox 2'!H15="","",(U15-$V$23)/($R$23-$V$23)*100)</f>
        <v>114.2794481218598</v>
      </c>
      <c r="V25" s="2">
        <f>IF('cytotox 2'!I15="","",(V15-$V$23)/($R$23-$V$23)*100)</f>
        <v>128.07241406810749</v>
      </c>
      <c r="W25" s="2">
        <f>IF('cytotox 2'!J15="","",(W15-$V$23)/($R$23-$V$23)*100)</f>
        <v>122.91650051838265</v>
      </c>
      <c r="X25" s="2">
        <f>IF('cytotox 2'!K15="","",(X15-$V$23)/($R$23-$V$23)*100)</f>
        <v>89.720073371082208</v>
      </c>
      <c r="Y25" s="2">
        <f>IF('cytotox 2'!L15="","",(Y15-$V$23)/($R$23-$V$23)*100)</f>
        <v>0.22729085254007483</v>
      </c>
      <c r="Z25" s="2">
        <f>IF('cytotox 2'!M15="","",(Z15-$V$23)/($R$23-$V$23)*100)</f>
        <v>4.4740409921046336</v>
      </c>
      <c r="AB25" s="99" t="str">
        <f>IF('cytotox 3'!B15="","",(AB15-$AI$23)/($AE$23-$AI$23)*100)</f>
        <v/>
      </c>
      <c r="AC25" s="99" t="str">
        <f>IF('cytotox 3'!C15="","",(AC15-$AI$23)/($AE$23-$AI$23)*100)</f>
        <v/>
      </c>
      <c r="AD25" s="99" t="str">
        <f>IF('cytotox 3'!D15="","",(AD15-$AI$23)/($AE$23-$AI$23)*100)</f>
        <v/>
      </c>
      <c r="AE25" s="99" t="str">
        <f>IF('cytotox 3'!E15="","",(AE15-$AI$23)/($AE$23-$AI$23)*100)</f>
        <v/>
      </c>
      <c r="AF25" s="99" t="str">
        <f>IF('cytotox 3'!F15="","",(AF15-$AI$23)/($AE$23-$AI$23)*100)</f>
        <v/>
      </c>
      <c r="AG25" s="99" t="str">
        <f>IF('cytotox 3'!G15="","",(AG15-$AI$23)/($AE$23-$AI$23)*100)</f>
        <v/>
      </c>
      <c r="AH25" s="99" t="str">
        <f>IF('cytotox 3'!H15="","",(AH15-$AI$23)/($AE$23-$AI$23)*100)</f>
        <v/>
      </c>
      <c r="AI25" s="99" t="str">
        <f>IF('cytotox 3'!I15="","",(AI15-$AI$23)/($AE$23-$AI$23)*100)</f>
        <v/>
      </c>
      <c r="AJ25" s="99" t="str">
        <f>IF('cytotox 3'!J15="","",(AJ15-$AI$23)/($AE$23-$AI$23)*100)</f>
        <v/>
      </c>
      <c r="AK25" s="99" t="str">
        <f>IF('cytotox 3'!K15="","",(AK15-$AI$23)/($AE$23-$AI$23)*100)</f>
        <v/>
      </c>
      <c r="AL25" s="99" t="str">
        <f>IF('cytotox 3'!L15="","",(AL15-$AI$23)/($AE$23-$AI$23)*100)</f>
        <v/>
      </c>
      <c r="AM25" s="99" t="str">
        <f>IF('cytotox 3'!M15="","",(AM15-$AI$23)/($AE$23-$AI$23)*100)</f>
        <v/>
      </c>
    </row>
    <row r="26" spans="2:39" x14ac:dyDescent="0.25">
      <c r="B26" s="2">
        <f t="shared" ref="B26:M26" si="1">(B16-$I$23)/($E$23-$I$23)*100</f>
        <v>109.55570809761642</v>
      </c>
      <c r="C26" s="2">
        <f t="shared" si="1"/>
        <v>102.17056832437805</v>
      </c>
      <c r="D26" s="2">
        <f t="shared" si="1"/>
        <v>100.06864392737947</v>
      </c>
      <c r="E26" s="2">
        <f t="shared" si="1"/>
        <v>101.19061708523682</v>
      </c>
      <c r="F26" s="2">
        <f t="shared" si="1"/>
        <v>96.77373541316544</v>
      </c>
      <c r="G26" s="2">
        <f t="shared" si="1"/>
        <v>101.60248064951358</v>
      </c>
      <c r="H26" s="2">
        <f t="shared" si="1"/>
        <v>99.955026392406566</v>
      </c>
      <c r="I26" s="2">
        <f t="shared" si="1"/>
        <v>117.25329609203021</v>
      </c>
      <c r="J26" s="2">
        <f t="shared" si="1"/>
        <v>152.27590124742588</v>
      </c>
      <c r="K26" s="2">
        <f t="shared" si="1"/>
        <v>17.738537647643621</v>
      </c>
      <c r="L26" s="2">
        <f t="shared" si="1"/>
        <v>0.42606575614836495</v>
      </c>
      <c r="M26" s="2">
        <f t="shared" si="1"/>
        <v>1.9599024782824808</v>
      </c>
      <c r="O26" s="2">
        <f>IF('cytotox 2'!B16="","",(O16-$V$23)/($R$23-$V$23)*100)</f>
        <v>97.376186298747896</v>
      </c>
      <c r="P26" s="2">
        <f>IF('cytotox 2'!C16="","",(P16-$V$23)/($R$23-$V$23)*100)</f>
        <v>91.634101602998641</v>
      </c>
      <c r="Q26" s="2">
        <f>IF('cytotox 2'!D16="","",(Q16-$V$23)/($R$23-$V$23)*100)</f>
        <v>99.61320679480022</v>
      </c>
      <c r="R26" s="2">
        <f>IF('cytotox 2'!E16="","",(R16-$V$23)/($R$23-$V$23)*100)</f>
        <v>99.948161735385582</v>
      </c>
      <c r="S26" s="2">
        <f>IF('cytotox 2'!F16="","",(S16-$V$23)/($R$23-$V$23)*100)</f>
        <v>93.548129834915059</v>
      </c>
      <c r="T26" s="2">
        <f>IF('cytotox 2'!G16="","",(T16-$V$23)/($R$23-$V$23)*100)</f>
        <v>100.00797511763298</v>
      </c>
      <c r="U26" s="2">
        <f>IF('cytotox 2'!H16="","",(U16-$V$23)/($R$23-$V$23)*100)</f>
        <v>88.152962756200651</v>
      </c>
      <c r="V26" s="2">
        <f>IF('cytotox 2'!I16="","",(V16-$V$23)/($R$23-$V$23)*100)</f>
        <v>130.3692479464072</v>
      </c>
      <c r="W26" s="2">
        <f>IF('cytotox 2'!J16="","",(W16-$V$23)/($R$23-$V$23)*100)</f>
        <v>183.60315814658264</v>
      </c>
      <c r="X26" s="2">
        <f>IF('cytotox 2'!K16="","",(X16-$V$23)/($R$23-$V$23)*100)</f>
        <v>32.753808118669745</v>
      </c>
      <c r="Y26" s="2">
        <f>IF('cytotox 2'!L16="","",(Y16-$V$23)/($R$23-$V$23)*100)</f>
        <v>0.84935002791291092</v>
      </c>
      <c r="Z26" s="2">
        <f>IF('cytotox 2'!M16="","",(Z16-$V$23)/($R$23-$V$23)*100)</f>
        <v>1.411595821038359</v>
      </c>
      <c r="AB26" s="99" t="str">
        <f>IF('cytotox 3'!B16="","",(AB16-$AI$23)/($AE$23-$AI$23)*100)</f>
        <v/>
      </c>
      <c r="AC26" s="99" t="str">
        <f>IF('cytotox 3'!C16="","",(AC16-$AI$23)/($AE$23-$AI$23)*100)</f>
        <v/>
      </c>
      <c r="AD26" s="99" t="str">
        <f>IF('cytotox 3'!D16="","",(AD16-$AI$23)/($AE$23-$AI$23)*100)</f>
        <v/>
      </c>
      <c r="AE26" s="99" t="str">
        <f>IF('cytotox 3'!E16="","",(AE16-$AI$23)/($AE$23-$AI$23)*100)</f>
        <v/>
      </c>
      <c r="AF26" s="99" t="str">
        <f>IF('cytotox 3'!F16="","",(AF16-$AI$23)/($AE$23-$AI$23)*100)</f>
        <v/>
      </c>
      <c r="AG26" s="99" t="str">
        <f>IF('cytotox 3'!G16="","",(AG16-$AI$23)/($AE$23-$AI$23)*100)</f>
        <v/>
      </c>
      <c r="AH26" s="99" t="str">
        <f>IF('cytotox 3'!H16="","",(AH16-$AI$23)/($AE$23-$AI$23)*100)</f>
        <v/>
      </c>
      <c r="AI26" s="99" t="str">
        <f>IF('cytotox 3'!I16="","",(AI16-$AI$23)/($AE$23-$AI$23)*100)</f>
        <v/>
      </c>
      <c r="AJ26" s="99" t="str">
        <f>IF('cytotox 3'!J16="","",(AJ16-$AI$23)/($AE$23-$AI$23)*100)</f>
        <v/>
      </c>
      <c r="AK26" s="99" t="str">
        <f>IF('cytotox 3'!K16="","",(AK16-$AI$23)/($AE$23-$AI$23)*100)</f>
        <v/>
      </c>
      <c r="AL26" s="99" t="str">
        <f>IF('cytotox 3'!L16="","",(AL16-$AI$23)/($AE$23-$AI$23)*100)</f>
        <v/>
      </c>
      <c r="AM26" s="99" t="str">
        <f>IF('cytotox 3'!M16="","",(AM16-$AI$23)/($AE$23-$AI$23)*100)</f>
        <v/>
      </c>
    </row>
    <row r="27" spans="2:39" x14ac:dyDescent="0.25">
      <c r="B27" s="2">
        <f t="shared" ref="B27:M27" si="2">(B17-$I$23)/($E$23-$I$23)*100</f>
        <v>108.30591521291453</v>
      </c>
      <c r="C27" s="2">
        <f t="shared" si="2"/>
        <v>108.32011740478613</v>
      </c>
      <c r="D27" s="2">
        <f t="shared" si="2"/>
        <v>94.515586905579099</v>
      </c>
      <c r="E27" s="2">
        <f t="shared" si="2"/>
        <v>96.475489383861571</v>
      </c>
      <c r="F27" s="2">
        <f t="shared" si="2"/>
        <v>91.547328804412146</v>
      </c>
      <c r="G27" s="2">
        <f t="shared" si="2"/>
        <v>91.050252088905722</v>
      </c>
      <c r="H27" s="2">
        <f t="shared" si="2"/>
        <v>93.805477311998487</v>
      </c>
      <c r="I27" s="2">
        <f t="shared" si="2"/>
        <v>93.5924444339243</v>
      </c>
      <c r="J27" s="2">
        <f t="shared" si="2"/>
        <v>85.397779724004081</v>
      </c>
      <c r="K27" s="2">
        <f t="shared" si="2"/>
        <v>4.2890619452268792</v>
      </c>
      <c r="L27" s="2">
        <f t="shared" si="2"/>
        <v>0.78112055293866989</v>
      </c>
      <c r="M27" s="2">
        <f t="shared" si="2"/>
        <v>0.92314247165479202</v>
      </c>
      <c r="O27" s="2">
        <f>IF('cytotox 2'!B17="","",(O17-$V$23)/($R$23-$V$23)*100)</f>
        <v>105.92949996012439</v>
      </c>
      <c r="P27" s="2">
        <f>IF('cytotox 2'!C17="","",(P17-$V$23)/($R$23-$V$23)*100)</f>
        <v>98.010208150570207</v>
      </c>
      <c r="Q27" s="2">
        <f>IF('cytotox 2'!D17="","",(Q17-$V$23)/($R$23-$V$23)*100)</f>
        <v>104.9126724619188</v>
      </c>
      <c r="R27" s="2">
        <f>IF('cytotox 2'!E17="","",(R17-$V$23)/($R$23-$V$23)*100)</f>
        <v>95.234867214291413</v>
      </c>
      <c r="S27" s="2">
        <f>IF('cytotox 2'!F17="","",(S17-$V$23)/($R$23-$V$23)*100)</f>
        <v>97.184783475556259</v>
      </c>
      <c r="T27" s="2">
        <f>IF('cytotox 2'!G17="","",(T17-$V$23)/($R$23-$V$23)*100)</f>
        <v>100.3190047053194</v>
      </c>
      <c r="U27" s="2">
        <f>IF('cytotox 2'!H17="","",(U17-$V$23)/($R$23-$V$23)*100)</f>
        <v>95.677486242922072</v>
      </c>
      <c r="V27" s="2">
        <f>IF('cytotox 2'!I17="","",(V17-$V$23)/($R$23-$V$23)*100)</f>
        <v>103.50107664088044</v>
      </c>
      <c r="W27" s="2">
        <f>IF('cytotox 2'!J17="","",(W17-$V$23)/($R$23-$V$23)*100)</f>
        <v>98.404976473402968</v>
      </c>
      <c r="X27" s="2">
        <f>IF('cytotox 2'!K17="","",(X17-$V$23)/($R$23-$V$23)*100)</f>
        <v>23.291331047132939</v>
      </c>
      <c r="Y27" s="2">
        <f>IF('cytotox 2'!L17="","",(Y17-$V$23)/($R$23-$V$23)*100)</f>
        <v>0.66990988117074646</v>
      </c>
      <c r="Z27" s="2">
        <f>IF('cytotox 2'!M17="","",(Z17-$V$23)/($R$23-$V$23)*100)</f>
        <v>1.2441183507456726</v>
      </c>
      <c r="AB27" s="99" t="str">
        <f>IF('cytotox 3'!B17="","",(AB17-$AI$23)/($AE$23-$AI$23)*100)</f>
        <v/>
      </c>
      <c r="AC27" s="99" t="str">
        <f>IF('cytotox 3'!C17="","",(AC17-$AI$23)/($AE$23-$AI$23)*100)</f>
        <v/>
      </c>
      <c r="AD27" s="99" t="str">
        <f>IF('cytotox 3'!D17="","",(AD17-$AI$23)/($AE$23-$AI$23)*100)</f>
        <v/>
      </c>
      <c r="AE27" s="99" t="str">
        <f>IF('cytotox 3'!E17="","",(AE17-$AI$23)/($AE$23-$AI$23)*100)</f>
        <v/>
      </c>
      <c r="AF27" s="99" t="str">
        <f>IF('cytotox 3'!F17="","",(AF17-$AI$23)/($AE$23-$AI$23)*100)</f>
        <v/>
      </c>
      <c r="AG27" s="99" t="str">
        <f>IF('cytotox 3'!G17="","",(AG17-$AI$23)/($AE$23-$AI$23)*100)</f>
        <v/>
      </c>
      <c r="AH27" s="99" t="str">
        <f>IF('cytotox 3'!H17="","",(AH17-$AI$23)/($AE$23-$AI$23)*100)</f>
        <v/>
      </c>
      <c r="AI27" s="99" t="str">
        <f>IF('cytotox 3'!I17="","",(AI17-$AI$23)/($AE$23-$AI$23)*100)</f>
        <v/>
      </c>
      <c r="AJ27" s="99" t="str">
        <f>IF('cytotox 3'!J17="","",(AJ17-$AI$23)/($AE$23-$AI$23)*100)</f>
        <v/>
      </c>
      <c r="AK27" s="99" t="str">
        <f>IF('cytotox 3'!K17="","",(AK17-$AI$23)/($AE$23-$AI$23)*100)</f>
        <v/>
      </c>
      <c r="AL27" s="99" t="str">
        <f>IF('cytotox 3'!L17="","",(AL17-$AI$23)/($AE$23-$AI$23)*100)</f>
        <v/>
      </c>
      <c r="AM27" s="99" t="str">
        <f>IF('cytotox 3'!M17="","",(AM17-$AI$23)/($AE$23-$AI$23)*100)</f>
        <v/>
      </c>
    </row>
    <row r="28" spans="2:39" x14ac:dyDescent="0.25">
      <c r="B28" s="2">
        <f t="shared" ref="B28:M28" si="3">(B18-$I$23)/($E$23-$I$23)*100</f>
        <v>157.10464648377399</v>
      </c>
      <c r="C28" s="2">
        <f t="shared" si="3"/>
        <v>153.45468317276968</v>
      </c>
      <c r="D28" s="2">
        <f t="shared" si="3"/>
        <v>148.93838615759699</v>
      </c>
      <c r="E28" s="2">
        <f t="shared" si="3"/>
        <v>146.97848367931451</v>
      </c>
      <c r="F28" s="2">
        <f t="shared" si="3"/>
        <v>146.80805737685517</v>
      </c>
      <c r="G28" s="2">
        <f t="shared" si="3"/>
        <v>151.87823987502071</v>
      </c>
      <c r="H28" s="2">
        <f t="shared" si="3"/>
        <v>145.23161407910621</v>
      </c>
      <c r="I28" s="2">
        <f t="shared" si="3"/>
        <v>148.82476862262411</v>
      </c>
      <c r="J28" s="2">
        <f t="shared" si="3"/>
        <v>153.36947002153997</v>
      </c>
      <c r="K28" s="2">
        <f t="shared" si="3"/>
        <v>143.92501242691787</v>
      </c>
      <c r="L28" s="2">
        <f t="shared" si="3"/>
        <v>156.46554784955146</v>
      </c>
      <c r="M28" s="2">
        <f t="shared" si="3"/>
        <v>163.48143063412789</v>
      </c>
      <c r="O28" s="2">
        <f>IF('cytotox 2'!B18="","",(O18-$V$23)/($R$23-$V$23)*100)</f>
        <v>103.56089002312783</v>
      </c>
      <c r="P28" s="2">
        <f>IF('cytotox 2'!C18="","",(P18-$V$23)/($R$23-$V$23)*100)</f>
        <v>99.529468059653865</v>
      </c>
      <c r="Q28" s="2">
        <f>IF('cytotox 2'!D18="","",(Q18-$V$23)/($R$23-$V$23)*100)</f>
        <v>98.404976473402968</v>
      </c>
      <c r="R28" s="2">
        <f>IF('cytotox 2'!E18="","",(R18-$V$23)/($R$23-$V$23)*100)</f>
        <v>95.127203126246101</v>
      </c>
      <c r="S28" s="2">
        <f>IF('cytotox 2'!F18="","",(S18-$V$23)/($R$23-$V$23)*100)</f>
        <v>93.488316452667661</v>
      </c>
      <c r="T28" s="2">
        <f>IF('cytotox 2'!G18="","",(T18-$V$23)/($R$23-$V$23)*100)</f>
        <v>98.668155355291475</v>
      </c>
      <c r="U28" s="2">
        <f>IF('cytotox 2'!H18="","",(U18-$V$23)/($R$23-$V$23)*100)</f>
        <v>100.07975117632984</v>
      </c>
      <c r="V28" s="2">
        <f>IF('cytotox 2'!I18="","",(V18-$V$23)/($R$23-$V$23)*100)</f>
        <v>115.75085732514555</v>
      </c>
      <c r="W28" s="2">
        <f>IF('cytotox 2'!J18="","",(W18-$V$23)/($R$23-$V$23)*100)</f>
        <v>136.29077278889864</v>
      </c>
      <c r="X28" s="2">
        <f>IF('cytotox 2'!K18="","",(X18-$V$23)/($R$23-$V$23)*100)</f>
        <v>136.45825025919132</v>
      </c>
      <c r="Y28" s="2">
        <f>IF('cytotox 2'!L18="","",(Y18-$V$23)/($R$23-$V$23)*100)</f>
        <v>89.157827577956766</v>
      </c>
      <c r="Z28" s="2">
        <f>IF('cytotox 2'!M18="","",(Z18-$V$23)/($R$23-$V$23)*100)</f>
        <v>0.52635776377701582</v>
      </c>
      <c r="AB28" s="99" t="str">
        <f>IF('cytotox 3'!B18="","",(AB18-$AI$23)/($AE$23-$AI$23)*100)</f>
        <v/>
      </c>
      <c r="AC28" s="99" t="str">
        <f>IF('cytotox 3'!C18="","",(AC18-$AI$23)/($AE$23-$AI$23)*100)</f>
        <v/>
      </c>
      <c r="AD28" s="99" t="str">
        <f>IF('cytotox 3'!D18="","",(AD18-$AI$23)/($AE$23-$AI$23)*100)</f>
        <v/>
      </c>
      <c r="AE28" s="99" t="str">
        <f>IF('cytotox 3'!E18="","",(AE18-$AI$23)/($AE$23-$AI$23)*100)</f>
        <v/>
      </c>
      <c r="AF28" s="99" t="str">
        <f>IF('cytotox 3'!F18="","",(AF18-$AI$23)/($AE$23-$AI$23)*100)</f>
        <v/>
      </c>
      <c r="AG28" s="99" t="str">
        <f>IF('cytotox 3'!G18="","",(AG18-$AI$23)/($AE$23-$AI$23)*100)</f>
        <v/>
      </c>
      <c r="AH28" s="99" t="str">
        <f>IF('cytotox 3'!H18="","",(AH18-$AI$23)/($AE$23-$AI$23)*100)</f>
        <v/>
      </c>
      <c r="AI28" s="99" t="str">
        <f>IF('cytotox 3'!I18="","",(AI18-$AI$23)/($AE$23-$AI$23)*100)</f>
        <v/>
      </c>
      <c r="AJ28" s="99" t="str">
        <f>IF('cytotox 3'!J18="","",(AJ18-$AI$23)/($AE$23-$AI$23)*100)</f>
        <v/>
      </c>
      <c r="AK28" s="99" t="str">
        <f>IF('cytotox 3'!K18="","",(AK18-$AI$23)/($AE$23-$AI$23)*100)</f>
        <v/>
      </c>
      <c r="AL28" s="99" t="str">
        <f>IF('cytotox 3'!L18="","",(AL18-$AI$23)/($AE$23-$AI$23)*100)</f>
        <v/>
      </c>
      <c r="AM28" s="99" t="str">
        <f>IF('cytotox 3'!M18="","",(AM18-$AI$23)/($AE$23-$AI$23)*100)</f>
        <v/>
      </c>
    </row>
    <row r="29" spans="2:39" x14ac:dyDescent="0.25">
      <c r="B29" s="2">
        <f t="shared" ref="B29:M29" si="4">(B19-$I$23)/($E$23-$I$23)*100</f>
        <v>158.46805690344877</v>
      </c>
      <c r="C29" s="2">
        <f t="shared" si="4"/>
        <v>151.7504201481762</v>
      </c>
      <c r="D29" s="2">
        <f t="shared" si="4"/>
        <v>146.3819916207068</v>
      </c>
      <c r="E29" s="2">
        <f t="shared" si="4"/>
        <v>154.91750893554573</v>
      </c>
      <c r="F29" s="2">
        <f t="shared" si="4"/>
        <v>151.70781357256138</v>
      </c>
      <c r="G29" s="2">
        <f t="shared" si="4"/>
        <v>147.37614505171962</v>
      </c>
      <c r="H29" s="2">
        <f t="shared" si="4"/>
        <v>155.28676592420766</v>
      </c>
      <c r="I29" s="2">
        <f t="shared" si="4"/>
        <v>151.722015764433</v>
      </c>
      <c r="J29" s="2">
        <f t="shared" si="4"/>
        <v>144.45049352616755</v>
      </c>
      <c r="K29" s="2">
        <f t="shared" si="4"/>
        <v>150.04615712358276</v>
      </c>
      <c r="L29" s="2">
        <f t="shared" si="4"/>
        <v>159.85987170686676</v>
      </c>
      <c r="M29" s="2">
        <f t="shared" si="4"/>
        <v>152.17648590432455</v>
      </c>
      <c r="O29" s="2">
        <f>IF('cytotox 2'!B19="","",(O19-$V$23)/($R$23-$V$23)*100)</f>
        <v>135.74048967222265</v>
      </c>
      <c r="P29" s="2">
        <f>IF('cytotox 2'!C19="","",(P19-$V$23)/($R$23-$V$23)*100)</f>
        <v>131.4458888268602</v>
      </c>
      <c r="Q29" s="2">
        <f>IF('cytotox 2'!D19="","",(Q19-$V$23)/($R$23-$V$23)*100)</f>
        <v>129.66345003588802</v>
      </c>
      <c r="R29" s="2">
        <f>IF('cytotox 2'!E19="","",(R19-$V$23)/($R$23-$V$23)*100)</f>
        <v>119.41143631868569</v>
      </c>
      <c r="S29" s="2">
        <f>IF('cytotox 2'!F19="","",(S19-$V$23)/($R$23-$V$23)*100)</f>
        <v>119.20807081904456</v>
      </c>
      <c r="T29" s="2">
        <f>IF('cytotox 2'!G19="","",(T19-$V$23)/($R$23-$V$23)*100)</f>
        <v>120.60770396363345</v>
      </c>
      <c r="U29" s="2">
        <f>IF('cytotox 2'!H19="","",(U19-$V$23)/($R$23-$V$23)*100)</f>
        <v>126.37371401228168</v>
      </c>
      <c r="V29" s="2">
        <f>IF('cytotox 2'!I19="","",(V19-$V$23)/($R$23-$V$23)*100)</f>
        <v>125.57221469016669</v>
      </c>
      <c r="W29" s="2">
        <f>IF('cytotox 2'!J19="","",(W19-$V$23)/($R$23-$V$23)*100)</f>
        <v>137.06834675811464</v>
      </c>
      <c r="X29" s="2">
        <f>IF('cytotox 2'!K19="","",(X19-$V$23)/($R$23-$V$23)*100)</f>
        <v>127.09147459925032</v>
      </c>
      <c r="Y29" s="2">
        <f>IF('cytotox 2'!L19="","",(Y19-$V$23)/($R$23-$V$23)*100)</f>
        <v>131.67317967940028</v>
      </c>
      <c r="Z29" s="2">
        <f>IF('cytotox 2'!M19="","",(Z19-$V$23)/($R$23-$V$23)*100)</f>
        <v>124.29220831007255</v>
      </c>
      <c r="AB29" s="99" t="str">
        <f>IF('cytotox 3'!B19="","",(AB19-$AI$23)/($AE$23-$AI$23)*100)</f>
        <v/>
      </c>
      <c r="AC29" s="99" t="str">
        <f>IF('cytotox 3'!C19="","",(AC19-$AI$23)/($AE$23-$AI$23)*100)</f>
        <v/>
      </c>
      <c r="AD29" s="99" t="str">
        <f>IF('cytotox 3'!D19="","",(AD19-$AI$23)/($AE$23-$AI$23)*100)</f>
        <v/>
      </c>
      <c r="AE29" s="99" t="str">
        <f>IF('cytotox 3'!E19="","",(AE19-$AI$23)/($AE$23-$AI$23)*100)</f>
        <v/>
      </c>
      <c r="AF29" s="99" t="str">
        <f>IF('cytotox 3'!F19="","",(AF19-$AI$23)/($AE$23-$AI$23)*100)</f>
        <v/>
      </c>
      <c r="AG29" s="99" t="str">
        <f>IF('cytotox 3'!G19="","",(AG19-$AI$23)/($AE$23-$AI$23)*100)</f>
        <v/>
      </c>
      <c r="AH29" s="99" t="str">
        <f>IF('cytotox 3'!H19="","",(AH19-$AI$23)/($AE$23-$AI$23)*100)</f>
        <v/>
      </c>
      <c r="AI29" s="99" t="str">
        <f>IF('cytotox 3'!I19="","",(AI19-$AI$23)/($AE$23-$AI$23)*100)</f>
        <v/>
      </c>
      <c r="AJ29" s="99" t="str">
        <f>IF('cytotox 3'!J19="","",(AJ19-$AI$23)/($AE$23-$AI$23)*100)</f>
        <v/>
      </c>
      <c r="AK29" s="99" t="str">
        <f>IF('cytotox 3'!K19="","",(AK19-$AI$23)/($AE$23-$AI$23)*100)</f>
        <v/>
      </c>
      <c r="AL29" s="99" t="str">
        <f>IF('cytotox 3'!L19="","",(AL19-$AI$23)/($AE$23-$AI$23)*100)</f>
        <v/>
      </c>
      <c r="AM29" s="99" t="str">
        <f>IF('cytotox 3'!M19="","",(AM19-$AI$23)/($AE$23-$AI$23)*100)</f>
        <v/>
      </c>
    </row>
    <row r="30" spans="2:39" x14ac:dyDescent="0.25">
      <c r="B30" s="2">
        <f t="shared" ref="B30:M30" si="5">(B20-$I$23)/($E$23-$I$23)*100</f>
        <v>159.64683882879257</v>
      </c>
      <c r="C30" s="2">
        <f t="shared" si="5"/>
        <v>148.37029848273252</v>
      </c>
      <c r="D30" s="2">
        <f t="shared" si="5"/>
        <v>145.52986010841008</v>
      </c>
      <c r="E30" s="2">
        <f t="shared" si="5"/>
        <v>149.81892205363692</v>
      </c>
      <c r="F30" s="2">
        <f t="shared" si="5"/>
        <v>140.95675432575095</v>
      </c>
      <c r="G30" s="2">
        <f t="shared" si="5"/>
        <v>145.03278339290364</v>
      </c>
      <c r="H30" s="2">
        <f t="shared" si="5"/>
        <v>141.36861789002771</v>
      </c>
      <c r="I30" s="2">
        <f t="shared" si="5"/>
        <v>150.11716808294079</v>
      </c>
      <c r="J30" s="2">
        <f t="shared" si="5"/>
        <v>150.40121192037304</v>
      </c>
      <c r="K30" s="2">
        <f t="shared" si="5"/>
        <v>155.48559661041023</v>
      </c>
      <c r="L30" s="2">
        <f t="shared" si="5"/>
        <v>154.51984756314056</v>
      </c>
      <c r="M30" s="2">
        <f t="shared" si="5"/>
        <v>161.10966459156862</v>
      </c>
      <c r="O30" s="2">
        <f>IF('cytotox 2'!B20="","",(O20-$V$23)/($R$23-$V$23)*100)</f>
        <v>134.14945370444212</v>
      </c>
      <c r="P30" s="2">
        <f>IF('cytotox 2'!C20="","",(P20-$V$23)/($R$23-$V$23)*100)</f>
        <v>130.76401626923996</v>
      </c>
      <c r="Q30" s="2">
        <f>IF('cytotox 2'!D20="","",(Q20-$V$23)/($R$23-$V$23)*100)</f>
        <v>122.16285190206553</v>
      </c>
      <c r="R30" s="2">
        <f>IF('cytotox 2'!E20="","",(R20-$V$23)/($R$23-$V$23)*100)</f>
        <v>130.50083738735145</v>
      </c>
      <c r="S30" s="2">
        <f>IF('cytotox 2'!F20="","",(S20-$V$23)/($R$23-$V$23)*100)</f>
        <v>125.04585692638963</v>
      </c>
      <c r="T30" s="2">
        <f>IF('cytotox 2'!G20="","",(T20-$V$23)/($R$23-$V$23)*100)</f>
        <v>126.25408724778688</v>
      </c>
      <c r="U30" s="2">
        <f>IF('cytotox 2'!H20="","",(U20-$V$23)/($R$23-$V$23)*100)</f>
        <v>131.75691841454659</v>
      </c>
      <c r="V30" s="2">
        <f>IF('cytotox 2'!I20="","",(V20-$V$23)/($R$23-$V$23)*100)</f>
        <v>128.58680915543502</v>
      </c>
      <c r="W30" s="2">
        <f>IF('cytotox 2'!J20="","",(W20-$V$23)/($R$23-$V$23)*100)</f>
        <v>135.64478826062683</v>
      </c>
      <c r="X30" s="2">
        <f>IF('cytotox 2'!K20="","",(X20-$V$23)/($R$23-$V$23)*100)</f>
        <v>129.13709227211098</v>
      </c>
      <c r="Y30" s="2">
        <f>IF('cytotox 2'!L20="","",(Y20-$V$23)/($R$23-$V$23)*100)</f>
        <v>123.47874631150808</v>
      </c>
      <c r="Z30" s="2">
        <f>IF('cytotox 2'!M20="","",(Z20-$V$23)/($R$23-$V$23)*100)</f>
        <v>135.1662812026477</v>
      </c>
      <c r="AB30" s="99" t="str">
        <f>IF('cytotox 3'!B20="","",(AB20-$AI$23)/($AE$23-$AI$23)*100)</f>
        <v/>
      </c>
      <c r="AC30" s="99" t="str">
        <f>IF('cytotox 3'!C20="","",(AC20-$AI$23)/($AE$23-$AI$23)*100)</f>
        <v/>
      </c>
      <c r="AD30" s="99" t="str">
        <f>IF('cytotox 3'!D20="","",(AD20-$AI$23)/($AE$23-$AI$23)*100)</f>
        <v/>
      </c>
      <c r="AE30" s="99" t="str">
        <f>IF('cytotox 3'!E20="","",(AE20-$AI$23)/($AE$23-$AI$23)*100)</f>
        <v/>
      </c>
      <c r="AF30" s="99" t="str">
        <f>IF('cytotox 3'!F20="","",(AF20-$AI$23)/($AE$23-$AI$23)*100)</f>
        <v/>
      </c>
      <c r="AG30" s="99" t="str">
        <f>IF('cytotox 3'!G20="","",(AG20-$AI$23)/($AE$23-$AI$23)*100)</f>
        <v/>
      </c>
      <c r="AH30" s="99" t="str">
        <f>IF('cytotox 3'!H20="","",(AH20-$AI$23)/($AE$23-$AI$23)*100)</f>
        <v/>
      </c>
      <c r="AI30" s="99" t="str">
        <f>IF('cytotox 3'!I20="","",(AI20-$AI$23)/($AE$23-$AI$23)*100)</f>
        <v/>
      </c>
      <c r="AJ30" s="99" t="str">
        <f>IF('cytotox 3'!J20="","",(AJ20-$AI$23)/($AE$23-$AI$23)*100)</f>
        <v/>
      </c>
      <c r="AK30" s="99" t="str">
        <f>IF('cytotox 3'!K20="","",(AK20-$AI$23)/($AE$23-$AI$23)*100)</f>
        <v/>
      </c>
      <c r="AL30" s="99" t="str">
        <f>IF('cytotox 3'!L20="","",(AL20-$AI$23)/($AE$23-$AI$23)*100)</f>
        <v/>
      </c>
      <c r="AM30" s="99" t="str">
        <f>IF('cytotox 3'!M20="","",(AM20-$AI$23)/($AE$23-$AI$23)*100)</f>
        <v/>
      </c>
    </row>
    <row r="31" spans="2:39" x14ac:dyDescent="0.25">
      <c r="B31" s="2">
        <f t="shared" ref="B31:M31" si="6">(B21-$I$23)/($E$23-$I$23)*100</f>
        <v>165.96681421165999</v>
      </c>
      <c r="C31" s="2">
        <f t="shared" si="6"/>
        <v>152.24749686368264</v>
      </c>
      <c r="D31" s="2">
        <f t="shared" si="6"/>
        <v>149.13721684379956</v>
      </c>
      <c r="E31" s="2">
        <f t="shared" si="6"/>
        <v>149.25083437877248</v>
      </c>
      <c r="F31" s="2">
        <f t="shared" si="6"/>
        <v>144.23746064809336</v>
      </c>
      <c r="G31" s="2">
        <f t="shared" si="6"/>
        <v>146.76545080124032</v>
      </c>
      <c r="H31" s="2">
        <f t="shared" si="6"/>
        <v>142.61841077472957</v>
      </c>
      <c r="I31" s="2">
        <f t="shared" si="6"/>
        <v>142.9876677633915</v>
      </c>
      <c r="J31" s="2">
        <f t="shared" si="6"/>
        <v>142.49059104788503</v>
      </c>
      <c r="K31" s="2">
        <f t="shared" si="6"/>
        <v>148.51232040144862</v>
      </c>
      <c r="L31" s="2">
        <f t="shared" si="6"/>
        <v>153.78133358581675</v>
      </c>
      <c r="M31" s="2">
        <f t="shared" si="6"/>
        <v>159.70364759627904</v>
      </c>
      <c r="O31" s="2">
        <f>IF('cytotox 2'!B21="","",(O21-$V$23)/($R$23-$V$23)*100)</f>
        <v>133.16851423558495</v>
      </c>
      <c r="P31" s="2">
        <f>IF('cytotox 2'!C21="","",(P21-$V$23)/($R$23-$V$23)*100)</f>
        <v>134.55618470372437</v>
      </c>
      <c r="Q31" s="2">
        <f>IF('cytotox 2'!D21="","",(Q21-$V$23)/($R$23-$V$23)*100)</f>
        <v>128.47914506738974</v>
      </c>
      <c r="R31" s="2">
        <f>IF('cytotox 2'!E21="","",(R21-$V$23)/($R$23-$V$23)*100)</f>
        <v>139.40106866576281</v>
      </c>
      <c r="S31" s="2">
        <f>IF('cytotox 2'!F21="","",(S21-$V$23)/($R$23-$V$23)*100)</f>
        <v>132.00813461998561</v>
      </c>
      <c r="T31" s="2">
        <f>IF('cytotox 2'!G21="","",(T21-$V$23)/($R$23-$V$23)*100)</f>
        <v>129.63952468298905</v>
      </c>
      <c r="U31" s="2">
        <f>IF('cytotox 2'!H21="","",(U21-$V$23)/($R$23-$V$23)*100)</f>
        <v>134.9509530265571</v>
      </c>
      <c r="V31" s="2">
        <f>IF('cytotox 2'!I21="","",(V21-$V$23)/($R$23-$V$23)*100)</f>
        <v>126.42156471807957</v>
      </c>
      <c r="W31" s="2">
        <f>IF('cytotox 2'!J21="","",(W21-$V$23)/($R$23-$V$23)*100)</f>
        <v>129.77111412393333</v>
      </c>
      <c r="X31" s="2">
        <f>IF('cytotox 2'!K21="","",(X21-$V$23)/($R$23-$V$23)*100)</f>
        <v>140.34612010527155</v>
      </c>
      <c r="Y31" s="2">
        <f>IF('cytotox 2'!L21="","",(Y21-$V$23)/($R$23-$V$23)*100)</f>
        <v>139.78387431214608</v>
      </c>
      <c r="Z31" s="2">
        <f>IF('cytotox 2'!M21="","",(Z21-$V$23)/($R$23-$V$23)*100)</f>
        <v>121.32546455060211</v>
      </c>
      <c r="AB31" s="99" t="str">
        <f>IF('cytotox 3'!B21="","",(AB21-$AI$23)/($AE$23-$AI$23)*100)</f>
        <v/>
      </c>
      <c r="AC31" s="99" t="str">
        <f>IF('cytotox 3'!C21="","",(AC21-$AI$23)/($AE$23-$AI$23)*100)</f>
        <v/>
      </c>
      <c r="AD31" s="99" t="str">
        <f>IF('cytotox 3'!D21="","",(AD21-$AI$23)/($AE$23-$AI$23)*100)</f>
        <v/>
      </c>
      <c r="AE31" s="99" t="str">
        <f>IF('cytotox 3'!E21="","",(AE21-$AI$23)/($AE$23-$AI$23)*100)</f>
        <v/>
      </c>
      <c r="AF31" s="99" t="str">
        <f>IF('cytotox 3'!F21="","",(AF21-$AI$23)/($AE$23-$AI$23)*100)</f>
        <v/>
      </c>
      <c r="AG31" s="99" t="str">
        <f>IF('cytotox 3'!G21="","",(AG21-$AI$23)/($AE$23-$AI$23)*100)</f>
        <v/>
      </c>
      <c r="AH31" s="99" t="str">
        <f>IF('cytotox 3'!H21="","",(AH21-$AI$23)/($AE$23-$AI$23)*100)</f>
        <v/>
      </c>
      <c r="AI31" s="99" t="str">
        <f>IF('cytotox 3'!I21="","",(AI21-$AI$23)/($AE$23-$AI$23)*100)</f>
        <v/>
      </c>
      <c r="AJ31" s="99" t="str">
        <f>IF('cytotox 3'!J21="","",(AJ21-$AI$23)/($AE$23-$AI$23)*100)</f>
        <v/>
      </c>
      <c r="AK31" s="99" t="str">
        <f>IF('cytotox 3'!K21="","",(AK21-$AI$23)/($AE$23-$AI$23)*100)</f>
        <v/>
      </c>
      <c r="AL31" s="99" t="str">
        <f>IF('cytotox 3'!L21="","",(AL21-$AI$23)/($AE$23-$AI$23)*100)</f>
        <v/>
      </c>
      <c r="AM31" s="99" t="str">
        <f>IF('cytotox 3'!M21="","",(AM21-$AI$23)/($AE$23-$AI$23)*100)</f>
        <v/>
      </c>
    </row>
    <row r="32" spans="2:39" x14ac:dyDescent="0.25">
      <c r="B32" s="2">
        <f t="shared" ref="B32:M32" si="7">(B22-$I$23)/($E$23-$I$23)*100</f>
        <v>104.88318697185599</v>
      </c>
      <c r="C32" s="2">
        <f t="shared" si="7"/>
        <v>105.62170094917983</v>
      </c>
      <c r="D32" s="2">
        <f t="shared" si="7"/>
        <v>99.599971595616253</v>
      </c>
      <c r="E32" s="2">
        <f t="shared" si="7"/>
        <v>102.85227353421544</v>
      </c>
      <c r="F32" s="2">
        <f t="shared" si="7"/>
        <v>94.075318957559119</v>
      </c>
      <c r="G32" s="2">
        <f t="shared" si="7"/>
        <v>92.967547991573369</v>
      </c>
      <c r="H32" s="2">
        <f t="shared" si="7"/>
        <v>95.8079863658958</v>
      </c>
      <c r="I32" s="2">
        <f t="shared" si="7"/>
        <v>102.48301654555351</v>
      </c>
      <c r="J32" s="2">
        <f t="shared" si="7"/>
        <v>101.61668284138518</v>
      </c>
      <c r="K32" s="2">
        <f t="shared" si="7"/>
        <v>103.49137216843801</v>
      </c>
      <c r="L32" s="2">
        <f t="shared" si="7"/>
        <v>89.615830709872895</v>
      </c>
      <c r="M32" s="2">
        <f t="shared" si="7"/>
        <v>0</v>
      </c>
      <c r="O32" s="2">
        <f>IF('cytotox 2'!B22="","",(O22-$V$23)/($R$23-$V$23)*100)</f>
        <v>100.58218358720789</v>
      </c>
      <c r="P32" s="2">
        <f>IF('cytotox 2'!C22="","",(P22-$V$23)/($R$23-$V$23)*100)</f>
        <v>112.90374033016985</v>
      </c>
      <c r="Q32" s="2">
        <f>IF('cytotox 2'!D22="","",(Q22-$V$23)/($R$23-$V$23)*100)</f>
        <v>93.272988276577067</v>
      </c>
      <c r="R32" s="2">
        <f>IF('cytotox 2'!E22="","",(R22-$V$23)/($R$23-$V$23)*100)</f>
        <v>97.268522210702585</v>
      </c>
      <c r="S32" s="2">
        <f>IF('cytotox 2'!F22="","",(S22-$V$23)/($R$23-$V$23)*100)</f>
        <v>93.500279129117132</v>
      </c>
      <c r="T32" s="2">
        <f>IF('cytotox 2'!G22="","",(T22-$V$23)/($R$23-$V$23)*100)</f>
        <v>102.47228646622537</v>
      </c>
      <c r="U32" s="2">
        <f>IF('cytotox 2'!H22="","",(U22-$V$23)/($R$23-$V$23)*100)</f>
        <v>102.83116675970969</v>
      </c>
      <c r="V32" s="2">
        <f>IF('cytotox 2'!I22="","",(V22-$V$23)/($R$23-$V$23)*100)</f>
        <v>101.3238695270755</v>
      </c>
      <c r="W32" s="2">
        <f>IF('cytotox 2'!J22="","",(W22-$V$23)/($R$23-$V$23)*100)</f>
        <v>106.94632745832999</v>
      </c>
      <c r="X32" s="2">
        <f>IF('cytotox 2'!K22="","",(X22-$V$23)/($R$23-$V$23)*100)</f>
        <v>106.92240210543102</v>
      </c>
      <c r="Y32" s="2">
        <f>IF('cytotox 2'!L22="","",(Y22-$V$23)/($R$23-$V$23)*100)</f>
        <v>105.51080628439269</v>
      </c>
      <c r="Z32" s="2">
        <f>IF('cytotox 2'!M22="","",(Z22-$V$23)/($R$23-$V$23)*100)</f>
        <v>0</v>
      </c>
      <c r="AB32" s="99" t="str">
        <f>IF('cytotox 3'!B22="","",(AB22-$AI$23)/($AE$23-$AI$23)*100)</f>
        <v/>
      </c>
      <c r="AC32" s="99" t="str">
        <f>IF('cytotox 3'!C22="","",(AC22-$AI$23)/($AE$23-$AI$23)*100)</f>
        <v/>
      </c>
      <c r="AD32" s="99" t="str">
        <f>IF('cytotox 3'!D22="","",(AD22-$AI$23)/($AE$23-$AI$23)*100)</f>
        <v/>
      </c>
      <c r="AE32" s="99" t="str">
        <f>IF('cytotox 3'!E22="","",(AE22-$AI$23)/($AE$23-$AI$23)*100)</f>
        <v/>
      </c>
      <c r="AF32" s="99" t="str">
        <f>IF('cytotox 3'!F22="","",(AF22-$AI$23)/($AE$23-$AI$23)*100)</f>
        <v/>
      </c>
      <c r="AG32" s="99" t="str">
        <f>IF('cytotox 3'!G22="","",(AG22-$AI$23)/($AE$23-$AI$23)*100)</f>
        <v/>
      </c>
      <c r="AH32" s="99" t="str">
        <f>IF('cytotox 3'!H22="","",(AH22-$AI$23)/($AE$23-$AI$23)*100)</f>
        <v/>
      </c>
      <c r="AI32" s="99" t="str">
        <f>IF('cytotox 3'!I22="","",(AI22-$AI$23)/($AE$23-$AI$23)*100)</f>
        <v/>
      </c>
      <c r="AJ32" s="99" t="str">
        <f>IF('cytotox 3'!J22="","",(AJ22-$AI$23)/($AE$23-$AI$23)*100)</f>
        <v/>
      </c>
      <c r="AK32" s="99" t="str">
        <f>IF('cytotox 3'!K22="","",(AK22-$AI$23)/($AE$23-$AI$23)*100)</f>
        <v/>
      </c>
      <c r="AL32" s="99" t="str">
        <f>IF('cytotox 3'!L22="","",(AL22-$AI$23)/($AE$23-$AI$23)*100)</f>
        <v/>
      </c>
      <c r="AM32" s="99" t="str">
        <f>IF('cytotox 3'!M22="","",(AM22-$AI$23)/($AE$23-$AI$23)*100)</f>
        <v/>
      </c>
    </row>
    <row r="33" spans="1:39" x14ac:dyDescent="0.25">
      <c r="B33" s="1" t="s">
        <v>82</v>
      </c>
      <c r="O33" s="117" t="s">
        <v>124</v>
      </c>
    </row>
    <row r="34" spans="1:39" x14ac:dyDescent="0.25">
      <c r="A34" s="27" t="s">
        <v>47</v>
      </c>
      <c r="B34" s="28">
        <f t="shared" ref="B34:L34" si="8">C34/2</f>
        <v>1.00537109375E-2</v>
      </c>
      <c r="C34" s="28">
        <f t="shared" si="8"/>
        <v>2.0107421875E-2</v>
      </c>
      <c r="D34" s="28">
        <f t="shared" si="8"/>
        <v>4.021484375E-2</v>
      </c>
      <c r="E34" s="28">
        <f t="shared" si="8"/>
        <v>8.0429687499999999E-2</v>
      </c>
      <c r="F34" s="28">
        <f t="shared" si="8"/>
        <v>0.160859375</v>
      </c>
      <c r="G34" s="28">
        <f>H34/2</f>
        <v>0.32171875</v>
      </c>
      <c r="H34" s="28">
        <f t="shared" si="8"/>
        <v>0.6434375</v>
      </c>
      <c r="I34" s="28">
        <f t="shared" si="8"/>
        <v>1.286875</v>
      </c>
      <c r="J34" s="28">
        <f t="shared" si="8"/>
        <v>2.57375</v>
      </c>
      <c r="K34" s="28">
        <f>L34/2</f>
        <v>5.1475</v>
      </c>
      <c r="L34" s="28">
        <f t="shared" si="8"/>
        <v>10.295</v>
      </c>
      <c r="M34" s="1">
        <f>E11</f>
        <v>20.59</v>
      </c>
      <c r="O34" s="116">
        <f t="shared" ref="O34:Y34" si="9">P34/2</f>
        <v>1.00537109375E-2</v>
      </c>
      <c r="P34" s="116">
        <f t="shared" si="9"/>
        <v>2.0107421875E-2</v>
      </c>
      <c r="Q34" s="116">
        <f t="shared" si="9"/>
        <v>4.021484375E-2</v>
      </c>
      <c r="R34" s="116">
        <f t="shared" si="9"/>
        <v>8.0429687499999999E-2</v>
      </c>
      <c r="S34" s="116">
        <f t="shared" si="9"/>
        <v>0.160859375</v>
      </c>
      <c r="T34" s="116">
        <f t="shared" si="9"/>
        <v>0.32171875</v>
      </c>
      <c r="U34" s="116">
        <f t="shared" si="9"/>
        <v>0.6434375</v>
      </c>
      <c r="V34" s="116">
        <f t="shared" si="9"/>
        <v>1.286875</v>
      </c>
      <c r="W34" s="116">
        <f t="shared" si="9"/>
        <v>2.57375</v>
      </c>
      <c r="X34" s="116">
        <f t="shared" si="9"/>
        <v>5.1475</v>
      </c>
      <c r="Y34" s="116">
        <f t="shared" si="9"/>
        <v>10.295</v>
      </c>
      <c r="Z34" s="117">
        <f>E11</f>
        <v>20.59</v>
      </c>
      <c r="AA34" s="118"/>
      <c r="AB34" s="116">
        <f t="shared" ref="AB34:AL34" si="10">AC34/2</f>
        <v>1.00537109375E-2</v>
      </c>
      <c r="AC34" s="116">
        <f t="shared" si="10"/>
        <v>2.0107421875E-2</v>
      </c>
      <c r="AD34" s="116">
        <f t="shared" si="10"/>
        <v>4.021484375E-2</v>
      </c>
      <c r="AE34" s="116">
        <f t="shared" si="10"/>
        <v>8.0429687499999999E-2</v>
      </c>
      <c r="AF34" s="116">
        <f t="shared" si="10"/>
        <v>0.160859375</v>
      </c>
      <c r="AG34" s="116">
        <f t="shared" si="10"/>
        <v>0.32171875</v>
      </c>
      <c r="AH34" s="116">
        <f t="shared" si="10"/>
        <v>0.6434375</v>
      </c>
      <c r="AI34" s="116">
        <f t="shared" si="10"/>
        <v>1.286875</v>
      </c>
      <c r="AJ34" s="116">
        <f t="shared" si="10"/>
        <v>2.57375</v>
      </c>
      <c r="AK34" s="116">
        <f t="shared" si="10"/>
        <v>5.1475</v>
      </c>
      <c r="AL34" s="116">
        <f t="shared" si="10"/>
        <v>10.295</v>
      </c>
      <c r="AM34" s="117">
        <f>E11</f>
        <v>20.59</v>
      </c>
    </row>
    <row r="35" spans="1:39" x14ac:dyDescent="0.25">
      <c r="A35" t="str">
        <f t="shared" ref="A35:A41" si="11">J4</f>
        <v>BPB</v>
      </c>
      <c r="B35" s="2">
        <f t="shared" ref="B35:F42" si="12">AVERAGE(B25,O25,AB25)</f>
        <v>113.43819704705143</v>
      </c>
      <c r="C35" s="2">
        <f t="shared" si="12"/>
        <v>102.08955005255427</v>
      </c>
      <c r="D35" s="2">
        <f t="shared" si="12"/>
        <v>102.53051528300276</v>
      </c>
      <c r="E35" s="2">
        <f t="shared" si="12"/>
        <v>100.16783883012721</v>
      </c>
      <c r="F35" s="2">
        <f t="shared" si="12"/>
        <v>100.42301998874596</v>
      </c>
      <c r="G35" s="2">
        <f t="shared" ref="G35:M42" si="13">AVERAGE(G25,T25,AG25)</f>
        <v>105.98699156886013</v>
      </c>
      <c r="H35" s="2">
        <f t="shared" si="13"/>
        <v>110.79560495188073</v>
      </c>
      <c r="I35" s="2">
        <f t="shared" si="13"/>
        <v>119.90052876104028</v>
      </c>
      <c r="J35" s="2">
        <f t="shared" si="13"/>
        <v>123.87688353492689</v>
      </c>
      <c r="K35" s="2">
        <f t="shared" si="13"/>
        <v>69.195492457548582</v>
      </c>
      <c r="L35" s="2">
        <f t="shared" si="13"/>
        <v>1.94572817770801</v>
      </c>
      <c r="M35" s="2">
        <f t="shared" si="13"/>
        <v>4.8218194166857344</v>
      </c>
      <c r="O35" s="145">
        <f t="shared" ref="O35:Z42" si="14">IF(B35&gt;50,B35,-10)</f>
        <v>113.43819704705143</v>
      </c>
      <c r="P35" s="145">
        <f t="shared" si="14"/>
        <v>102.08955005255427</v>
      </c>
      <c r="Q35" s="145">
        <f t="shared" si="14"/>
        <v>102.53051528300276</v>
      </c>
      <c r="R35" s="145">
        <f t="shared" si="14"/>
        <v>100.16783883012721</v>
      </c>
      <c r="S35" s="145">
        <f t="shared" si="14"/>
        <v>100.42301998874596</v>
      </c>
      <c r="T35" s="145">
        <f t="shared" si="14"/>
        <v>105.98699156886013</v>
      </c>
      <c r="U35" s="145">
        <f t="shared" si="14"/>
        <v>110.79560495188073</v>
      </c>
      <c r="V35" s="145">
        <f t="shared" si="14"/>
        <v>119.90052876104028</v>
      </c>
      <c r="W35" s="145">
        <f t="shared" si="14"/>
        <v>123.87688353492689</v>
      </c>
      <c r="X35" s="145">
        <f t="shared" si="14"/>
        <v>69.195492457548582</v>
      </c>
      <c r="Y35" s="145">
        <f t="shared" si="14"/>
        <v>-10</v>
      </c>
      <c r="Z35" s="145">
        <f t="shared" si="14"/>
        <v>-10</v>
      </c>
      <c r="AA35" s="118"/>
      <c r="AB35" s="145">
        <f t="shared" ref="AB35:AM42" si="15">IF(B35&lt;50,B35,-10)</f>
        <v>-10</v>
      </c>
      <c r="AC35" s="145">
        <f t="shared" si="15"/>
        <v>-10</v>
      </c>
      <c r="AD35" s="145">
        <f t="shared" si="15"/>
        <v>-10</v>
      </c>
      <c r="AE35" s="145">
        <f t="shared" si="15"/>
        <v>-10</v>
      </c>
      <c r="AF35" s="145">
        <f t="shared" si="15"/>
        <v>-10</v>
      </c>
      <c r="AG35" s="145">
        <f t="shared" si="15"/>
        <v>-10</v>
      </c>
      <c r="AH35" s="145">
        <f t="shared" si="15"/>
        <v>-10</v>
      </c>
      <c r="AI35" s="145">
        <f t="shared" si="15"/>
        <v>-10</v>
      </c>
      <c r="AJ35" s="145">
        <f t="shared" si="15"/>
        <v>-10</v>
      </c>
      <c r="AK35" s="145">
        <f t="shared" si="15"/>
        <v>-10</v>
      </c>
      <c r="AL35" s="145">
        <f t="shared" si="15"/>
        <v>1.94572817770801</v>
      </c>
      <c r="AM35" s="145">
        <f t="shared" si="15"/>
        <v>4.8218194166857344</v>
      </c>
    </row>
    <row r="36" spans="1:39" x14ac:dyDescent="0.25">
      <c r="A36">
        <f t="shared" si="11"/>
        <v>0</v>
      </c>
      <c r="B36" s="2">
        <f t="shared" si="12"/>
        <v>103.46594719818216</v>
      </c>
      <c r="C36" s="2">
        <f t="shared" si="12"/>
        <v>96.902334963688347</v>
      </c>
      <c r="D36" s="2">
        <f t="shared" si="12"/>
        <v>99.840925361089845</v>
      </c>
      <c r="E36" s="2">
        <f t="shared" si="12"/>
        <v>100.5693894103112</v>
      </c>
      <c r="F36" s="2">
        <f t="shared" si="12"/>
        <v>95.160932624040242</v>
      </c>
      <c r="G36" s="2">
        <f t="shared" si="13"/>
        <v>100.80522788357328</v>
      </c>
      <c r="H36" s="2">
        <f t="shared" si="13"/>
        <v>94.053994574303601</v>
      </c>
      <c r="I36" s="2">
        <f t="shared" si="13"/>
        <v>123.81127201921871</v>
      </c>
      <c r="J36" s="2">
        <f t="shared" si="13"/>
        <v>167.93952969700428</v>
      </c>
      <c r="K36" s="2">
        <f t="shared" si="13"/>
        <v>25.246172883156682</v>
      </c>
      <c r="L36" s="2">
        <f t="shared" si="13"/>
        <v>0.63770789203063794</v>
      </c>
      <c r="M36" s="2">
        <f t="shared" si="13"/>
        <v>1.68574914966042</v>
      </c>
      <c r="O36" s="145">
        <f t="shared" si="14"/>
        <v>103.46594719818216</v>
      </c>
      <c r="P36" s="145">
        <f t="shared" si="14"/>
        <v>96.902334963688347</v>
      </c>
      <c r="Q36" s="145">
        <f t="shared" si="14"/>
        <v>99.840925361089845</v>
      </c>
      <c r="R36" s="145">
        <f t="shared" si="14"/>
        <v>100.5693894103112</v>
      </c>
      <c r="S36" s="145">
        <f t="shared" si="14"/>
        <v>95.160932624040242</v>
      </c>
      <c r="T36" s="145">
        <f t="shared" si="14"/>
        <v>100.80522788357328</v>
      </c>
      <c r="U36" s="145">
        <f t="shared" si="14"/>
        <v>94.053994574303601</v>
      </c>
      <c r="V36" s="145">
        <f t="shared" si="14"/>
        <v>123.81127201921871</v>
      </c>
      <c r="W36" s="145">
        <f t="shared" si="14"/>
        <v>167.93952969700428</v>
      </c>
      <c r="X36" s="145">
        <f t="shared" si="14"/>
        <v>-10</v>
      </c>
      <c r="Y36" s="145">
        <f t="shared" si="14"/>
        <v>-10</v>
      </c>
      <c r="Z36" s="145">
        <f t="shared" si="14"/>
        <v>-10</v>
      </c>
      <c r="AA36" s="118"/>
      <c r="AB36" s="145">
        <f t="shared" si="15"/>
        <v>-10</v>
      </c>
      <c r="AC36" s="145">
        <f t="shared" si="15"/>
        <v>-10</v>
      </c>
      <c r="AD36" s="145">
        <f t="shared" si="15"/>
        <v>-10</v>
      </c>
      <c r="AE36" s="145">
        <f t="shared" si="15"/>
        <v>-10</v>
      </c>
      <c r="AF36" s="145">
        <f t="shared" si="15"/>
        <v>-10</v>
      </c>
      <c r="AG36" s="145">
        <f t="shared" si="15"/>
        <v>-10</v>
      </c>
      <c r="AH36" s="145">
        <f t="shared" si="15"/>
        <v>-10</v>
      </c>
      <c r="AI36" s="145">
        <f t="shared" si="15"/>
        <v>-10</v>
      </c>
      <c r="AJ36" s="145">
        <f t="shared" si="15"/>
        <v>-10</v>
      </c>
      <c r="AK36" s="145">
        <f t="shared" si="15"/>
        <v>25.246172883156682</v>
      </c>
      <c r="AL36" s="145">
        <f t="shared" si="15"/>
        <v>0.63770789203063794</v>
      </c>
      <c r="AM36" s="145">
        <f t="shared" si="15"/>
        <v>1.68574914966042</v>
      </c>
    </row>
    <row r="37" spans="1:39" x14ac:dyDescent="0.25">
      <c r="A37">
        <f t="shared" si="11"/>
        <v>0</v>
      </c>
      <c r="B37" s="2">
        <f t="shared" si="12"/>
        <v>107.11770758651946</v>
      </c>
      <c r="C37" s="2">
        <f t="shared" si="12"/>
        <v>103.16516277767818</v>
      </c>
      <c r="D37" s="2">
        <f t="shared" si="12"/>
        <v>99.714129683748951</v>
      </c>
      <c r="E37" s="2">
        <f t="shared" si="12"/>
        <v>95.855178299076499</v>
      </c>
      <c r="F37" s="2">
        <f t="shared" si="12"/>
        <v>94.366056139984209</v>
      </c>
      <c r="G37" s="2">
        <f t="shared" si="13"/>
        <v>95.684628397112562</v>
      </c>
      <c r="H37" s="2">
        <f t="shared" si="13"/>
        <v>94.74148177746028</v>
      </c>
      <c r="I37" s="2">
        <f t="shared" si="13"/>
        <v>98.546760537402378</v>
      </c>
      <c r="J37" s="2">
        <f t="shared" si="13"/>
        <v>91.901378098703532</v>
      </c>
      <c r="K37" s="2">
        <f t="shared" si="13"/>
        <v>13.79019649617991</v>
      </c>
      <c r="L37" s="2">
        <f t="shared" si="13"/>
        <v>0.72551521705470812</v>
      </c>
      <c r="M37" s="2">
        <f t="shared" si="13"/>
        <v>1.0836304112002324</v>
      </c>
      <c r="O37" s="145">
        <f t="shared" si="14"/>
        <v>107.11770758651946</v>
      </c>
      <c r="P37" s="145">
        <f t="shared" si="14"/>
        <v>103.16516277767818</v>
      </c>
      <c r="Q37" s="145">
        <f t="shared" si="14"/>
        <v>99.714129683748951</v>
      </c>
      <c r="R37" s="145">
        <f t="shared" si="14"/>
        <v>95.855178299076499</v>
      </c>
      <c r="S37" s="145">
        <f t="shared" si="14"/>
        <v>94.366056139984209</v>
      </c>
      <c r="T37" s="145">
        <f t="shared" si="14"/>
        <v>95.684628397112562</v>
      </c>
      <c r="U37" s="145">
        <f t="shared" si="14"/>
        <v>94.74148177746028</v>
      </c>
      <c r="V37" s="145">
        <f t="shared" si="14"/>
        <v>98.546760537402378</v>
      </c>
      <c r="W37" s="145">
        <f t="shared" si="14"/>
        <v>91.901378098703532</v>
      </c>
      <c r="X37" s="145">
        <f t="shared" si="14"/>
        <v>-10</v>
      </c>
      <c r="Y37" s="145">
        <f t="shared" si="14"/>
        <v>-10</v>
      </c>
      <c r="Z37" s="145">
        <f t="shared" si="14"/>
        <v>-10</v>
      </c>
      <c r="AA37" s="118"/>
      <c r="AB37" s="145">
        <f t="shared" si="15"/>
        <v>-10</v>
      </c>
      <c r="AC37" s="145">
        <f t="shared" si="15"/>
        <v>-10</v>
      </c>
      <c r="AD37" s="145">
        <f t="shared" si="15"/>
        <v>-10</v>
      </c>
      <c r="AE37" s="145">
        <f t="shared" si="15"/>
        <v>-10</v>
      </c>
      <c r="AF37" s="145">
        <f t="shared" si="15"/>
        <v>-10</v>
      </c>
      <c r="AG37" s="145">
        <f t="shared" si="15"/>
        <v>-10</v>
      </c>
      <c r="AH37" s="145">
        <f t="shared" si="15"/>
        <v>-10</v>
      </c>
      <c r="AI37" s="145">
        <f t="shared" si="15"/>
        <v>-10</v>
      </c>
      <c r="AJ37" s="145">
        <f t="shared" si="15"/>
        <v>-10</v>
      </c>
      <c r="AK37" s="145">
        <f t="shared" si="15"/>
        <v>13.79019649617991</v>
      </c>
      <c r="AL37" s="145">
        <f t="shared" si="15"/>
        <v>0.72551521705470812</v>
      </c>
      <c r="AM37" s="145">
        <f t="shared" si="15"/>
        <v>1.0836304112002324</v>
      </c>
    </row>
    <row r="38" spans="1:39" x14ac:dyDescent="0.25">
      <c r="A38">
        <f t="shared" si="11"/>
        <v>0</v>
      </c>
      <c r="B38" s="2">
        <f t="shared" si="12"/>
        <v>130.33276825345092</v>
      </c>
      <c r="C38" s="2">
        <f t="shared" si="12"/>
        <v>126.49207561621176</v>
      </c>
      <c r="D38" s="2">
        <f t="shared" si="12"/>
        <v>123.67168131549998</v>
      </c>
      <c r="E38" s="2">
        <f t="shared" si="12"/>
        <v>121.0528434027803</v>
      </c>
      <c r="F38" s="2">
        <f t="shared" si="12"/>
        <v>120.14818691476142</v>
      </c>
      <c r="G38" s="2">
        <f t="shared" si="13"/>
        <v>125.27319761515609</v>
      </c>
      <c r="H38" s="2">
        <f t="shared" si="13"/>
        <v>122.65568262771802</v>
      </c>
      <c r="I38" s="2">
        <f t="shared" si="13"/>
        <v>132.28781297388483</v>
      </c>
      <c r="J38" s="2">
        <f t="shared" si="13"/>
        <v>144.8301214052193</v>
      </c>
      <c r="K38" s="2">
        <f t="shared" si="13"/>
        <v>140.19163134305461</v>
      </c>
      <c r="L38" s="2">
        <f t="shared" si="13"/>
        <v>122.81168771375411</v>
      </c>
      <c r="M38" s="2">
        <f t="shared" si="13"/>
        <v>82.003894198952452</v>
      </c>
      <c r="O38" s="145">
        <f t="shared" si="14"/>
        <v>130.33276825345092</v>
      </c>
      <c r="P38" s="145">
        <f t="shared" si="14"/>
        <v>126.49207561621176</v>
      </c>
      <c r="Q38" s="145">
        <f t="shared" si="14"/>
        <v>123.67168131549998</v>
      </c>
      <c r="R38" s="145">
        <f t="shared" si="14"/>
        <v>121.0528434027803</v>
      </c>
      <c r="S38" s="145">
        <f t="shared" si="14"/>
        <v>120.14818691476142</v>
      </c>
      <c r="T38" s="145">
        <f t="shared" si="14"/>
        <v>125.27319761515609</v>
      </c>
      <c r="U38" s="145">
        <f t="shared" si="14"/>
        <v>122.65568262771802</v>
      </c>
      <c r="V38" s="145">
        <f t="shared" si="14"/>
        <v>132.28781297388483</v>
      </c>
      <c r="W38" s="145">
        <f t="shared" si="14"/>
        <v>144.8301214052193</v>
      </c>
      <c r="X38" s="145">
        <f t="shared" si="14"/>
        <v>140.19163134305461</v>
      </c>
      <c r="Y38" s="145">
        <f t="shared" si="14"/>
        <v>122.81168771375411</v>
      </c>
      <c r="Z38" s="145">
        <f t="shared" si="14"/>
        <v>82.003894198952452</v>
      </c>
      <c r="AA38" s="118"/>
      <c r="AB38" s="145">
        <f t="shared" si="15"/>
        <v>-10</v>
      </c>
      <c r="AC38" s="145">
        <f t="shared" si="15"/>
        <v>-10</v>
      </c>
      <c r="AD38" s="145">
        <f t="shared" si="15"/>
        <v>-10</v>
      </c>
      <c r="AE38" s="145">
        <f t="shared" si="15"/>
        <v>-10</v>
      </c>
      <c r="AF38" s="145">
        <f t="shared" si="15"/>
        <v>-10</v>
      </c>
      <c r="AG38" s="145">
        <f t="shared" si="15"/>
        <v>-10</v>
      </c>
      <c r="AH38" s="145">
        <f t="shared" si="15"/>
        <v>-10</v>
      </c>
      <c r="AI38" s="145">
        <f t="shared" si="15"/>
        <v>-10</v>
      </c>
      <c r="AJ38" s="145">
        <f t="shared" si="15"/>
        <v>-10</v>
      </c>
      <c r="AK38" s="145">
        <f t="shared" si="15"/>
        <v>-10</v>
      </c>
      <c r="AL38" s="145">
        <f t="shared" si="15"/>
        <v>-10</v>
      </c>
      <c r="AM38" s="145">
        <f t="shared" si="15"/>
        <v>-10</v>
      </c>
    </row>
    <row r="39" spans="1:39" x14ac:dyDescent="0.25">
      <c r="A39">
        <f t="shared" si="11"/>
        <v>0</v>
      </c>
      <c r="B39" s="2">
        <f t="shared" si="12"/>
        <v>147.10427328783572</v>
      </c>
      <c r="C39" s="2">
        <f t="shared" si="12"/>
        <v>141.5981544875182</v>
      </c>
      <c r="D39" s="2">
        <f t="shared" si="12"/>
        <v>138.02272082829739</v>
      </c>
      <c r="E39" s="2">
        <f t="shared" si="12"/>
        <v>137.16447262711571</v>
      </c>
      <c r="F39" s="2">
        <f t="shared" si="12"/>
        <v>135.45794219580296</v>
      </c>
      <c r="G39" s="2">
        <f t="shared" si="13"/>
        <v>133.99192450767654</v>
      </c>
      <c r="H39" s="2">
        <f t="shared" si="13"/>
        <v>140.83023996824465</v>
      </c>
      <c r="I39" s="2">
        <f t="shared" si="13"/>
        <v>138.64711522729985</v>
      </c>
      <c r="J39" s="2">
        <f t="shared" si="13"/>
        <v>140.7594201421411</v>
      </c>
      <c r="K39" s="2">
        <f t="shared" si="13"/>
        <v>138.56881586141654</v>
      </c>
      <c r="L39" s="2">
        <f t="shared" si="13"/>
        <v>145.76652569313353</v>
      </c>
      <c r="M39" s="2">
        <f t="shared" si="13"/>
        <v>138.23434710719854</v>
      </c>
      <c r="O39" s="145">
        <f t="shared" si="14"/>
        <v>147.10427328783572</v>
      </c>
      <c r="P39" s="145">
        <f t="shared" si="14"/>
        <v>141.5981544875182</v>
      </c>
      <c r="Q39" s="145">
        <f t="shared" si="14"/>
        <v>138.02272082829739</v>
      </c>
      <c r="R39" s="145">
        <f t="shared" si="14"/>
        <v>137.16447262711571</v>
      </c>
      <c r="S39" s="145">
        <f t="shared" si="14"/>
        <v>135.45794219580296</v>
      </c>
      <c r="T39" s="145">
        <f t="shared" si="14"/>
        <v>133.99192450767654</v>
      </c>
      <c r="U39" s="145">
        <f t="shared" si="14"/>
        <v>140.83023996824465</v>
      </c>
      <c r="V39" s="145">
        <f t="shared" si="14"/>
        <v>138.64711522729985</v>
      </c>
      <c r="W39" s="145">
        <f t="shared" si="14"/>
        <v>140.7594201421411</v>
      </c>
      <c r="X39" s="145">
        <f t="shared" si="14"/>
        <v>138.56881586141654</v>
      </c>
      <c r="Y39" s="145">
        <f t="shared" si="14"/>
        <v>145.76652569313353</v>
      </c>
      <c r="Z39" s="145">
        <f t="shared" si="14"/>
        <v>138.23434710719854</v>
      </c>
      <c r="AA39" s="118"/>
      <c r="AB39" s="145">
        <f t="shared" si="15"/>
        <v>-10</v>
      </c>
      <c r="AC39" s="145">
        <f t="shared" si="15"/>
        <v>-10</v>
      </c>
      <c r="AD39" s="145">
        <f t="shared" si="15"/>
        <v>-10</v>
      </c>
      <c r="AE39" s="145">
        <f t="shared" si="15"/>
        <v>-10</v>
      </c>
      <c r="AF39" s="145">
        <f t="shared" si="15"/>
        <v>-10</v>
      </c>
      <c r="AG39" s="145">
        <f t="shared" si="15"/>
        <v>-10</v>
      </c>
      <c r="AH39" s="145">
        <f t="shared" si="15"/>
        <v>-10</v>
      </c>
      <c r="AI39" s="145">
        <f t="shared" si="15"/>
        <v>-10</v>
      </c>
      <c r="AJ39" s="145">
        <f t="shared" si="15"/>
        <v>-10</v>
      </c>
      <c r="AK39" s="145">
        <f t="shared" si="15"/>
        <v>-10</v>
      </c>
      <c r="AL39" s="145">
        <f t="shared" si="15"/>
        <v>-10</v>
      </c>
      <c r="AM39" s="145">
        <f t="shared" si="15"/>
        <v>-10</v>
      </c>
    </row>
    <row r="40" spans="1:39" x14ac:dyDescent="0.25">
      <c r="A40">
        <f t="shared" si="11"/>
        <v>0</v>
      </c>
      <c r="B40" s="2">
        <f t="shared" si="12"/>
        <v>146.89814626661735</v>
      </c>
      <c r="C40" s="2">
        <f t="shared" si="12"/>
        <v>139.56715737598626</v>
      </c>
      <c r="D40" s="2">
        <f t="shared" si="12"/>
        <v>133.84635600523779</v>
      </c>
      <c r="E40" s="2">
        <f t="shared" si="12"/>
        <v>140.15987972049419</v>
      </c>
      <c r="F40" s="2">
        <f t="shared" si="12"/>
        <v>133.00130562607029</v>
      </c>
      <c r="G40" s="2">
        <f t="shared" si="13"/>
        <v>135.64343532034525</v>
      </c>
      <c r="H40" s="2">
        <f t="shared" si="13"/>
        <v>136.56276815228716</v>
      </c>
      <c r="I40" s="2">
        <f t="shared" si="13"/>
        <v>139.35198861918792</v>
      </c>
      <c r="J40" s="2">
        <f t="shared" si="13"/>
        <v>143.02300009049992</v>
      </c>
      <c r="K40" s="2">
        <f t="shared" si="13"/>
        <v>142.31134444126059</v>
      </c>
      <c r="L40" s="2">
        <f t="shared" si="13"/>
        <v>138.99929693732432</v>
      </c>
      <c r="M40" s="2">
        <f t="shared" si="13"/>
        <v>148.13797289710817</v>
      </c>
      <c r="O40" s="145">
        <f t="shared" si="14"/>
        <v>146.89814626661735</v>
      </c>
      <c r="P40" s="145">
        <f t="shared" si="14"/>
        <v>139.56715737598626</v>
      </c>
      <c r="Q40" s="145">
        <f t="shared" si="14"/>
        <v>133.84635600523779</v>
      </c>
      <c r="R40" s="145">
        <f t="shared" si="14"/>
        <v>140.15987972049419</v>
      </c>
      <c r="S40" s="145">
        <f t="shared" si="14"/>
        <v>133.00130562607029</v>
      </c>
      <c r="T40" s="145">
        <f t="shared" si="14"/>
        <v>135.64343532034525</v>
      </c>
      <c r="U40" s="145">
        <f t="shared" si="14"/>
        <v>136.56276815228716</v>
      </c>
      <c r="V40" s="145">
        <f t="shared" si="14"/>
        <v>139.35198861918792</v>
      </c>
      <c r="W40" s="145">
        <f t="shared" si="14"/>
        <v>143.02300009049992</v>
      </c>
      <c r="X40" s="145">
        <f t="shared" si="14"/>
        <v>142.31134444126059</v>
      </c>
      <c r="Y40" s="145">
        <f t="shared" si="14"/>
        <v>138.99929693732432</v>
      </c>
      <c r="Z40" s="145">
        <f t="shared" si="14"/>
        <v>148.13797289710817</v>
      </c>
      <c r="AA40" s="118"/>
      <c r="AB40" s="145">
        <f t="shared" si="15"/>
        <v>-10</v>
      </c>
      <c r="AC40" s="145">
        <f t="shared" si="15"/>
        <v>-10</v>
      </c>
      <c r="AD40" s="145">
        <f t="shared" si="15"/>
        <v>-10</v>
      </c>
      <c r="AE40" s="145">
        <f t="shared" si="15"/>
        <v>-10</v>
      </c>
      <c r="AF40" s="145">
        <f t="shared" si="15"/>
        <v>-10</v>
      </c>
      <c r="AG40" s="145">
        <f t="shared" si="15"/>
        <v>-10</v>
      </c>
      <c r="AH40" s="145">
        <f t="shared" si="15"/>
        <v>-10</v>
      </c>
      <c r="AI40" s="145">
        <f t="shared" si="15"/>
        <v>-10</v>
      </c>
      <c r="AJ40" s="145">
        <f t="shared" si="15"/>
        <v>-10</v>
      </c>
      <c r="AK40" s="145">
        <f t="shared" si="15"/>
        <v>-10</v>
      </c>
      <c r="AL40" s="145">
        <f t="shared" si="15"/>
        <v>-10</v>
      </c>
      <c r="AM40" s="145">
        <f t="shared" si="15"/>
        <v>-10</v>
      </c>
    </row>
    <row r="41" spans="1:39" x14ac:dyDescent="0.25">
      <c r="A41">
        <f t="shared" si="11"/>
        <v>0</v>
      </c>
      <c r="B41" s="2">
        <f t="shared" si="12"/>
        <v>149.56766422362247</v>
      </c>
      <c r="C41" s="2">
        <f t="shared" si="12"/>
        <v>143.40184078370351</v>
      </c>
      <c r="D41" s="2">
        <f t="shared" si="12"/>
        <v>138.80818095559465</v>
      </c>
      <c r="E41" s="2">
        <f t="shared" si="12"/>
        <v>144.32595152226764</v>
      </c>
      <c r="F41" s="2">
        <f t="shared" si="12"/>
        <v>138.1227976340395</v>
      </c>
      <c r="G41" s="2">
        <f t="shared" si="13"/>
        <v>138.20248774211467</v>
      </c>
      <c r="H41" s="2">
        <f t="shared" si="13"/>
        <v>138.78468190064333</v>
      </c>
      <c r="I41" s="2">
        <f t="shared" si="13"/>
        <v>134.70461624073553</v>
      </c>
      <c r="J41" s="2">
        <f t="shared" si="13"/>
        <v>136.13085258590917</v>
      </c>
      <c r="K41" s="2">
        <f t="shared" si="13"/>
        <v>144.42922025336009</v>
      </c>
      <c r="L41" s="2">
        <f t="shared" si="13"/>
        <v>146.78260394898143</v>
      </c>
      <c r="M41" s="2">
        <f t="shared" si="13"/>
        <v>140.51455607344059</v>
      </c>
      <c r="O41" s="145">
        <f t="shared" si="14"/>
        <v>149.56766422362247</v>
      </c>
      <c r="P41" s="145">
        <f t="shared" si="14"/>
        <v>143.40184078370351</v>
      </c>
      <c r="Q41" s="145">
        <f t="shared" si="14"/>
        <v>138.80818095559465</v>
      </c>
      <c r="R41" s="145">
        <f t="shared" si="14"/>
        <v>144.32595152226764</v>
      </c>
      <c r="S41" s="145">
        <f t="shared" si="14"/>
        <v>138.1227976340395</v>
      </c>
      <c r="T41" s="145">
        <f t="shared" si="14"/>
        <v>138.20248774211467</v>
      </c>
      <c r="U41" s="145">
        <f t="shared" si="14"/>
        <v>138.78468190064333</v>
      </c>
      <c r="V41" s="145">
        <f t="shared" si="14"/>
        <v>134.70461624073553</v>
      </c>
      <c r="W41" s="145">
        <f t="shared" si="14"/>
        <v>136.13085258590917</v>
      </c>
      <c r="X41" s="145">
        <f t="shared" si="14"/>
        <v>144.42922025336009</v>
      </c>
      <c r="Y41" s="145">
        <f t="shared" si="14"/>
        <v>146.78260394898143</v>
      </c>
      <c r="Z41" s="145">
        <f t="shared" si="14"/>
        <v>140.51455607344059</v>
      </c>
      <c r="AA41" s="118"/>
      <c r="AB41" s="145">
        <f t="shared" si="15"/>
        <v>-10</v>
      </c>
      <c r="AC41" s="145">
        <f t="shared" si="15"/>
        <v>-10</v>
      </c>
      <c r="AD41" s="145">
        <f t="shared" si="15"/>
        <v>-10</v>
      </c>
      <c r="AE41" s="145">
        <f t="shared" si="15"/>
        <v>-10</v>
      </c>
      <c r="AF41" s="145">
        <f t="shared" si="15"/>
        <v>-10</v>
      </c>
      <c r="AG41" s="145">
        <f t="shared" si="15"/>
        <v>-10</v>
      </c>
      <c r="AH41" s="145">
        <f t="shared" si="15"/>
        <v>-10</v>
      </c>
      <c r="AI41" s="145">
        <f t="shared" si="15"/>
        <v>-10</v>
      </c>
      <c r="AJ41" s="145">
        <f t="shared" si="15"/>
        <v>-10</v>
      </c>
      <c r="AK41" s="145">
        <f t="shared" si="15"/>
        <v>-10</v>
      </c>
      <c r="AL41" s="145">
        <f t="shared" si="15"/>
        <v>-10</v>
      </c>
      <c r="AM41" s="145">
        <f t="shared" si="15"/>
        <v>-10</v>
      </c>
    </row>
    <row r="42" spans="1:39" x14ac:dyDescent="0.25">
      <c r="B42" s="2">
        <f t="shared" si="12"/>
        <v>102.73268527953195</v>
      </c>
      <c r="C42" s="2">
        <f t="shared" si="12"/>
        <v>109.26272063967484</v>
      </c>
      <c r="D42" s="2">
        <f t="shared" si="12"/>
        <v>96.43647993609666</v>
      </c>
      <c r="E42" s="2">
        <f t="shared" si="12"/>
        <v>100.06039787245902</v>
      </c>
      <c r="F42" s="2">
        <f t="shared" si="12"/>
        <v>93.787799043338126</v>
      </c>
      <c r="G42" s="2">
        <f t="shared" si="13"/>
        <v>97.719917228899362</v>
      </c>
      <c r="H42" s="2">
        <f t="shared" si="13"/>
        <v>99.319576562802752</v>
      </c>
      <c r="I42" s="2">
        <f t="shared" si="13"/>
        <v>101.90344303631451</v>
      </c>
      <c r="J42" s="2">
        <f t="shared" si="13"/>
        <v>104.28150514985759</v>
      </c>
      <c r="K42" s="2">
        <f t="shared" si="13"/>
        <v>105.20688713693451</v>
      </c>
      <c r="L42" s="2">
        <f t="shared" si="13"/>
        <v>97.563318497132798</v>
      </c>
      <c r="M42" s="2">
        <f t="shared" si="13"/>
        <v>0</v>
      </c>
      <c r="O42" s="145">
        <f t="shared" si="14"/>
        <v>102.73268527953195</v>
      </c>
      <c r="P42" s="145">
        <f t="shared" si="14"/>
        <v>109.26272063967484</v>
      </c>
      <c r="Q42" s="145">
        <f t="shared" si="14"/>
        <v>96.43647993609666</v>
      </c>
      <c r="R42" s="145">
        <f t="shared" si="14"/>
        <v>100.06039787245902</v>
      </c>
      <c r="S42" s="145">
        <f t="shared" si="14"/>
        <v>93.787799043338126</v>
      </c>
      <c r="T42" s="145">
        <f t="shared" si="14"/>
        <v>97.719917228899362</v>
      </c>
      <c r="U42" s="145">
        <f t="shared" si="14"/>
        <v>99.319576562802752</v>
      </c>
      <c r="V42" s="145">
        <f t="shared" si="14"/>
        <v>101.90344303631451</v>
      </c>
      <c r="W42" s="145">
        <f t="shared" si="14"/>
        <v>104.28150514985759</v>
      </c>
      <c r="X42" s="145">
        <f t="shared" si="14"/>
        <v>105.20688713693451</v>
      </c>
      <c r="Y42" s="145">
        <f t="shared" si="14"/>
        <v>97.563318497132798</v>
      </c>
      <c r="Z42" s="145">
        <f t="shared" si="14"/>
        <v>-10</v>
      </c>
      <c r="AA42" s="118"/>
      <c r="AB42" s="145">
        <f t="shared" si="15"/>
        <v>-10</v>
      </c>
      <c r="AC42" s="145">
        <f t="shared" si="15"/>
        <v>-10</v>
      </c>
      <c r="AD42" s="145">
        <f t="shared" si="15"/>
        <v>-10</v>
      </c>
      <c r="AE42" s="145">
        <f t="shared" si="15"/>
        <v>-10</v>
      </c>
      <c r="AF42" s="145">
        <f t="shared" si="15"/>
        <v>-10</v>
      </c>
      <c r="AG42" s="145">
        <f t="shared" si="15"/>
        <v>-10</v>
      </c>
      <c r="AH42" s="145">
        <f t="shared" si="15"/>
        <v>-10</v>
      </c>
      <c r="AI42" s="145">
        <f t="shared" si="15"/>
        <v>-10</v>
      </c>
      <c r="AJ42" s="145">
        <f t="shared" si="15"/>
        <v>-10</v>
      </c>
      <c r="AK42" s="145">
        <f t="shared" si="15"/>
        <v>-10</v>
      </c>
      <c r="AL42" s="145">
        <f t="shared" si="15"/>
        <v>-10</v>
      </c>
      <c r="AM42" s="145">
        <f t="shared" si="15"/>
        <v>0</v>
      </c>
    </row>
    <row r="43" spans="1:39" x14ac:dyDescent="0.25"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</row>
    <row r="44" spans="1:39" x14ac:dyDescent="0.25">
      <c r="A44" s="1" t="s">
        <v>135</v>
      </c>
      <c r="H44" s="1" t="s">
        <v>177</v>
      </c>
      <c r="I44" s="1"/>
      <c r="J44" t="s">
        <v>178</v>
      </c>
      <c r="K44" t="s">
        <v>179</v>
      </c>
      <c r="L44" t="s">
        <v>180</v>
      </c>
      <c r="M44" t="s">
        <v>176</v>
      </c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</row>
    <row r="45" spans="1:39" ht="52.8" x14ac:dyDescent="0.25">
      <c r="B45" s="106" t="s">
        <v>102</v>
      </c>
      <c r="C45" s="106" t="s">
        <v>103</v>
      </c>
      <c r="D45" s="106" t="s">
        <v>104</v>
      </c>
      <c r="E45" s="106" t="s">
        <v>105</v>
      </c>
      <c r="F45" s="107" t="s">
        <v>109</v>
      </c>
      <c r="G45" s="107" t="s">
        <v>182</v>
      </c>
      <c r="H45" s="1"/>
      <c r="I45" s="107"/>
      <c r="J45" s="107" t="s">
        <v>110</v>
      </c>
      <c r="K45" s="107" t="s">
        <v>110</v>
      </c>
      <c r="L45" s="107" t="s">
        <v>110</v>
      </c>
      <c r="N45" s="107" t="s">
        <v>184</v>
      </c>
      <c r="O45" s="145">
        <f t="shared" ref="O45:Z52" si="16">IF((O35&gt;0)*AND(P35&gt;0),-10,O35)</f>
        <v>-10</v>
      </c>
      <c r="P45" s="145">
        <f t="shared" si="16"/>
        <v>-10</v>
      </c>
      <c r="Q45" s="145">
        <f t="shared" si="16"/>
        <v>-10</v>
      </c>
      <c r="R45" s="145">
        <f t="shared" si="16"/>
        <v>-10</v>
      </c>
      <c r="S45" s="145">
        <f t="shared" si="16"/>
        <v>-10</v>
      </c>
      <c r="T45" s="145">
        <f t="shared" si="16"/>
        <v>-10</v>
      </c>
      <c r="U45" s="145">
        <f t="shared" si="16"/>
        <v>-10</v>
      </c>
      <c r="V45" s="145">
        <f t="shared" si="16"/>
        <v>-10</v>
      </c>
      <c r="W45" s="145">
        <f t="shared" si="16"/>
        <v>-10</v>
      </c>
      <c r="X45" s="145">
        <f t="shared" si="16"/>
        <v>69.195492457548582</v>
      </c>
      <c r="Y45" s="145">
        <f t="shared" si="16"/>
        <v>-10</v>
      </c>
      <c r="Z45" s="145">
        <f t="shared" si="16"/>
        <v>-10</v>
      </c>
      <c r="AA45" s="118"/>
      <c r="AB45" s="145">
        <f>IF((AA35=-10)*AND(AB35&gt;-10),AB35,-10)</f>
        <v>-10</v>
      </c>
      <c r="AC45" s="145">
        <f t="shared" ref="AC45:AM45" si="17">IF((AB35=-10)*AND(AC35&gt;-10),AC35,-10)</f>
        <v>-10</v>
      </c>
      <c r="AD45" s="145">
        <f t="shared" si="17"/>
        <v>-10</v>
      </c>
      <c r="AE45" s="145">
        <f t="shared" si="17"/>
        <v>-10</v>
      </c>
      <c r="AF45" s="145">
        <f t="shared" si="17"/>
        <v>-10</v>
      </c>
      <c r="AG45" s="145">
        <f t="shared" si="17"/>
        <v>-10</v>
      </c>
      <c r="AH45" s="145">
        <f t="shared" si="17"/>
        <v>-10</v>
      </c>
      <c r="AI45" s="145">
        <f t="shared" si="17"/>
        <v>-10</v>
      </c>
      <c r="AJ45" s="145">
        <f t="shared" si="17"/>
        <v>-10</v>
      </c>
      <c r="AK45" s="145">
        <f t="shared" si="17"/>
        <v>-10</v>
      </c>
      <c r="AL45" s="145">
        <f t="shared" si="17"/>
        <v>1.94572817770801</v>
      </c>
      <c r="AM45" s="145">
        <f t="shared" si="17"/>
        <v>-10</v>
      </c>
    </row>
    <row r="46" spans="1:39" x14ac:dyDescent="0.25">
      <c r="A46" t="str">
        <f t="shared" ref="A46:A52" si="18">A35</f>
        <v>BPB</v>
      </c>
      <c r="B46">
        <f>MAX(O55:Z55)</f>
        <v>5.1475</v>
      </c>
      <c r="C46">
        <f>MAX(AB55:AM55)</f>
        <v>10.295</v>
      </c>
      <c r="D46">
        <f>MAX(O45:Z45)</f>
        <v>69.195492457548582</v>
      </c>
      <c r="E46">
        <f>MAX(AB45:AM45)</f>
        <v>1.94572817770801</v>
      </c>
      <c r="F46">
        <f t="shared" ref="F46:F52" si="19">(B46-C46)*((50-E46)/(D46-E46))+C46</f>
        <v>6.6167809481690814</v>
      </c>
      <c r="G46" s="55">
        <f t="shared" ref="G46:G52" si="20">IF(B46=$E$11,("&gt;"&amp;$E$11),F46)</f>
        <v>6.6167809481690814</v>
      </c>
      <c r="H46" s="1" t="str">
        <f t="shared" ref="H46:H52" si="21">A46</f>
        <v>BPB</v>
      </c>
      <c r="I46" s="5"/>
      <c r="J46" s="139">
        <f>'cytotox 1'!G46</f>
        <v>5.1025885504071109</v>
      </c>
      <c r="K46" s="139">
        <f>IF('cytotox 2'!B15="","",'cytotox 2'!G46)</f>
        <v>7.4321432072361082</v>
      </c>
      <c r="L46" s="139" t="str">
        <f>IF('cytotox 3'!B15="","",'cytotox 3'!G46)</f>
        <v/>
      </c>
      <c r="M46" s="139">
        <f>IF(B46=$E$11,("&gt;"&amp;$E$11),GEOMEAN(J46:L46))</f>
        <v>6.1581790193391539</v>
      </c>
      <c r="N46">
        <f>STDEV(J46:L46)</f>
        <v>1.6472438949884853</v>
      </c>
      <c r="O46" s="145">
        <f t="shared" si="16"/>
        <v>-10</v>
      </c>
      <c r="P46" s="145">
        <f t="shared" si="16"/>
        <v>-10</v>
      </c>
      <c r="Q46" s="145">
        <f t="shared" si="16"/>
        <v>-10</v>
      </c>
      <c r="R46" s="145">
        <f t="shared" si="16"/>
        <v>-10</v>
      </c>
      <c r="S46" s="145">
        <f t="shared" si="16"/>
        <v>-10</v>
      </c>
      <c r="T46" s="145">
        <f t="shared" si="16"/>
        <v>-10</v>
      </c>
      <c r="U46" s="145">
        <f t="shared" si="16"/>
        <v>-10</v>
      </c>
      <c r="V46" s="145">
        <f t="shared" si="16"/>
        <v>-10</v>
      </c>
      <c r="W46" s="145">
        <f t="shared" si="16"/>
        <v>167.93952969700428</v>
      </c>
      <c r="X46" s="145">
        <f t="shared" si="16"/>
        <v>-10</v>
      </c>
      <c r="Y46" s="145">
        <f t="shared" si="16"/>
        <v>-10</v>
      </c>
      <c r="Z46" s="145">
        <f t="shared" si="16"/>
        <v>-10</v>
      </c>
      <c r="AA46" s="118"/>
      <c r="AB46" s="145">
        <f t="shared" ref="AB46:AM52" si="22">IF((AA36=-10)*AND(AB36&gt;-10),AB36,-10)</f>
        <v>-10</v>
      </c>
      <c r="AC46" s="145">
        <f t="shared" si="22"/>
        <v>-10</v>
      </c>
      <c r="AD46" s="145">
        <f t="shared" si="22"/>
        <v>-10</v>
      </c>
      <c r="AE46" s="145">
        <f t="shared" si="22"/>
        <v>-10</v>
      </c>
      <c r="AF46" s="145">
        <f t="shared" si="22"/>
        <v>-10</v>
      </c>
      <c r="AG46" s="145">
        <f t="shared" si="22"/>
        <v>-10</v>
      </c>
      <c r="AH46" s="145">
        <f t="shared" si="22"/>
        <v>-10</v>
      </c>
      <c r="AI46" s="145">
        <f t="shared" si="22"/>
        <v>-10</v>
      </c>
      <c r="AJ46" s="145">
        <f t="shared" si="22"/>
        <v>-10</v>
      </c>
      <c r="AK46" s="145">
        <f t="shared" si="22"/>
        <v>25.246172883156682</v>
      </c>
      <c r="AL46" s="145">
        <f t="shared" si="22"/>
        <v>-10</v>
      </c>
      <c r="AM46" s="145">
        <f t="shared" si="22"/>
        <v>-10</v>
      </c>
    </row>
    <row r="47" spans="1:39" x14ac:dyDescent="0.25">
      <c r="A47">
        <f t="shared" si="18"/>
        <v>0</v>
      </c>
      <c r="B47">
        <f t="shared" ref="B47:B52" si="23">MAX(O56:Z56)</f>
        <v>2.57375</v>
      </c>
      <c r="C47">
        <f t="shared" ref="C47:C52" si="24">MAX(AB56:AM56)</f>
        <v>5.1475</v>
      </c>
      <c r="D47">
        <f t="shared" ref="D47:D52" si="25">MAX(O46:Z46)</f>
        <v>167.93952969700428</v>
      </c>
      <c r="E47">
        <f t="shared" ref="E47:E52" si="26">MAX(AB46:AM46)</f>
        <v>25.246172883156682</v>
      </c>
      <c r="F47">
        <f t="shared" si="19"/>
        <v>4.7010169683821417</v>
      </c>
      <c r="G47" s="55">
        <f t="shared" si="20"/>
        <v>4.7010169683821417</v>
      </c>
      <c r="H47" s="1">
        <f t="shared" si="21"/>
        <v>0</v>
      </c>
      <c r="I47" s="5"/>
      <c r="J47" s="139">
        <f>'cytotox 1'!G47</f>
        <v>4.5303261792286849</v>
      </c>
      <c r="K47" s="139">
        <f>IF('cytotox 2'!B16="","",'cytotox 2'!G47)</f>
        <v>4.8532502312979116</v>
      </c>
      <c r="L47" s="139" t="str">
        <f>IF('cytotox 3'!B16="","",'cytotox 3'!G47)</f>
        <v/>
      </c>
      <c r="M47" s="139">
        <f t="shared" ref="M47:M52" si="27">IF(B47=$E$11,("&gt;"&amp;$E$11),GEOMEAN(J47:L47))</f>
        <v>4.6890091253053239</v>
      </c>
      <c r="N47">
        <f t="shared" ref="N47:N52" si="28">STDEV(J47:L47)</f>
        <v>0.22834178702638797</v>
      </c>
      <c r="O47" s="145">
        <f t="shared" si="16"/>
        <v>-10</v>
      </c>
      <c r="P47" s="145">
        <f t="shared" si="16"/>
        <v>-10</v>
      </c>
      <c r="Q47" s="145">
        <f t="shared" si="16"/>
        <v>-10</v>
      </c>
      <c r="R47" s="145">
        <f t="shared" si="16"/>
        <v>-10</v>
      </c>
      <c r="S47" s="145">
        <f t="shared" si="16"/>
        <v>-10</v>
      </c>
      <c r="T47" s="145">
        <f t="shared" si="16"/>
        <v>-10</v>
      </c>
      <c r="U47" s="145">
        <f t="shared" si="16"/>
        <v>-10</v>
      </c>
      <c r="V47" s="145">
        <f t="shared" si="16"/>
        <v>-10</v>
      </c>
      <c r="W47" s="145">
        <f t="shared" si="16"/>
        <v>91.901378098703532</v>
      </c>
      <c r="X47" s="145">
        <f t="shared" si="16"/>
        <v>-10</v>
      </c>
      <c r="Y47" s="145">
        <f t="shared" si="16"/>
        <v>-10</v>
      </c>
      <c r="Z47" s="145">
        <f t="shared" si="16"/>
        <v>-10</v>
      </c>
      <c r="AA47" s="118"/>
      <c r="AB47" s="145">
        <f t="shared" si="22"/>
        <v>-10</v>
      </c>
      <c r="AC47" s="145">
        <f t="shared" si="22"/>
        <v>-10</v>
      </c>
      <c r="AD47" s="145">
        <f t="shared" si="22"/>
        <v>-10</v>
      </c>
      <c r="AE47" s="145">
        <f t="shared" si="22"/>
        <v>-10</v>
      </c>
      <c r="AF47" s="145">
        <f t="shared" si="22"/>
        <v>-10</v>
      </c>
      <c r="AG47" s="145">
        <f t="shared" si="22"/>
        <v>-10</v>
      </c>
      <c r="AH47" s="145">
        <f t="shared" si="22"/>
        <v>-10</v>
      </c>
      <c r="AI47" s="145">
        <f t="shared" si="22"/>
        <v>-10</v>
      </c>
      <c r="AJ47" s="145">
        <f t="shared" si="22"/>
        <v>-10</v>
      </c>
      <c r="AK47" s="145">
        <f t="shared" si="22"/>
        <v>13.79019649617991</v>
      </c>
      <c r="AL47" s="145">
        <f t="shared" si="22"/>
        <v>-10</v>
      </c>
      <c r="AM47" s="145">
        <f t="shared" si="22"/>
        <v>-10</v>
      </c>
    </row>
    <row r="48" spans="1:39" x14ac:dyDescent="0.25">
      <c r="A48">
        <f t="shared" si="18"/>
        <v>0</v>
      </c>
      <c r="B48">
        <f t="shared" si="23"/>
        <v>2.57375</v>
      </c>
      <c r="C48">
        <f t="shared" si="24"/>
        <v>5.1475</v>
      </c>
      <c r="D48">
        <f t="shared" si="25"/>
        <v>91.901378098703532</v>
      </c>
      <c r="E48">
        <f t="shared" si="26"/>
        <v>13.79019649617991</v>
      </c>
      <c r="F48">
        <f t="shared" si="19"/>
        <v>3.9543932020233834</v>
      </c>
      <c r="G48" s="55">
        <f t="shared" si="20"/>
        <v>3.9543932020233834</v>
      </c>
      <c r="H48" s="1">
        <f t="shared" si="21"/>
        <v>0</v>
      </c>
      <c r="I48" s="5"/>
      <c r="J48" s="139">
        <f>'cytotox 1'!G48</f>
        <v>3.6969959106694685</v>
      </c>
      <c r="K48" s="139">
        <f>IF('cytotox 2'!B17="","",'cytotox 2'!G48)</f>
        <v>4.2323342358124965</v>
      </c>
      <c r="L48" s="139" t="str">
        <f>IF('cytotox 3'!B17="","",'cytotox 3'!G48)</f>
        <v/>
      </c>
      <c r="M48" s="139">
        <f t="shared" si="27"/>
        <v>3.9556190871196373</v>
      </c>
      <c r="N48">
        <f t="shared" si="28"/>
        <v>0.3785413599376839</v>
      </c>
      <c r="O48" s="145">
        <f t="shared" si="16"/>
        <v>-10</v>
      </c>
      <c r="P48" s="145">
        <f t="shared" si="16"/>
        <v>-10</v>
      </c>
      <c r="Q48" s="145">
        <f t="shared" si="16"/>
        <v>-10</v>
      </c>
      <c r="R48" s="145">
        <f t="shared" si="16"/>
        <v>-10</v>
      </c>
      <c r="S48" s="145">
        <f t="shared" si="16"/>
        <v>-10</v>
      </c>
      <c r="T48" s="145">
        <f t="shared" si="16"/>
        <v>-10</v>
      </c>
      <c r="U48" s="145">
        <f t="shared" si="16"/>
        <v>-10</v>
      </c>
      <c r="V48" s="145">
        <f t="shared" si="16"/>
        <v>-10</v>
      </c>
      <c r="W48" s="145">
        <f t="shared" si="16"/>
        <v>-10</v>
      </c>
      <c r="X48" s="145">
        <f t="shared" si="16"/>
        <v>-10</v>
      </c>
      <c r="Y48" s="145">
        <f t="shared" si="16"/>
        <v>-10</v>
      </c>
      <c r="Z48" s="145">
        <f t="shared" si="16"/>
        <v>82.003894198952452</v>
      </c>
      <c r="AA48" s="118"/>
      <c r="AB48" s="145">
        <f t="shared" si="22"/>
        <v>-10</v>
      </c>
      <c r="AC48" s="145">
        <f t="shared" si="22"/>
        <v>-10</v>
      </c>
      <c r="AD48" s="145">
        <f t="shared" si="22"/>
        <v>-10</v>
      </c>
      <c r="AE48" s="145">
        <f t="shared" si="22"/>
        <v>-10</v>
      </c>
      <c r="AF48" s="145">
        <f t="shared" si="22"/>
        <v>-10</v>
      </c>
      <c r="AG48" s="145">
        <f t="shared" si="22"/>
        <v>-10</v>
      </c>
      <c r="AH48" s="145">
        <f t="shared" si="22"/>
        <v>-10</v>
      </c>
      <c r="AI48" s="145">
        <f t="shared" si="22"/>
        <v>-10</v>
      </c>
      <c r="AJ48" s="145">
        <f t="shared" si="22"/>
        <v>-10</v>
      </c>
      <c r="AK48" s="145">
        <f t="shared" si="22"/>
        <v>-10</v>
      </c>
      <c r="AL48" s="145">
        <f t="shared" si="22"/>
        <v>-10</v>
      </c>
      <c r="AM48" s="145">
        <f t="shared" si="22"/>
        <v>-10</v>
      </c>
    </row>
    <row r="49" spans="1:42" x14ac:dyDescent="0.25">
      <c r="A49">
        <f t="shared" si="18"/>
        <v>0</v>
      </c>
      <c r="B49">
        <f t="shared" si="23"/>
        <v>20.59</v>
      </c>
      <c r="C49">
        <f t="shared" si="24"/>
        <v>-10</v>
      </c>
      <c r="D49">
        <f t="shared" si="25"/>
        <v>82.003894198952452</v>
      </c>
      <c r="E49">
        <f t="shared" si="26"/>
        <v>-10</v>
      </c>
      <c r="F49">
        <f t="shared" si="19"/>
        <v>9.9491555871653254</v>
      </c>
      <c r="G49" s="55" t="str">
        <f t="shared" si="20"/>
        <v>&gt;20.59</v>
      </c>
      <c r="H49" s="1">
        <f t="shared" si="21"/>
        <v>0</v>
      </c>
      <c r="I49" s="5"/>
      <c r="J49" s="139" t="str">
        <f>'cytotox 1'!G49</f>
        <v>&gt;20.59</v>
      </c>
      <c r="K49" s="139">
        <f>IF('cytotox 2'!B18="","",'cytotox 2'!G49)</f>
        <v>14.843382597741485</v>
      </c>
      <c r="L49" s="139" t="str">
        <f>IF('cytotox 3'!B18="","",'cytotox 3'!G49)</f>
        <v/>
      </c>
      <c r="M49" s="139" t="str">
        <f t="shared" si="27"/>
        <v>&gt;20.59</v>
      </c>
      <c r="N49" t="e">
        <f t="shared" si="28"/>
        <v>#DIV/0!</v>
      </c>
      <c r="O49" s="145">
        <f t="shared" si="16"/>
        <v>-10</v>
      </c>
      <c r="P49" s="145">
        <f t="shared" si="16"/>
        <v>-10</v>
      </c>
      <c r="Q49" s="145">
        <f t="shared" si="16"/>
        <v>-10</v>
      </c>
      <c r="R49" s="145">
        <f t="shared" si="16"/>
        <v>-10</v>
      </c>
      <c r="S49" s="145">
        <f t="shared" si="16"/>
        <v>-10</v>
      </c>
      <c r="T49" s="145">
        <f t="shared" si="16"/>
        <v>-10</v>
      </c>
      <c r="U49" s="145">
        <f t="shared" si="16"/>
        <v>-10</v>
      </c>
      <c r="V49" s="145">
        <f t="shared" si="16"/>
        <v>-10</v>
      </c>
      <c r="W49" s="145">
        <f t="shared" si="16"/>
        <v>-10</v>
      </c>
      <c r="X49" s="145">
        <f t="shared" si="16"/>
        <v>-10</v>
      </c>
      <c r="Y49" s="145">
        <f t="shared" si="16"/>
        <v>-10</v>
      </c>
      <c r="Z49" s="145">
        <f t="shared" si="16"/>
        <v>138.23434710719854</v>
      </c>
      <c r="AA49" s="118"/>
      <c r="AB49" s="145">
        <f t="shared" si="22"/>
        <v>-10</v>
      </c>
      <c r="AC49" s="145">
        <f t="shared" si="22"/>
        <v>-10</v>
      </c>
      <c r="AD49" s="145">
        <f t="shared" si="22"/>
        <v>-10</v>
      </c>
      <c r="AE49" s="145">
        <f t="shared" si="22"/>
        <v>-10</v>
      </c>
      <c r="AF49" s="145">
        <f t="shared" si="22"/>
        <v>-10</v>
      </c>
      <c r="AG49" s="145">
        <f t="shared" si="22"/>
        <v>-10</v>
      </c>
      <c r="AH49" s="145">
        <f t="shared" si="22"/>
        <v>-10</v>
      </c>
      <c r="AI49" s="145">
        <f t="shared" si="22"/>
        <v>-10</v>
      </c>
      <c r="AJ49" s="145">
        <f t="shared" si="22"/>
        <v>-10</v>
      </c>
      <c r="AK49" s="145">
        <f t="shared" si="22"/>
        <v>-10</v>
      </c>
      <c r="AL49" s="145">
        <f t="shared" si="22"/>
        <v>-10</v>
      </c>
      <c r="AM49" s="145">
        <f t="shared" si="22"/>
        <v>-10</v>
      </c>
    </row>
    <row r="50" spans="1:42" x14ac:dyDescent="0.25">
      <c r="A50">
        <f t="shared" si="18"/>
        <v>0</v>
      </c>
      <c r="B50">
        <f t="shared" si="23"/>
        <v>20.59</v>
      </c>
      <c r="C50">
        <f t="shared" si="24"/>
        <v>-10</v>
      </c>
      <c r="D50">
        <f t="shared" si="25"/>
        <v>138.23434710719854</v>
      </c>
      <c r="E50">
        <f t="shared" si="26"/>
        <v>-10</v>
      </c>
      <c r="F50">
        <f t="shared" si="19"/>
        <v>2.3817457682239791</v>
      </c>
      <c r="G50" s="55" t="str">
        <f t="shared" si="20"/>
        <v>&gt;20.59</v>
      </c>
      <c r="H50" s="1">
        <f t="shared" si="21"/>
        <v>0</v>
      </c>
      <c r="I50" s="5"/>
      <c r="J50" s="139" t="str">
        <f>'cytotox 1'!G50</f>
        <v>&gt;20.59</v>
      </c>
      <c r="K50" s="139" t="str">
        <f>IF('cytotox 2'!B19="","",'cytotox 2'!G50)</f>
        <v>&gt;20.59</v>
      </c>
      <c r="L50" s="139" t="str">
        <f>IF('cytotox 3'!B19="","",'cytotox 3'!G50)</f>
        <v/>
      </c>
      <c r="M50" s="139" t="str">
        <f t="shared" si="27"/>
        <v>&gt;20.59</v>
      </c>
      <c r="N50" t="e">
        <f t="shared" si="28"/>
        <v>#DIV/0!</v>
      </c>
      <c r="O50" s="145">
        <f t="shared" si="16"/>
        <v>-10</v>
      </c>
      <c r="P50" s="145">
        <f t="shared" si="16"/>
        <v>-10</v>
      </c>
      <c r="Q50" s="145">
        <f t="shared" si="16"/>
        <v>-10</v>
      </c>
      <c r="R50" s="145">
        <f t="shared" si="16"/>
        <v>-10</v>
      </c>
      <c r="S50" s="145">
        <f t="shared" si="16"/>
        <v>-10</v>
      </c>
      <c r="T50" s="145">
        <f t="shared" si="16"/>
        <v>-10</v>
      </c>
      <c r="U50" s="145">
        <f t="shared" si="16"/>
        <v>-10</v>
      </c>
      <c r="V50" s="145">
        <f t="shared" si="16"/>
        <v>-10</v>
      </c>
      <c r="W50" s="145">
        <f t="shared" si="16"/>
        <v>-10</v>
      </c>
      <c r="X50" s="145">
        <f t="shared" si="16"/>
        <v>-10</v>
      </c>
      <c r="Y50" s="145">
        <f t="shared" si="16"/>
        <v>-10</v>
      </c>
      <c r="Z50" s="145">
        <f t="shared" si="16"/>
        <v>148.13797289710817</v>
      </c>
      <c r="AA50" s="118"/>
      <c r="AB50" s="145">
        <f t="shared" si="22"/>
        <v>-10</v>
      </c>
      <c r="AC50" s="145">
        <f t="shared" si="22"/>
        <v>-10</v>
      </c>
      <c r="AD50" s="145">
        <f t="shared" si="22"/>
        <v>-10</v>
      </c>
      <c r="AE50" s="145">
        <f t="shared" si="22"/>
        <v>-10</v>
      </c>
      <c r="AF50" s="145">
        <f t="shared" si="22"/>
        <v>-10</v>
      </c>
      <c r="AG50" s="145">
        <f t="shared" si="22"/>
        <v>-10</v>
      </c>
      <c r="AH50" s="145">
        <f t="shared" si="22"/>
        <v>-10</v>
      </c>
      <c r="AI50" s="145">
        <f t="shared" si="22"/>
        <v>-10</v>
      </c>
      <c r="AJ50" s="145">
        <f t="shared" si="22"/>
        <v>-10</v>
      </c>
      <c r="AK50" s="145">
        <f t="shared" si="22"/>
        <v>-10</v>
      </c>
      <c r="AL50" s="145">
        <f t="shared" si="22"/>
        <v>-10</v>
      </c>
      <c r="AM50" s="145">
        <f t="shared" si="22"/>
        <v>-10</v>
      </c>
    </row>
    <row r="51" spans="1:42" x14ac:dyDescent="0.25">
      <c r="A51">
        <f t="shared" si="18"/>
        <v>0</v>
      </c>
      <c r="B51">
        <f t="shared" si="23"/>
        <v>20.59</v>
      </c>
      <c r="C51">
        <f t="shared" si="24"/>
        <v>-10</v>
      </c>
      <c r="D51">
        <f t="shared" si="25"/>
        <v>148.13797289710817</v>
      </c>
      <c r="E51">
        <f t="shared" si="26"/>
        <v>-10</v>
      </c>
      <c r="F51">
        <f t="shared" si="19"/>
        <v>1.606320521094549</v>
      </c>
      <c r="G51" s="55" t="str">
        <f t="shared" si="20"/>
        <v>&gt;20.59</v>
      </c>
      <c r="H51" s="1">
        <f t="shared" si="21"/>
        <v>0</v>
      </c>
      <c r="I51" s="5"/>
      <c r="J51" s="139" t="str">
        <f>'cytotox 1'!G51</f>
        <v>&gt;20.59</v>
      </c>
      <c r="K51" s="139" t="str">
        <f>IF('cytotox 2'!B20="","",'cytotox 2'!G51)</f>
        <v>&gt;20.59</v>
      </c>
      <c r="L51" s="139" t="str">
        <f>IF('cytotox 3'!B20="","",'cytotox 3'!G51)</f>
        <v/>
      </c>
      <c r="M51" s="139" t="str">
        <f t="shared" si="27"/>
        <v>&gt;20.59</v>
      </c>
      <c r="N51" t="e">
        <f t="shared" si="28"/>
        <v>#DIV/0!</v>
      </c>
      <c r="O51" s="145">
        <f t="shared" si="16"/>
        <v>-10</v>
      </c>
      <c r="P51" s="145">
        <f t="shared" si="16"/>
        <v>-10</v>
      </c>
      <c r="Q51" s="145">
        <f t="shared" si="16"/>
        <v>-10</v>
      </c>
      <c r="R51" s="145">
        <f t="shared" si="16"/>
        <v>-10</v>
      </c>
      <c r="S51" s="145">
        <f t="shared" si="16"/>
        <v>-10</v>
      </c>
      <c r="T51" s="145">
        <f t="shared" si="16"/>
        <v>-10</v>
      </c>
      <c r="U51" s="145">
        <f t="shared" si="16"/>
        <v>-10</v>
      </c>
      <c r="V51" s="145">
        <f t="shared" si="16"/>
        <v>-10</v>
      </c>
      <c r="W51" s="145">
        <f t="shared" si="16"/>
        <v>-10</v>
      </c>
      <c r="X51" s="145">
        <f t="shared" si="16"/>
        <v>-10</v>
      </c>
      <c r="Y51" s="145">
        <f t="shared" si="16"/>
        <v>-10</v>
      </c>
      <c r="Z51" s="145">
        <f t="shared" si="16"/>
        <v>140.51455607344059</v>
      </c>
      <c r="AA51" s="118"/>
      <c r="AB51" s="145">
        <f t="shared" si="22"/>
        <v>-10</v>
      </c>
      <c r="AC51" s="145">
        <f t="shared" si="22"/>
        <v>-10</v>
      </c>
      <c r="AD51" s="145">
        <f t="shared" si="22"/>
        <v>-10</v>
      </c>
      <c r="AE51" s="145">
        <f t="shared" si="22"/>
        <v>-10</v>
      </c>
      <c r="AF51" s="145">
        <f t="shared" si="22"/>
        <v>-10</v>
      </c>
      <c r="AG51" s="145">
        <f t="shared" si="22"/>
        <v>-10</v>
      </c>
      <c r="AH51" s="145">
        <f t="shared" si="22"/>
        <v>-10</v>
      </c>
      <c r="AI51" s="145">
        <f t="shared" si="22"/>
        <v>-10</v>
      </c>
      <c r="AJ51" s="145">
        <f t="shared" si="22"/>
        <v>-10</v>
      </c>
      <c r="AK51" s="145">
        <f t="shared" si="22"/>
        <v>-10</v>
      </c>
      <c r="AL51" s="145">
        <f t="shared" si="22"/>
        <v>-10</v>
      </c>
      <c r="AM51" s="145">
        <f t="shared" si="22"/>
        <v>-10</v>
      </c>
    </row>
    <row r="52" spans="1:42" x14ac:dyDescent="0.25">
      <c r="A52">
        <f t="shared" si="18"/>
        <v>0</v>
      </c>
      <c r="B52">
        <f t="shared" si="23"/>
        <v>20.59</v>
      </c>
      <c r="C52">
        <f t="shared" si="24"/>
        <v>-10</v>
      </c>
      <c r="D52">
        <f t="shared" si="25"/>
        <v>140.51455607344059</v>
      </c>
      <c r="E52">
        <f t="shared" si="26"/>
        <v>-10</v>
      </c>
      <c r="F52">
        <f t="shared" si="19"/>
        <v>2.1941694403593299</v>
      </c>
      <c r="G52" s="55" t="str">
        <f t="shared" si="20"/>
        <v>&gt;20.59</v>
      </c>
      <c r="H52" s="1">
        <f t="shared" si="21"/>
        <v>0</v>
      </c>
      <c r="I52" s="5"/>
      <c r="J52" s="139" t="str">
        <f>'cytotox 1'!G52</f>
        <v>&gt;20.59</v>
      </c>
      <c r="K52" s="139" t="str">
        <f>IF('cytotox 2'!B21="","",'cytotox 2'!G52)</f>
        <v>&gt;20.59</v>
      </c>
      <c r="L52" s="139" t="str">
        <f>IF('cytotox 3'!B21="","",'cytotox 3'!G52)</f>
        <v/>
      </c>
      <c r="M52" s="139" t="str">
        <f t="shared" si="27"/>
        <v>&gt;20.59</v>
      </c>
      <c r="N52" t="e">
        <f t="shared" si="28"/>
        <v>#DIV/0!</v>
      </c>
      <c r="O52" s="145">
        <f t="shared" si="16"/>
        <v>-10</v>
      </c>
      <c r="P52" s="145">
        <f t="shared" si="16"/>
        <v>-10</v>
      </c>
      <c r="Q52" s="145">
        <f t="shared" si="16"/>
        <v>-10</v>
      </c>
      <c r="R52" s="145">
        <f t="shared" si="16"/>
        <v>-10</v>
      </c>
      <c r="S52" s="145">
        <f t="shared" si="16"/>
        <v>-10</v>
      </c>
      <c r="T52" s="145">
        <f t="shared" si="16"/>
        <v>-10</v>
      </c>
      <c r="U52" s="145">
        <f t="shared" si="16"/>
        <v>-10</v>
      </c>
      <c r="V52" s="145">
        <f t="shared" si="16"/>
        <v>-10</v>
      </c>
      <c r="W52" s="145">
        <f t="shared" si="16"/>
        <v>-10</v>
      </c>
      <c r="X52" s="145">
        <f t="shared" si="16"/>
        <v>-10</v>
      </c>
      <c r="Y52" s="145">
        <f t="shared" si="16"/>
        <v>97.563318497132798</v>
      </c>
      <c r="Z52" s="145">
        <f t="shared" si="16"/>
        <v>-10</v>
      </c>
      <c r="AA52" s="118"/>
      <c r="AB52" s="145">
        <f t="shared" si="22"/>
        <v>-10</v>
      </c>
      <c r="AC52" s="145">
        <f t="shared" si="22"/>
        <v>-10</v>
      </c>
      <c r="AD52" s="145">
        <f t="shared" si="22"/>
        <v>-10</v>
      </c>
      <c r="AE52" s="145">
        <f t="shared" si="22"/>
        <v>-10</v>
      </c>
      <c r="AF52" s="145">
        <f t="shared" si="22"/>
        <v>-10</v>
      </c>
      <c r="AG52" s="145">
        <f t="shared" si="22"/>
        <v>-10</v>
      </c>
      <c r="AH52" s="145">
        <f t="shared" si="22"/>
        <v>-10</v>
      </c>
      <c r="AI52" s="145">
        <f t="shared" si="22"/>
        <v>-10</v>
      </c>
      <c r="AJ52" s="145">
        <f t="shared" si="22"/>
        <v>-10</v>
      </c>
      <c r="AK52" s="145">
        <f t="shared" si="22"/>
        <v>-10</v>
      </c>
      <c r="AL52" s="145">
        <f t="shared" si="22"/>
        <v>-10</v>
      </c>
      <c r="AM52" s="145">
        <f t="shared" si="22"/>
        <v>0</v>
      </c>
    </row>
    <row r="53" spans="1:42" x14ac:dyDescent="0.25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42" x14ac:dyDescent="0.25">
      <c r="A54" s="1" t="s">
        <v>131</v>
      </c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</row>
    <row r="55" spans="1:42" ht="39.6" x14ac:dyDescent="0.25">
      <c r="B55" s="106" t="s">
        <v>125</v>
      </c>
      <c r="C55" s="106" t="s">
        <v>126</v>
      </c>
      <c r="D55" s="106" t="s">
        <v>127</v>
      </c>
      <c r="E55" s="106" t="s">
        <v>128</v>
      </c>
      <c r="F55" s="107" t="s">
        <v>129</v>
      </c>
      <c r="G55" s="107" t="s">
        <v>130</v>
      </c>
      <c r="O55" s="145">
        <f t="shared" ref="O55:Z62" si="29">IF(O45=-10,-10,O$34)</f>
        <v>-10</v>
      </c>
      <c r="P55" s="145">
        <f t="shared" si="29"/>
        <v>-10</v>
      </c>
      <c r="Q55" s="145">
        <f t="shared" si="29"/>
        <v>-10</v>
      </c>
      <c r="R55" s="145">
        <f t="shared" si="29"/>
        <v>-10</v>
      </c>
      <c r="S55" s="145">
        <f t="shared" si="29"/>
        <v>-10</v>
      </c>
      <c r="T55" s="145">
        <f t="shared" si="29"/>
        <v>-10</v>
      </c>
      <c r="U55" s="145">
        <f t="shared" si="29"/>
        <v>-10</v>
      </c>
      <c r="V55" s="145">
        <f t="shared" si="29"/>
        <v>-10</v>
      </c>
      <c r="W55" s="145">
        <f t="shared" si="29"/>
        <v>-10</v>
      </c>
      <c r="X55" s="145">
        <f t="shared" si="29"/>
        <v>5.1475</v>
      </c>
      <c r="Y55" s="145">
        <f t="shared" si="29"/>
        <v>-10</v>
      </c>
      <c r="Z55" s="145">
        <f t="shared" si="29"/>
        <v>-10</v>
      </c>
      <c r="AA55" s="118"/>
      <c r="AB55" s="145">
        <f t="shared" ref="AB55:AM62" si="30">IF(AB45=-10,-10,AB$34)</f>
        <v>-10</v>
      </c>
      <c r="AC55" s="145">
        <f t="shared" si="30"/>
        <v>-10</v>
      </c>
      <c r="AD55" s="145">
        <f t="shared" si="30"/>
        <v>-10</v>
      </c>
      <c r="AE55" s="145">
        <f t="shared" si="30"/>
        <v>-10</v>
      </c>
      <c r="AF55" s="145">
        <f t="shared" si="30"/>
        <v>-10</v>
      </c>
      <c r="AG55" s="145">
        <f t="shared" si="30"/>
        <v>-10</v>
      </c>
      <c r="AH55" s="145">
        <f t="shared" si="30"/>
        <v>-10</v>
      </c>
      <c r="AI55" s="145">
        <f t="shared" si="30"/>
        <v>-10</v>
      </c>
      <c r="AJ55" s="145">
        <f t="shared" si="30"/>
        <v>-10</v>
      </c>
      <c r="AK55" s="145">
        <f t="shared" si="30"/>
        <v>-10</v>
      </c>
      <c r="AL55" s="145">
        <f t="shared" si="30"/>
        <v>10.295</v>
      </c>
      <c r="AM55" s="145">
        <f t="shared" si="30"/>
        <v>-10</v>
      </c>
    </row>
    <row r="56" spans="1:42" x14ac:dyDescent="0.25">
      <c r="A56" t="str">
        <f>A35</f>
        <v>BPB</v>
      </c>
      <c r="B56">
        <f>MAX(O85:Z85)</f>
        <v>2.57375</v>
      </c>
      <c r="C56">
        <f>MAX(AB85:AM85)</f>
        <v>5.1475</v>
      </c>
      <c r="D56">
        <f>MAX(O75:Z75)</f>
        <v>124.83726655147112</v>
      </c>
      <c r="E56">
        <f>MAX(AB75:AM75)</f>
        <v>48.670911544014963</v>
      </c>
      <c r="F56">
        <f>(B56-C56)*((70-E56)/(D56-E56))+C56</f>
        <v>4.4267652161414635</v>
      </c>
      <c r="G56" s="55">
        <f t="shared" ref="G56:G62" si="31">IF(B56=$E$11,("&gt;"&amp;$E$11),F56)</f>
        <v>4.4267652161414635</v>
      </c>
      <c r="O56" s="145">
        <f t="shared" si="29"/>
        <v>-10</v>
      </c>
      <c r="P56" s="145">
        <f t="shared" si="29"/>
        <v>-10</v>
      </c>
      <c r="Q56" s="145">
        <f t="shared" si="29"/>
        <v>-10</v>
      </c>
      <c r="R56" s="145">
        <f t="shared" si="29"/>
        <v>-10</v>
      </c>
      <c r="S56" s="145">
        <f t="shared" si="29"/>
        <v>-10</v>
      </c>
      <c r="T56" s="145">
        <f t="shared" si="29"/>
        <v>-10</v>
      </c>
      <c r="U56" s="145">
        <f t="shared" si="29"/>
        <v>-10</v>
      </c>
      <c r="V56" s="145">
        <f t="shared" si="29"/>
        <v>-10</v>
      </c>
      <c r="W56" s="145">
        <f t="shared" si="29"/>
        <v>2.57375</v>
      </c>
      <c r="X56" s="145">
        <f t="shared" si="29"/>
        <v>-10</v>
      </c>
      <c r="Y56" s="145">
        <f t="shared" si="29"/>
        <v>-10</v>
      </c>
      <c r="Z56" s="145">
        <f t="shared" si="29"/>
        <v>-10</v>
      </c>
      <c r="AA56" s="118"/>
      <c r="AB56" s="145">
        <f t="shared" si="30"/>
        <v>-10</v>
      </c>
      <c r="AC56" s="145">
        <f t="shared" si="30"/>
        <v>-10</v>
      </c>
      <c r="AD56" s="145">
        <f t="shared" si="30"/>
        <v>-10</v>
      </c>
      <c r="AE56" s="145">
        <f t="shared" si="30"/>
        <v>-10</v>
      </c>
      <c r="AF56" s="145">
        <f t="shared" si="30"/>
        <v>-10</v>
      </c>
      <c r="AG56" s="145">
        <f t="shared" si="30"/>
        <v>-10</v>
      </c>
      <c r="AH56" s="145">
        <f t="shared" si="30"/>
        <v>-10</v>
      </c>
      <c r="AI56" s="145">
        <f t="shared" si="30"/>
        <v>-10</v>
      </c>
      <c r="AJ56" s="145">
        <f t="shared" si="30"/>
        <v>-10</v>
      </c>
      <c r="AK56" s="145">
        <f t="shared" si="30"/>
        <v>5.1475</v>
      </c>
      <c r="AL56" s="145">
        <f t="shared" si="30"/>
        <v>-10</v>
      </c>
      <c r="AM56" s="145">
        <f t="shared" si="30"/>
        <v>-10</v>
      </c>
    </row>
    <row r="57" spans="1:42" x14ac:dyDescent="0.25">
      <c r="A57">
        <f t="shared" ref="A57:A62" si="32">A36</f>
        <v>0</v>
      </c>
      <c r="B57">
        <f t="shared" ref="B57:B62" si="33">MAX(O86:Z86)</f>
        <v>2.57375</v>
      </c>
      <c r="C57">
        <f t="shared" ref="C57:C62" si="34">MAX(AB86:AM86)</f>
        <v>5.1475</v>
      </c>
      <c r="D57">
        <f t="shared" ref="D57:D62" si="35">MAX(O76:Z76)</f>
        <v>152.27590124742588</v>
      </c>
      <c r="E57">
        <f t="shared" ref="E57:E62" si="36">MAX(AB76:AM76)</f>
        <v>17.738537647643621</v>
      </c>
      <c r="F57">
        <f t="shared" ref="F57:F62" si="37">(B57-C57)*((70-E57)/(D57-E57))+C57</f>
        <v>4.1477187115134244</v>
      </c>
      <c r="G57" s="55">
        <f t="shared" si="31"/>
        <v>4.1477187115134244</v>
      </c>
      <c r="O57" s="145">
        <f t="shared" si="29"/>
        <v>-10</v>
      </c>
      <c r="P57" s="145">
        <f t="shared" si="29"/>
        <v>-10</v>
      </c>
      <c r="Q57" s="145">
        <f t="shared" si="29"/>
        <v>-10</v>
      </c>
      <c r="R57" s="145">
        <f t="shared" si="29"/>
        <v>-10</v>
      </c>
      <c r="S57" s="145">
        <f t="shared" si="29"/>
        <v>-10</v>
      </c>
      <c r="T57" s="145">
        <f t="shared" si="29"/>
        <v>-10</v>
      </c>
      <c r="U57" s="145">
        <f t="shared" si="29"/>
        <v>-10</v>
      </c>
      <c r="V57" s="145">
        <f t="shared" si="29"/>
        <v>-10</v>
      </c>
      <c r="W57" s="145">
        <f t="shared" si="29"/>
        <v>2.57375</v>
      </c>
      <c r="X57" s="145">
        <f t="shared" si="29"/>
        <v>-10</v>
      </c>
      <c r="Y57" s="145">
        <f t="shared" si="29"/>
        <v>-10</v>
      </c>
      <c r="Z57" s="145">
        <f t="shared" si="29"/>
        <v>-10</v>
      </c>
      <c r="AA57" s="118"/>
      <c r="AB57" s="145">
        <f t="shared" si="30"/>
        <v>-10</v>
      </c>
      <c r="AC57" s="145">
        <f t="shared" si="30"/>
        <v>-10</v>
      </c>
      <c r="AD57" s="145">
        <f t="shared" si="30"/>
        <v>-10</v>
      </c>
      <c r="AE57" s="145">
        <f t="shared" si="30"/>
        <v>-10</v>
      </c>
      <c r="AF57" s="145">
        <f t="shared" si="30"/>
        <v>-10</v>
      </c>
      <c r="AG57" s="145">
        <f t="shared" si="30"/>
        <v>-10</v>
      </c>
      <c r="AH57" s="145">
        <f t="shared" si="30"/>
        <v>-10</v>
      </c>
      <c r="AI57" s="145">
        <f t="shared" si="30"/>
        <v>-10</v>
      </c>
      <c r="AJ57" s="145">
        <f t="shared" si="30"/>
        <v>-10</v>
      </c>
      <c r="AK57" s="145">
        <f t="shared" si="30"/>
        <v>5.1475</v>
      </c>
      <c r="AL57" s="145">
        <f t="shared" si="30"/>
        <v>-10</v>
      </c>
      <c r="AM57" s="145">
        <f t="shared" si="30"/>
        <v>-10</v>
      </c>
    </row>
    <row r="58" spans="1:42" x14ac:dyDescent="0.25">
      <c r="A58">
        <f t="shared" si="32"/>
        <v>0</v>
      </c>
      <c r="B58">
        <f t="shared" si="33"/>
        <v>2.57375</v>
      </c>
      <c r="C58">
        <f t="shared" si="34"/>
        <v>5.1475</v>
      </c>
      <c r="D58">
        <f t="shared" si="35"/>
        <v>85.397779724004081</v>
      </c>
      <c r="E58">
        <f t="shared" si="36"/>
        <v>4.2890619452268792</v>
      </c>
      <c r="F58">
        <f t="shared" si="37"/>
        <v>3.0623538967197805</v>
      </c>
      <c r="G58" s="55">
        <f t="shared" si="31"/>
        <v>3.0623538967197805</v>
      </c>
      <c r="O58" s="145">
        <f t="shared" si="29"/>
        <v>-10</v>
      </c>
      <c r="P58" s="145">
        <f t="shared" si="29"/>
        <v>-10</v>
      </c>
      <c r="Q58" s="145">
        <f t="shared" si="29"/>
        <v>-10</v>
      </c>
      <c r="R58" s="145">
        <f t="shared" si="29"/>
        <v>-10</v>
      </c>
      <c r="S58" s="145">
        <f t="shared" si="29"/>
        <v>-10</v>
      </c>
      <c r="T58" s="145">
        <f t="shared" si="29"/>
        <v>-10</v>
      </c>
      <c r="U58" s="145">
        <f t="shared" si="29"/>
        <v>-10</v>
      </c>
      <c r="V58" s="145">
        <f t="shared" si="29"/>
        <v>-10</v>
      </c>
      <c r="W58" s="145">
        <f t="shared" si="29"/>
        <v>-10</v>
      </c>
      <c r="X58" s="145">
        <f t="shared" si="29"/>
        <v>-10</v>
      </c>
      <c r="Y58" s="145">
        <f t="shared" si="29"/>
        <v>-10</v>
      </c>
      <c r="Z58" s="145">
        <f t="shared" si="29"/>
        <v>20.59</v>
      </c>
      <c r="AA58" s="118"/>
      <c r="AB58" s="145">
        <f t="shared" si="30"/>
        <v>-10</v>
      </c>
      <c r="AC58" s="145">
        <f t="shared" si="30"/>
        <v>-10</v>
      </c>
      <c r="AD58" s="145">
        <f t="shared" si="30"/>
        <v>-10</v>
      </c>
      <c r="AE58" s="145">
        <f t="shared" si="30"/>
        <v>-10</v>
      </c>
      <c r="AF58" s="145">
        <f t="shared" si="30"/>
        <v>-10</v>
      </c>
      <c r="AG58" s="145">
        <f t="shared" si="30"/>
        <v>-10</v>
      </c>
      <c r="AH58" s="145">
        <f t="shared" si="30"/>
        <v>-10</v>
      </c>
      <c r="AI58" s="145">
        <f t="shared" si="30"/>
        <v>-10</v>
      </c>
      <c r="AJ58" s="145">
        <f t="shared" si="30"/>
        <v>-10</v>
      </c>
      <c r="AK58" s="145">
        <f t="shared" si="30"/>
        <v>-10</v>
      </c>
      <c r="AL58" s="145">
        <f t="shared" si="30"/>
        <v>-10</v>
      </c>
      <c r="AM58" s="145">
        <f t="shared" si="30"/>
        <v>-10</v>
      </c>
    </row>
    <row r="59" spans="1:42" x14ac:dyDescent="0.25">
      <c r="A59">
        <f t="shared" si="32"/>
        <v>0</v>
      </c>
      <c r="B59">
        <f t="shared" si="33"/>
        <v>20.59</v>
      </c>
      <c r="C59">
        <f t="shared" si="34"/>
        <v>-10</v>
      </c>
      <c r="D59">
        <f t="shared" si="35"/>
        <v>163.48143063412789</v>
      </c>
      <c r="E59">
        <f t="shared" si="36"/>
        <v>-10</v>
      </c>
      <c r="F59">
        <f t="shared" si="37"/>
        <v>4.1064089168202766</v>
      </c>
      <c r="G59" s="55" t="str">
        <f t="shared" si="31"/>
        <v>&gt;20.59</v>
      </c>
      <c r="O59" s="145">
        <f t="shared" si="29"/>
        <v>-10</v>
      </c>
      <c r="P59" s="145">
        <f t="shared" si="29"/>
        <v>-10</v>
      </c>
      <c r="Q59" s="145">
        <f t="shared" si="29"/>
        <v>-10</v>
      </c>
      <c r="R59" s="145">
        <f t="shared" si="29"/>
        <v>-10</v>
      </c>
      <c r="S59" s="145">
        <f t="shared" si="29"/>
        <v>-10</v>
      </c>
      <c r="T59" s="145">
        <f t="shared" si="29"/>
        <v>-10</v>
      </c>
      <c r="U59" s="145">
        <f t="shared" si="29"/>
        <v>-10</v>
      </c>
      <c r="V59" s="145">
        <f t="shared" si="29"/>
        <v>-10</v>
      </c>
      <c r="W59" s="145">
        <f t="shared" si="29"/>
        <v>-10</v>
      </c>
      <c r="X59" s="145">
        <f t="shared" si="29"/>
        <v>-10</v>
      </c>
      <c r="Y59" s="145">
        <f t="shared" si="29"/>
        <v>-10</v>
      </c>
      <c r="Z59" s="145">
        <f t="shared" si="29"/>
        <v>20.59</v>
      </c>
      <c r="AA59" s="118"/>
      <c r="AB59" s="145">
        <f t="shared" si="30"/>
        <v>-10</v>
      </c>
      <c r="AC59" s="145">
        <f t="shared" si="30"/>
        <v>-10</v>
      </c>
      <c r="AD59" s="145">
        <f t="shared" si="30"/>
        <v>-10</v>
      </c>
      <c r="AE59" s="145">
        <f t="shared" si="30"/>
        <v>-10</v>
      </c>
      <c r="AF59" s="145">
        <f t="shared" si="30"/>
        <v>-10</v>
      </c>
      <c r="AG59" s="145">
        <f t="shared" si="30"/>
        <v>-10</v>
      </c>
      <c r="AH59" s="145">
        <f t="shared" si="30"/>
        <v>-10</v>
      </c>
      <c r="AI59" s="145">
        <f t="shared" si="30"/>
        <v>-10</v>
      </c>
      <c r="AJ59" s="145">
        <f t="shared" si="30"/>
        <v>-10</v>
      </c>
      <c r="AK59" s="145">
        <f t="shared" si="30"/>
        <v>-10</v>
      </c>
      <c r="AL59" s="145">
        <f t="shared" si="30"/>
        <v>-10</v>
      </c>
      <c r="AM59" s="145">
        <f t="shared" si="30"/>
        <v>-10</v>
      </c>
    </row>
    <row r="60" spans="1:42" x14ac:dyDescent="0.25">
      <c r="A60">
        <f t="shared" si="32"/>
        <v>0</v>
      </c>
      <c r="B60">
        <f t="shared" si="33"/>
        <v>20.59</v>
      </c>
      <c r="C60">
        <f t="shared" si="34"/>
        <v>-10</v>
      </c>
      <c r="D60">
        <f t="shared" si="35"/>
        <v>152.17648590432455</v>
      </c>
      <c r="E60">
        <f t="shared" si="36"/>
        <v>-10</v>
      </c>
      <c r="F60">
        <f t="shared" si="37"/>
        <v>5.0897337943536218</v>
      </c>
      <c r="G60" s="55" t="str">
        <f t="shared" si="31"/>
        <v>&gt;20.59</v>
      </c>
      <c r="O60" s="145">
        <f t="shared" si="29"/>
        <v>-10</v>
      </c>
      <c r="P60" s="145">
        <f t="shared" si="29"/>
        <v>-10</v>
      </c>
      <c r="Q60" s="145">
        <f t="shared" si="29"/>
        <v>-10</v>
      </c>
      <c r="R60" s="145">
        <f t="shared" si="29"/>
        <v>-10</v>
      </c>
      <c r="S60" s="145">
        <f t="shared" si="29"/>
        <v>-10</v>
      </c>
      <c r="T60" s="145">
        <f t="shared" si="29"/>
        <v>-10</v>
      </c>
      <c r="U60" s="145">
        <f t="shared" si="29"/>
        <v>-10</v>
      </c>
      <c r="V60" s="145">
        <f t="shared" si="29"/>
        <v>-10</v>
      </c>
      <c r="W60" s="145">
        <f t="shared" si="29"/>
        <v>-10</v>
      </c>
      <c r="X60" s="145">
        <f t="shared" si="29"/>
        <v>-10</v>
      </c>
      <c r="Y60" s="145">
        <f t="shared" si="29"/>
        <v>-10</v>
      </c>
      <c r="Z60" s="145">
        <f t="shared" si="29"/>
        <v>20.59</v>
      </c>
      <c r="AA60" s="118"/>
      <c r="AB60" s="145">
        <f t="shared" si="30"/>
        <v>-10</v>
      </c>
      <c r="AC60" s="145">
        <f t="shared" si="30"/>
        <v>-10</v>
      </c>
      <c r="AD60" s="145">
        <f t="shared" si="30"/>
        <v>-10</v>
      </c>
      <c r="AE60" s="145">
        <f t="shared" si="30"/>
        <v>-10</v>
      </c>
      <c r="AF60" s="145">
        <f t="shared" si="30"/>
        <v>-10</v>
      </c>
      <c r="AG60" s="145">
        <f t="shared" si="30"/>
        <v>-10</v>
      </c>
      <c r="AH60" s="145">
        <f t="shared" si="30"/>
        <v>-10</v>
      </c>
      <c r="AI60" s="145">
        <f t="shared" si="30"/>
        <v>-10</v>
      </c>
      <c r="AJ60" s="145">
        <f t="shared" si="30"/>
        <v>-10</v>
      </c>
      <c r="AK60" s="145">
        <f t="shared" si="30"/>
        <v>-10</v>
      </c>
      <c r="AL60" s="145">
        <f t="shared" si="30"/>
        <v>-10</v>
      </c>
      <c r="AM60" s="145">
        <f t="shared" si="30"/>
        <v>-10</v>
      </c>
    </row>
    <row r="61" spans="1:42" x14ac:dyDescent="0.25">
      <c r="A61">
        <f t="shared" si="32"/>
        <v>0</v>
      </c>
      <c r="B61">
        <f t="shared" si="33"/>
        <v>20.59</v>
      </c>
      <c r="C61">
        <f t="shared" si="34"/>
        <v>-10</v>
      </c>
      <c r="D61">
        <f t="shared" si="35"/>
        <v>161.10966459156862</v>
      </c>
      <c r="E61">
        <f t="shared" si="36"/>
        <v>-10</v>
      </c>
      <c r="F61">
        <f t="shared" si="37"/>
        <v>4.301939085915226</v>
      </c>
      <c r="G61" s="55" t="str">
        <f t="shared" si="31"/>
        <v>&gt;20.59</v>
      </c>
      <c r="O61" s="145">
        <f t="shared" si="29"/>
        <v>-10</v>
      </c>
      <c r="P61" s="145">
        <f t="shared" si="29"/>
        <v>-10</v>
      </c>
      <c r="Q61" s="145">
        <f t="shared" si="29"/>
        <v>-10</v>
      </c>
      <c r="R61" s="145">
        <f t="shared" si="29"/>
        <v>-10</v>
      </c>
      <c r="S61" s="145">
        <f t="shared" si="29"/>
        <v>-10</v>
      </c>
      <c r="T61" s="145">
        <f t="shared" si="29"/>
        <v>-10</v>
      </c>
      <c r="U61" s="145">
        <f t="shared" si="29"/>
        <v>-10</v>
      </c>
      <c r="V61" s="145">
        <f t="shared" si="29"/>
        <v>-10</v>
      </c>
      <c r="W61" s="145">
        <f t="shared" si="29"/>
        <v>-10</v>
      </c>
      <c r="X61" s="145">
        <f t="shared" si="29"/>
        <v>-10</v>
      </c>
      <c r="Y61" s="145">
        <f t="shared" si="29"/>
        <v>-10</v>
      </c>
      <c r="Z61" s="145">
        <f t="shared" si="29"/>
        <v>20.59</v>
      </c>
      <c r="AA61" s="118"/>
      <c r="AB61" s="145">
        <f t="shared" si="30"/>
        <v>-10</v>
      </c>
      <c r="AC61" s="145">
        <f t="shared" si="30"/>
        <v>-10</v>
      </c>
      <c r="AD61" s="145">
        <f t="shared" si="30"/>
        <v>-10</v>
      </c>
      <c r="AE61" s="145">
        <f t="shared" si="30"/>
        <v>-10</v>
      </c>
      <c r="AF61" s="145">
        <f t="shared" si="30"/>
        <v>-10</v>
      </c>
      <c r="AG61" s="145">
        <f t="shared" si="30"/>
        <v>-10</v>
      </c>
      <c r="AH61" s="145">
        <f t="shared" si="30"/>
        <v>-10</v>
      </c>
      <c r="AI61" s="145">
        <f t="shared" si="30"/>
        <v>-10</v>
      </c>
      <c r="AJ61" s="145">
        <f t="shared" si="30"/>
        <v>-10</v>
      </c>
      <c r="AK61" s="145">
        <f t="shared" si="30"/>
        <v>-10</v>
      </c>
      <c r="AL61" s="145">
        <f t="shared" si="30"/>
        <v>-10</v>
      </c>
      <c r="AM61" s="145">
        <f t="shared" si="30"/>
        <v>-10</v>
      </c>
    </row>
    <row r="62" spans="1:42" x14ac:dyDescent="0.25">
      <c r="A62">
        <f t="shared" si="32"/>
        <v>0</v>
      </c>
      <c r="B62">
        <f t="shared" si="33"/>
        <v>20.59</v>
      </c>
      <c r="C62">
        <f t="shared" si="34"/>
        <v>-10</v>
      </c>
      <c r="D62">
        <f t="shared" si="35"/>
        <v>159.70364759627904</v>
      </c>
      <c r="E62">
        <f t="shared" si="36"/>
        <v>-10</v>
      </c>
      <c r="F62">
        <f t="shared" si="37"/>
        <v>4.4204325284853674</v>
      </c>
      <c r="G62" s="55" t="str">
        <f t="shared" si="31"/>
        <v>&gt;20.59</v>
      </c>
      <c r="O62" s="145">
        <f t="shared" si="29"/>
        <v>-10</v>
      </c>
      <c r="P62" s="145">
        <f t="shared" si="29"/>
        <v>-10</v>
      </c>
      <c r="Q62" s="145">
        <f t="shared" si="29"/>
        <v>-10</v>
      </c>
      <c r="R62" s="145">
        <f t="shared" si="29"/>
        <v>-10</v>
      </c>
      <c r="S62" s="145">
        <f t="shared" si="29"/>
        <v>-10</v>
      </c>
      <c r="T62" s="145">
        <f t="shared" si="29"/>
        <v>-10</v>
      </c>
      <c r="U62" s="145">
        <f t="shared" si="29"/>
        <v>-10</v>
      </c>
      <c r="V62" s="145">
        <f t="shared" si="29"/>
        <v>-10</v>
      </c>
      <c r="W62" s="145">
        <f t="shared" si="29"/>
        <v>-10</v>
      </c>
      <c r="X62" s="145">
        <f t="shared" si="29"/>
        <v>-10</v>
      </c>
      <c r="Y62" s="145">
        <f t="shared" si="29"/>
        <v>10.295</v>
      </c>
      <c r="Z62" s="145">
        <f t="shared" si="29"/>
        <v>-10</v>
      </c>
      <c r="AA62" s="118"/>
      <c r="AB62" s="145">
        <f t="shared" si="30"/>
        <v>-10</v>
      </c>
      <c r="AC62" s="145">
        <f t="shared" si="30"/>
        <v>-10</v>
      </c>
      <c r="AD62" s="145">
        <f t="shared" si="30"/>
        <v>-10</v>
      </c>
      <c r="AE62" s="145">
        <f t="shared" si="30"/>
        <v>-10</v>
      </c>
      <c r="AF62" s="145">
        <f t="shared" si="30"/>
        <v>-10</v>
      </c>
      <c r="AG62" s="145">
        <f t="shared" si="30"/>
        <v>-10</v>
      </c>
      <c r="AH62" s="145">
        <f t="shared" si="30"/>
        <v>-10</v>
      </c>
      <c r="AI62" s="145">
        <f t="shared" si="30"/>
        <v>-10</v>
      </c>
      <c r="AJ62" s="145">
        <f t="shared" si="30"/>
        <v>-10</v>
      </c>
      <c r="AK62" s="145">
        <f t="shared" si="30"/>
        <v>-10</v>
      </c>
      <c r="AL62" s="145">
        <f t="shared" si="30"/>
        <v>-10</v>
      </c>
      <c r="AM62" s="145">
        <f t="shared" si="30"/>
        <v>20.59</v>
      </c>
    </row>
    <row r="63" spans="1:42" x14ac:dyDescent="0.25">
      <c r="G63" s="55"/>
      <c r="O63" s="119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</row>
    <row r="64" spans="1:42" x14ac:dyDescent="0.25">
      <c r="A64" s="1" t="s">
        <v>132</v>
      </c>
      <c r="O64" s="119" t="s">
        <v>134</v>
      </c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19"/>
      <c r="AA64" s="120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19"/>
      <c r="AN64" s="120"/>
      <c r="AO64" s="120"/>
      <c r="AP64" s="120"/>
    </row>
    <row r="65" spans="1:42" ht="39.6" x14ac:dyDescent="0.25">
      <c r="B65" s="106" t="s">
        <v>125</v>
      </c>
      <c r="C65" s="106" t="s">
        <v>126</v>
      </c>
      <c r="D65" s="106" t="s">
        <v>127</v>
      </c>
      <c r="E65" s="106" t="s">
        <v>128</v>
      </c>
      <c r="F65" s="107" t="s">
        <v>129</v>
      </c>
      <c r="G65" s="107" t="s">
        <v>130</v>
      </c>
      <c r="O65" s="147">
        <f>IF(B25&gt;70,B25,-10)</f>
        <v>122.84895968944541</v>
      </c>
      <c r="P65" s="147">
        <f t="shared" ref="P65:Z72" si="38">IF(C25&gt;70,C25,-10)</f>
        <v>112.12630482637822</v>
      </c>
      <c r="Q65" s="147">
        <f t="shared" si="38"/>
        <v>107.32596397377327</v>
      </c>
      <c r="R65" s="147">
        <f t="shared" si="38"/>
        <v>104.67015409378182</v>
      </c>
      <c r="S65" s="147">
        <f t="shared" si="38"/>
        <v>102.82386915047223</v>
      </c>
      <c r="T65" s="147">
        <f t="shared" si="38"/>
        <v>107.24075082254363</v>
      </c>
      <c r="U65" s="147">
        <f t="shared" si="38"/>
        <v>107.31176178190167</v>
      </c>
      <c r="V65" s="147">
        <f t="shared" si="38"/>
        <v>111.72864345397306</v>
      </c>
      <c r="W65" s="147">
        <f t="shared" si="38"/>
        <v>124.83726655147112</v>
      </c>
      <c r="X65" s="147">
        <f t="shared" si="38"/>
        <v>-10</v>
      </c>
      <c r="Y65" s="147">
        <f t="shared" si="38"/>
        <v>-10</v>
      </c>
      <c r="Z65" s="147">
        <f t="shared" si="38"/>
        <v>-10</v>
      </c>
      <c r="AA65" s="120"/>
      <c r="AB65" s="147">
        <f>IF(B25&lt;70,B25,-10)</f>
        <v>-10</v>
      </c>
      <c r="AC65" s="147">
        <f t="shared" ref="AC65:AM72" si="39">IF(C25&lt;70,C25,-10)</f>
        <v>-10</v>
      </c>
      <c r="AD65" s="147">
        <f t="shared" si="39"/>
        <v>-10</v>
      </c>
      <c r="AE65" s="147">
        <f t="shared" si="39"/>
        <v>-10</v>
      </c>
      <c r="AF65" s="147">
        <f t="shared" si="39"/>
        <v>-10</v>
      </c>
      <c r="AG65" s="147">
        <f t="shared" si="39"/>
        <v>-10</v>
      </c>
      <c r="AH65" s="147">
        <f t="shared" si="39"/>
        <v>-10</v>
      </c>
      <c r="AI65" s="147">
        <f t="shared" si="39"/>
        <v>-10</v>
      </c>
      <c r="AJ65" s="147">
        <f t="shared" si="39"/>
        <v>-10</v>
      </c>
      <c r="AK65" s="147">
        <f t="shared" si="39"/>
        <v>48.670911544014963</v>
      </c>
      <c r="AL65" s="147">
        <f t="shared" si="39"/>
        <v>3.664165502875945</v>
      </c>
      <c r="AM65" s="147">
        <f t="shared" si="39"/>
        <v>5.1695978412668362</v>
      </c>
      <c r="AN65" s="120"/>
      <c r="AO65" s="120"/>
      <c r="AP65" s="120"/>
    </row>
    <row r="66" spans="1:42" x14ac:dyDescent="0.25">
      <c r="A66" t="str">
        <f t="shared" ref="A66:A72" si="40">A35</f>
        <v>BPB</v>
      </c>
      <c r="B66">
        <f t="shared" ref="B66:B72" si="41">MAX(O115:Z115)</f>
        <v>5.1475</v>
      </c>
      <c r="C66">
        <f t="shared" ref="C66:C72" si="42">MAX(AB115:AM115)</f>
        <v>10.295</v>
      </c>
      <c r="D66">
        <f t="shared" ref="D66:D72" si="43">MAX(O105:Z105)</f>
        <v>89.720073371082208</v>
      </c>
      <c r="E66">
        <f t="shared" ref="E66:E72" si="44">MAX(AB105:AM105)</f>
        <v>0.22729085254007483</v>
      </c>
      <c r="F66">
        <f>(B66-C66)*((70-E66)/(D66-E66))+C66</f>
        <v>6.2817711090317685</v>
      </c>
      <c r="G66" s="55">
        <f t="shared" ref="G66:G72" si="45">IF(B66=$E$11,("&gt;"&amp;$E$11),F66)</f>
        <v>6.2817711090317685</v>
      </c>
      <c r="O66" s="147">
        <f t="shared" ref="O66:O72" si="46">IF(B26&gt;70,B26,-10)</f>
        <v>109.55570809761642</v>
      </c>
      <c r="P66" s="147">
        <f t="shared" si="38"/>
        <v>102.17056832437805</v>
      </c>
      <c r="Q66" s="147">
        <f t="shared" si="38"/>
        <v>100.06864392737947</v>
      </c>
      <c r="R66" s="147">
        <f t="shared" si="38"/>
        <v>101.19061708523682</v>
      </c>
      <c r="S66" s="147">
        <f t="shared" si="38"/>
        <v>96.77373541316544</v>
      </c>
      <c r="T66" s="147">
        <f t="shared" si="38"/>
        <v>101.60248064951358</v>
      </c>
      <c r="U66" s="147">
        <f t="shared" si="38"/>
        <v>99.955026392406566</v>
      </c>
      <c r="V66" s="147">
        <f t="shared" si="38"/>
        <v>117.25329609203021</v>
      </c>
      <c r="W66" s="147">
        <f t="shared" si="38"/>
        <v>152.27590124742588</v>
      </c>
      <c r="X66" s="147">
        <f t="shared" si="38"/>
        <v>-10</v>
      </c>
      <c r="Y66" s="147">
        <f t="shared" si="38"/>
        <v>-10</v>
      </c>
      <c r="Z66" s="147">
        <f t="shared" si="38"/>
        <v>-10</v>
      </c>
      <c r="AA66" s="120"/>
      <c r="AB66" s="147">
        <f t="shared" ref="AB66:AB72" si="47">IF(B26&lt;70,B26,-10)</f>
        <v>-10</v>
      </c>
      <c r="AC66" s="147">
        <f t="shared" si="39"/>
        <v>-10</v>
      </c>
      <c r="AD66" s="147">
        <f t="shared" si="39"/>
        <v>-10</v>
      </c>
      <c r="AE66" s="147">
        <f t="shared" si="39"/>
        <v>-10</v>
      </c>
      <c r="AF66" s="147">
        <f t="shared" si="39"/>
        <v>-10</v>
      </c>
      <c r="AG66" s="147">
        <f t="shared" si="39"/>
        <v>-10</v>
      </c>
      <c r="AH66" s="147">
        <f t="shared" si="39"/>
        <v>-10</v>
      </c>
      <c r="AI66" s="147">
        <f t="shared" si="39"/>
        <v>-10</v>
      </c>
      <c r="AJ66" s="147">
        <f t="shared" si="39"/>
        <v>-10</v>
      </c>
      <c r="AK66" s="147">
        <f t="shared" si="39"/>
        <v>17.738537647643621</v>
      </c>
      <c r="AL66" s="147">
        <f t="shared" si="39"/>
        <v>0.42606575614836495</v>
      </c>
      <c r="AM66" s="147">
        <f t="shared" si="39"/>
        <v>1.9599024782824808</v>
      </c>
      <c r="AN66" s="120"/>
      <c r="AO66" s="120"/>
      <c r="AP66" s="120"/>
    </row>
    <row r="67" spans="1:42" x14ac:dyDescent="0.25">
      <c r="A67">
        <f t="shared" si="40"/>
        <v>0</v>
      </c>
      <c r="B67">
        <f t="shared" si="41"/>
        <v>2.57375</v>
      </c>
      <c r="C67">
        <f t="shared" si="42"/>
        <v>5.1475</v>
      </c>
      <c r="D67">
        <f t="shared" si="43"/>
        <v>183.60315814658264</v>
      </c>
      <c r="E67">
        <f t="shared" si="44"/>
        <v>32.753808118669745</v>
      </c>
      <c r="F67">
        <f t="shared" ref="F67:F72" si="48">(B67-C67)*((70-E67)/(D67-E67))+C67</f>
        <v>4.512015748083531</v>
      </c>
      <c r="G67" s="55">
        <f t="shared" si="45"/>
        <v>4.512015748083531</v>
      </c>
      <c r="O67" s="147">
        <f t="shared" si="46"/>
        <v>108.30591521291453</v>
      </c>
      <c r="P67" s="147">
        <f t="shared" si="38"/>
        <v>108.32011740478613</v>
      </c>
      <c r="Q67" s="147">
        <f t="shared" si="38"/>
        <v>94.515586905579099</v>
      </c>
      <c r="R67" s="147">
        <f t="shared" si="38"/>
        <v>96.475489383861571</v>
      </c>
      <c r="S67" s="147">
        <f t="shared" si="38"/>
        <v>91.547328804412146</v>
      </c>
      <c r="T67" s="147">
        <f t="shared" si="38"/>
        <v>91.050252088905722</v>
      </c>
      <c r="U67" s="147">
        <f t="shared" si="38"/>
        <v>93.805477311998487</v>
      </c>
      <c r="V67" s="147">
        <f t="shared" si="38"/>
        <v>93.5924444339243</v>
      </c>
      <c r="W67" s="147">
        <f t="shared" si="38"/>
        <v>85.397779724004081</v>
      </c>
      <c r="X67" s="147">
        <f t="shared" si="38"/>
        <v>-10</v>
      </c>
      <c r="Y67" s="147">
        <f t="shared" si="38"/>
        <v>-10</v>
      </c>
      <c r="Z67" s="147">
        <f t="shared" si="38"/>
        <v>-10</v>
      </c>
      <c r="AA67" s="120"/>
      <c r="AB67" s="147">
        <f t="shared" si="47"/>
        <v>-10</v>
      </c>
      <c r="AC67" s="147">
        <f t="shared" si="39"/>
        <v>-10</v>
      </c>
      <c r="AD67" s="147">
        <f t="shared" si="39"/>
        <v>-10</v>
      </c>
      <c r="AE67" s="147">
        <f t="shared" si="39"/>
        <v>-10</v>
      </c>
      <c r="AF67" s="147">
        <f t="shared" si="39"/>
        <v>-10</v>
      </c>
      <c r="AG67" s="147">
        <f t="shared" si="39"/>
        <v>-10</v>
      </c>
      <c r="AH67" s="147">
        <f t="shared" si="39"/>
        <v>-10</v>
      </c>
      <c r="AI67" s="147">
        <f t="shared" si="39"/>
        <v>-10</v>
      </c>
      <c r="AJ67" s="147">
        <f t="shared" si="39"/>
        <v>-10</v>
      </c>
      <c r="AK67" s="147">
        <f t="shared" si="39"/>
        <v>4.2890619452268792</v>
      </c>
      <c r="AL67" s="147">
        <f t="shared" si="39"/>
        <v>0.78112055293866989</v>
      </c>
      <c r="AM67" s="147">
        <f t="shared" si="39"/>
        <v>0.92314247165479202</v>
      </c>
      <c r="AN67" s="120"/>
      <c r="AO67" s="120"/>
      <c r="AP67" s="120"/>
    </row>
    <row r="68" spans="1:42" x14ac:dyDescent="0.25">
      <c r="A68">
        <f t="shared" si="40"/>
        <v>0</v>
      </c>
      <c r="B68">
        <f t="shared" si="41"/>
        <v>2.57375</v>
      </c>
      <c r="C68">
        <f t="shared" si="42"/>
        <v>5.1475</v>
      </c>
      <c r="D68">
        <f t="shared" si="43"/>
        <v>98.404976473402968</v>
      </c>
      <c r="E68">
        <f t="shared" si="44"/>
        <v>23.291331047132939</v>
      </c>
      <c r="F68">
        <f t="shared" si="48"/>
        <v>3.5470393109306149</v>
      </c>
      <c r="G68" s="55">
        <f t="shared" si="45"/>
        <v>3.5470393109306149</v>
      </c>
      <c r="O68" s="147">
        <f t="shared" si="46"/>
        <v>157.10464648377399</v>
      </c>
      <c r="P68" s="147">
        <f t="shared" si="38"/>
        <v>153.45468317276968</v>
      </c>
      <c r="Q68" s="147">
        <f t="shared" si="38"/>
        <v>148.93838615759699</v>
      </c>
      <c r="R68" s="147">
        <f t="shared" si="38"/>
        <v>146.97848367931451</v>
      </c>
      <c r="S68" s="147">
        <f t="shared" si="38"/>
        <v>146.80805737685517</v>
      </c>
      <c r="T68" s="147">
        <f t="shared" si="38"/>
        <v>151.87823987502071</v>
      </c>
      <c r="U68" s="147">
        <f t="shared" si="38"/>
        <v>145.23161407910621</v>
      </c>
      <c r="V68" s="147">
        <f t="shared" si="38"/>
        <v>148.82476862262411</v>
      </c>
      <c r="W68" s="147">
        <f t="shared" si="38"/>
        <v>153.36947002153997</v>
      </c>
      <c r="X68" s="147">
        <f t="shared" si="38"/>
        <v>143.92501242691787</v>
      </c>
      <c r="Y68" s="147">
        <f t="shared" si="38"/>
        <v>156.46554784955146</v>
      </c>
      <c r="Z68" s="147">
        <f t="shared" si="38"/>
        <v>163.48143063412789</v>
      </c>
      <c r="AA68" s="120"/>
      <c r="AB68" s="147">
        <f t="shared" si="47"/>
        <v>-10</v>
      </c>
      <c r="AC68" s="147">
        <f t="shared" si="39"/>
        <v>-10</v>
      </c>
      <c r="AD68" s="147">
        <f t="shared" si="39"/>
        <v>-10</v>
      </c>
      <c r="AE68" s="147">
        <f t="shared" si="39"/>
        <v>-10</v>
      </c>
      <c r="AF68" s="147">
        <f t="shared" si="39"/>
        <v>-10</v>
      </c>
      <c r="AG68" s="147">
        <f t="shared" si="39"/>
        <v>-10</v>
      </c>
      <c r="AH68" s="147">
        <f t="shared" si="39"/>
        <v>-10</v>
      </c>
      <c r="AI68" s="147">
        <f t="shared" si="39"/>
        <v>-10</v>
      </c>
      <c r="AJ68" s="147">
        <f t="shared" si="39"/>
        <v>-10</v>
      </c>
      <c r="AK68" s="147">
        <f t="shared" si="39"/>
        <v>-10</v>
      </c>
      <c r="AL68" s="147">
        <f t="shared" si="39"/>
        <v>-10</v>
      </c>
      <c r="AM68" s="147">
        <f t="shared" si="39"/>
        <v>-10</v>
      </c>
      <c r="AN68" s="120"/>
      <c r="AO68" s="120"/>
      <c r="AP68" s="120"/>
    </row>
    <row r="69" spans="1:42" x14ac:dyDescent="0.25">
      <c r="A69">
        <f t="shared" si="40"/>
        <v>0</v>
      </c>
      <c r="B69">
        <f t="shared" si="41"/>
        <v>10.295</v>
      </c>
      <c r="C69">
        <f t="shared" si="42"/>
        <v>20.59</v>
      </c>
      <c r="D69">
        <f t="shared" si="43"/>
        <v>89.157827577956766</v>
      </c>
      <c r="E69">
        <f t="shared" si="44"/>
        <v>0.52635776377701582</v>
      </c>
      <c r="F69">
        <f t="shared" si="48"/>
        <v>12.520279974805415</v>
      </c>
      <c r="G69" s="55">
        <f t="shared" si="45"/>
        <v>12.520279974805415</v>
      </c>
      <c r="O69" s="147">
        <f t="shared" si="46"/>
        <v>158.46805690344877</v>
      </c>
      <c r="P69" s="147">
        <f t="shared" si="38"/>
        <v>151.7504201481762</v>
      </c>
      <c r="Q69" s="147">
        <f t="shared" si="38"/>
        <v>146.3819916207068</v>
      </c>
      <c r="R69" s="147">
        <f t="shared" si="38"/>
        <v>154.91750893554573</v>
      </c>
      <c r="S69" s="147">
        <f t="shared" si="38"/>
        <v>151.70781357256138</v>
      </c>
      <c r="T69" s="147">
        <f t="shared" si="38"/>
        <v>147.37614505171962</v>
      </c>
      <c r="U69" s="147">
        <f t="shared" si="38"/>
        <v>155.28676592420766</v>
      </c>
      <c r="V69" s="147">
        <f t="shared" si="38"/>
        <v>151.722015764433</v>
      </c>
      <c r="W69" s="147">
        <f t="shared" si="38"/>
        <v>144.45049352616755</v>
      </c>
      <c r="X69" s="147">
        <f t="shared" si="38"/>
        <v>150.04615712358276</v>
      </c>
      <c r="Y69" s="147">
        <f t="shared" si="38"/>
        <v>159.85987170686676</v>
      </c>
      <c r="Z69" s="147">
        <f t="shared" si="38"/>
        <v>152.17648590432455</v>
      </c>
      <c r="AA69" s="120"/>
      <c r="AB69" s="147">
        <f t="shared" si="47"/>
        <v>-10</v>
      </c>
      <c r="AC69" s="147">
        <f t="shared" si="39"/>
        <v>-10</v>
      </c>
      <c r="AD69" s="147">
        <f t="shared" si="39"/>
        <v>-10</v>
      </c>
      <c r="AE69" s="147">
        <f t="shared" si="39"/>
        <v>-10</v>
      </c>
      <c r="AF69" s="147">
        <f t="shared" si="39"/>
        <v>-10</v>
      </c>
      <c r="AG69" s="147">
        <f t="shared" si="39"/>
        <v>-10</v>
      </c>
      <c r="AH69" s="147">
        <f t="shared" si="39"/>
        <v>-10</v>
      </c>
      <c r="AI69" s="147">
        <f t="shared" si="39"/>
        <v>-10</v>
      </c>
      <c r="AJ69" s="147">
        <f t="shared" si="39"/>
        <v>-10</v>
      </c>
      <c r="AK69" s="147">
        <f t="shared" si="39"/>
        <v>-10</v>
      </c>
      <c r="AL69" s="147">
        <f t="shared" si="39"/>
        <v>-10</v>
      </c>
      <c r="AM69" s="147">
        <f t="shared" si="39"/>
        <v>-10</v>
      </c>
      <c r="AN69" s="120"/>
      <c r="AO69" s="120"/>
      <c r="AP69" s="120"/>
    </row>
    <row r="70" spans="1:42" x14ac:dyDescent="0.25">
      <c r="A70">
        <f t="shared" si="40"/>
        <v>0</v>
      </c>
      <c r="B70">
        <f t="shared" si="41"/>
        <v>20.59</v>
      </c>
      <c r="C70">
        <f t="shared" si="42"/>
        <v>-10</v>
      </c>
      <c r="D70">
        <f t="shared" si="43"/>
        <v>124.29220831007255</v>
      </c>
      <c r="E70">
        <f t="shared" si="44"/>
        <v>-10</v>
      </c>
      <c r="F70">
        <f t="shared" si="48"/>
        <v>8.2229485298920935</v>
      </c>
      <c r="G70" s="55" t="str">
        <f t="shared" si="45"/>
        <v>&gt;20.59</v>
      </c>
      <c r="O70" s="147">
        <f t="shared" si="46"/>
        <v>159.64683882879257</v>
      </c>
      <c r="P70" s="147">
        <f t="shared" si="38"/>
        <v>148.37029848273252</v>
      </c>
      <c r="Q70" s="147">
        <f t="shared" si="38"/>
        <v>145.52986010841008</v>
      </c>
      <c r="R70" s="147">
        <f t="shared" si="38"/>
        <v>149.81892205363692</v>
      </c>
      <c r="S70" s="147">
        <f t="shared" si="38"/>
        <v>140.95675432575095</v>
      </c>
      <c r="T70" s="147">
        <f t="shared" si="38"/>
        <v>145.03278339290364</v>
      </c>
      <c r="U70" s="147">
        <f t="shared" si="38"/>
        <v>141.36861789002771</v>
      </c>
      <c r="V70" s="147">
        <f t="shared" si="38"/>
        <v>150.11716808294079</v>
      </c>
      <c r="W70" s="147">
        <f t="shared" si="38"/>
        <v>150.40121192037304</v>
      </c>
      <c r="X70" s="147">
        <f t="shared" si="38"/>
        <v>155.48559661041023</v>
      </c>
      <c r="Y70" s="147">
        <f t="shared" si="38"/>
        <v>154.51984756314056</v>
      </c>
      <c r="Z70" s="147">
        <f t="shared" si="38"/>
        <v>161.10966459156862</v>
      </c>
      <c r="AA70" s="120"/>
      <c r="AB70" s="147">
        <f t="shared" si="47"/>
        <v>-10</v>
      </c>
      <c r="AC70" s="147">
        <f t="shared" si="39"/>
        <v>-10</v>
      </c>
      <c r="AD70" s="147">
        <f t="shared" si="39"/>
        <v>-10</v>
      </c>
      <c r="AE70" s="147">
        <f t="shared" si="39"/>
        <v>-10</v>
      </c>
      <c r="AF70" s="147">
        <f t="shared" si="39"/>
        <v>-10</v>
      </c>
      <c r="AG70" s="147">
        <f t="shared" si="39"/>
        <v>-10</v>
      </c>
      <c r="AH70" s="147">
        <f t="shared" si="39"/>
        <v>-10</v>
      </c>
      <c r="AI70" s="147">
        <f t="shared" si="39"/>
        <v>-10</v>
      </c>
      <c r="AJ70" s="147">
        <f t="shared" si="39"/>
        <v>-10</v>
      </c>
      <c r="AK70" s="147">
        <f t="shared" si="39"/>
        <v>-10</v>
      </c>
      <c r="AL70" s="147">
        <f t="shared" si="39"/>
        <v>-10</v>
      </c>
      <c r="AM70" s="147">
        <f t="shared" si="39"/>
        <v>-10</v>
      </c>
      <c r="AN70" s="120"/>
      <c r="AO70" s="120"/>
      <c r="AP70" s="120"/>
    </row>
    <row r="71" spans="1:42" x14ac:dyDescent="0.25">
      <c r="A71">
        <f t="shared" si="40"/>
        <v>0</v>
      </c>
      <c r="B71">
        <f t="shared" si="41"/>
        <v>20.59</v>
      </c>
      <c r="C71">
        <f t="shared" si="42"/>
        <v>-10</v>
      </c>
      <c r="D71">
        <f t="shared" si="43"/>
        <v>135.1662812026477</v>
      </c>
      <c r="E71">
        <f t="shared" si="44"/>
        <v>-10</v>
      </c>
      <c r="F71">
        <f t="shared" si="48"/>
        <v>6.8579092866874731</v>
      </c>
      <c r="G71" s="55" t="str">
        <f t="shared" si="45"/>
        <v>&gt;20.59</v>
      </c>
      <c r="O71" s="147">
        <f t="shared" si="46"/>
        <v>165.96681421165999</v>
      </c>
      <c r="P71" s="147">
        <f t="shared" si="38"/>
        <v>152.24749686368264</v>
      </c>
      <c r="Q71" s="147">
        <f t="shared" si="38"/>
        <v>149.13721684379956</v>
      </c>
      <c r="R71" s="147">
        <f t="shared" si="38"/>
        <v>149.25083437877248</v>
      </c>
      <c r="S71" s="147">
        <f t="shared" si="38"/>
        <v>144.23746064809336</v>
      </c>
      <c r="T71" s="147">
        <f t="shared" si="38"/>
        <v>146.76545080124032</v>
      </c>
      <c r="U71" s="147">
        <f t="shared" si="38"/>
        <v>142.61841077472957</v>
      </c>
      <c r="V71" s="147">
        <f t="shared" si="38"/>
        <v>142.9876677633915</v>
      </c>
      <c r="W71" s="147">
        <f t="shared" si="38"/>
        <v>142.49059104788503</v>
      </c>
      <c r="X71" s="147">
        <f t="shared" si="38"/>
        <v>148.51232040144862</v>
      </c>
      <c r="Y71" s="147">
        <f t="shared" si="38"/>
        <v>153.78133358581675</v>
      </c>
      <c r="Z71" s="147">
        <f t="shared" si="38"/>
        <v>159.70364759627904</v>
      </c>
      <c r="AA71" s="120"/>
      <c r="AB71" s="147">
        <f t="shared" si="47"/>
        <v>-10</v>
      </c>
      <c r="AC71" s="147">
        <f t="shared" si="39"/>
        <v>-10</v>
      </c>
      <c r="AD71" s="147">
        <f t="shared" si="39"/>
        <v>-10</v>
      </c>
      <c r="AE71" s="147">
        <f t="shared" si="39"/>
        <v>-10</v>
      </c>
      <c r="AF71" s="147">
        <f t="shared" si="39"/>
        <v>-10</v>
      </c>
      <c r="AG71" s="147">
        <f t="shared" si="39"/>
        <v>-10</v>
      </c>
      <c r="AH71" s="147">
        <f t="shared" si="39"/>
        <v>-10</v>
      </c>
      <c r="AI71" s="147">
        <f t="shared" si="39"/>
        <v>-10</v>
      </c>
      <c r="AJ71" s="147">
        <f t="shared" si="39"/>
        <v>-10</v>
      </c>
      <c r="AK71" s="147">
        <f t="shared" si="39"/>
        <v>-10</v>
      </c>
      <c r="AL71" s="147">
        <f t="shared" si="39"/>
        <v>-10</v>
      </c>
      <c r="AM71" s="147">
        <f t="shared" si="39"/>
        <v>-10</v>
      </c>
      <c r="AN71" s="120"/>
      <c r="AO71" s="120"/>
      <c r="AP71" s="120"/>
    </row>
    <row r="72" spans="1:42" x14ac:dyDescent="0.25">
      <c r="A72">
        <f t="shared" si="40"/>
        <v>0</v>
      </c>
      <c r="B72">
        <f t="shared" si="41"/>
        <v>20.59</v>
      </c>
      <c r="C72">
        <f t="shared" si="42"/>
        <v>-10</v>
      </c>
      <c r="D72">
        <f t="shared" si="43"/>
        <v>121.32546455060211</v>
      </c>
      <c r="E72">
        <f t="shared" si="44"/>
        <v>-10</v>
      </c>
      <c r="F72">
        <f t="shared" si="48"/>
        <v>8.634619023617077</v>
      </c>
      <c r="G72" s="55" t="str">
        <f t="shared" si="45"/>
        <v>&gt;20.59</v>
      </c>
      <c r="O72" s="147">
        <f t="shared" si="46"/>
        <v>104.88318697185599</v>
      </c>
      <c r="P72" s="147">
        <f t="shared" si="38"/>
        <v>105.62170094917983</v>
      </c>
      <c r="Q72" s="147">
        <f t="shared" si="38"/>
        <v>99.599971595616253</v>
      </c>
      <c r="R72" s="147">
        <f t="shared" si="38"/>
        <v>102.85227353421544</v>
      </c>
      <c r="S72" s="147">
        <f t="shared" si="38"/>
        <v>94.075318957559119</v>
      </c>
      <c r="T72" s="147">
        <f t="shared" si="38"/>
        <v>92.967547991573369</v>
      </c>
      <c r="U72" s="147">
        <f t="shared" si="38"/>
        <v>95.8079863658958</v>
      </c>
      <c r="V72" s="147">
        <f t="shared" si="38"/>
        <v>102.48301654555351</v>
      </c>
      <c r="W72" s="147">
        <f t="shared" si="38"/>
        <v>101.61668284138518</v>
      </c>
      <c r="X72" s="147">
        <f t="shared" si="38"/>
        <v>103.49137216843801</v>
      </c>
      <c r="Y72" s="147">
        <f t="shared" si="38"/>
        <v>89.615830709872895</v>
      </c>
      <c r="Z72" s="147">
        <f t="shared" si="38"/>
        <v>-10</v>
      </c>
      <c r="AA72" s="120"/>
      <c r="AB72" s="147">
        <f t="shared" si="47"/>
        <v>-10</v>
      </c>
      <c r="AC72" s="147">
        <f t="shared" si="39"/>
        <v>-10</v>
      </c>
      <c r="AD72" s="147">
        <f t="shared" si="39"/>
        <v>-10</v>
      </c>
      <c r="AE72" s="147">
        <f t="shared" si="39"/>
        <v>-10</v>
      </c>
      <c r="AF72" s="147">
        <f t="shared" si="39"/>
        <v>-10</v>
      </c>
      <c r="AG72" s="147">
        <f t="shared" si="39"/>
        <v>-10</v>
      </c>
      <c r="AH72" s="147">
        <f t="shared" si="39"/>
        <v>-10</v>
      </c>
      <c r="AI72" s="147">
        <f t="shared" si="39"/>
        <v>-10</v>
      </c>
      <c r="AJ72" s="147">
        <f t="shared" si="39"/>
        <v>-10</v>
      </c>
      <c r="AK72" s="147">
        <f t="shared" si="39"/>
        <v>-10</v>
      </c>
      <c r="AL72" s="147">
        <f t="shared" si="39"/>
        <v>-10</v>
      </c>
      <c r="AM72" s="147">
        <f t="shared" si="39"/>
        <v>0</v>
      </c>
      <c r="AN72" s="120"/>
      <c r="AO72" s="120"/>
      <c r="AP72" s="120"/>
    </row>
    <row r="73" spans="1:42" x14ac:dyDescent="0.25">
      <c r="G73" s="55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</row>
    <row r="74" spans="1:42" x14ac:dyDescent="0.25">
      <c r="A74" s="1" t="s">
        <v>133</v>
      </c>
      <c r="G74" s="55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</row>
    <row r="75" spans="1:42" ht="39.6" x14ac:dyDescent="0.25">
      <c r="B75" s="106" t="s">
        <v>125</v>
      </c>
      <c r="C75" s="106" t="s">
        <v>126</v>
      </c>
      <c r="D75" s="106" t="s">
        <v>127</v>
      </c>
      <c r="E75" s="106" t="s">
        <v>128</v>
      </c>
      <c r="F75" s="107" t="s">
        <v>129</v>
      </c>
      <c r="G75" s="107" t="s">
        <v>130</v>
      </c>
      <c r="O75" s="147">
        <f t="shared" ref="O75:Z82" si="49">IF((O65&gt;0)*AND(P65&gt;0),-10,O65)</f>
        <v>-10</v>
      </c>
      <c r="P75" s="147">
        <f t="shared" si="49"/>
        <v>-10</v>
      </c>
      <c r="Q75" s="147">
        <f t="shared" si="49"/>
        <v>-10</v>
      </c>
      <c r="R75" s="147">
        <f t="shared" si="49"/>
        <v>-10</v>
      </c>
      <c r="S75" s="147">
        <f t="shared" si="49"/>
        <v>-10</v>
      </c>
      <c r="T75" s="147">
        <f t="shared" si="49"/>
        <v>-10</v>
      </c>
      <c r="U75" s="147">
        <f t="shared" si="49"/>
        <v>-10</v>
      </c>
      <c r="V75" s="147">
        <f t="shared" si="49"/>
        <v>-10</v>
      </c>
      <c r="W75" s="147">
        <f t="shared" si="49"/>
        <v>124.83726655147112</v>
      </c>
      <c r="X75" s="147">
        <f t="shared" si="49"/>
        <v>-10</v>
      </c>
      <c r="Y75" s="147">
        <f t="shared" si="49"/>
        <v>-10</v>
      </c>
      <c r="Z75" s="147">
        <f t="shared" si="49"/>
        <v>-10</v>
      </c>
      <c r="AA75" s="120"/>
      <c r="AB75" s="147">
        <f>IF((AA65=-10)*AND(ABS(AB65)&gt;-10),AB65,-10)</f>
        <v>-10</v>
      </c>
      <c r="AC75" s="147">
        <f t="shared" ref="AC75:AM75" si="50">IF((AB65=-10)*AND(ABS(AC65)&gt;-10),AC65,-10)</f>
        <v>-10</v>
      </c>
      <c r="AD75" s="147">
        <f t="shared" si="50"/>
        <v>-10</v>
      </c>
      <c r="AE75" s="147">
        <f t="shared" si="50"/>
        <v>-10</v>
      </c>
      <c r="AF75" s="147">
        <f t="shared" si="50"/>
        <v>-10</v>
      </c>
      <c r="AG75" s="147">
        <f t="shared" si="50"/>
        <v>-10</v>
      </c>
      <c r="AH75" s="147">
        <f t="shared" si="50"/>
        <v>-10</v>
      </c>
      <c r="AI75" s="147">
        <f t="shared" si="50"/>
        <v>-10</v>
      </c>
      <c r="AJ75" s="147">
        <f t="shared" si="50"/>
        <v>-10</v>
      </c>
      <c r="AK75" s="147">
        <f t="shared" si="50"/>
        <v>48.670911544014963</v>
      </c>
      <c r="AL75" s="147">
        <f t="shared" si="50"/>
        <v>-10</v>
      </c>
      <c r="AM75" s="147">
        <f t="shared" si="50"/>
        <v>-10</v>
      </c>
      <c r="AN75" s="120"/>
      <c r="AO75" s="120"/>
      <c r="AP75" s="120"/>
    </row>
    <row r="76" spans="1:42" x14ac:dyDescent="0.25">
      <c r="A76" t="str">
        <f t="shared" ref="A76:A82" si="51">A35</f>
        <v>BPB</v>
      </c>
      <c r="B76">
        <f t="shared" ref="B76:B82" si="52">MAX(O145:Z145)</f>
        <v>20.59</v>
      </c>
      <c r="C76">
        <f t="shared" ref="C76:C82" si="53">MAX(AB145:AM145)</f>
        <v>-10</v>
      </c>
      <c r="D76">
        <f t="shared" ref="D76:D82" si="54">MAX(O135:Z135)</f>
        <v>-10</v>
      </c>
      <c r="E76">
        <f t="shared" ref="E76:E82" si="55">MAX(AB135:AM135)</f>
        <v>-10</v>
      </c>
      <c r="F76" t="e">
        <f>(B76-C76)*((70-E76)/(D76-E76))+C76</f>
        <v>#DIV/0!</v>
      </c>
      <c r="G76" s="55" t="str">
        <f t="shared" ref="G76:G82" si="56">IF(B76=$E$11,("&gt;"&amp;$E$11),F76)</f>
        <v>&gt;20.59</v>
      </c>
      <c r="O76" s="147">
        <f t="shared" si="49"/>
        <v>-10</v>
      </c>
      <c r="P76" s="147">
        <f t="shared" si="49"/>
        <v>-10</v>
      </c>
      <c r="Q76" s="147">
        <f t="shared" si="49"/>
        <v>-10</v>
      </c>
      <c r="R76" s="147">
        <f t="shared" si="49"/>
        <v>-10</v>
      </c>
      <c r="S76" s="147">
        <f t="shared" si="49"/>
        <v>-10</v>
      </c>
      <c r="T76" s="147">
        <f t="shared" si="49"/>
        <v>-10</v>
      </c>
      <c r="U76" s="147">
        <f t="shared" si="49"/>
        <v>-10</v>
      </c>
      <c r="V76" s="147">
        <f t="shared" si="49"/>
        <v>-10</v>
      </c>
      <c r="W76" s="147">
        <f t="shared" si="49"/>
        <v>152.27590124742588</v>
      </c>
      <c r="X76" s="147">
        <f t="shared" si="49"/>
        <v>-10</v>
      </c>
      <c r="Y76" s="147">
        <f t="shared" si="49"/>
        <v>-10</v>
      </c>
      <c r="Z76" s="147">
        <f t="shared" si="49"/>
        <v>-10</v>
      </c>
      <c r="AA76" s="120"/>
      <c r="AB76" s="147">
        <f t="shared" ref="AB76:AM82" si="57">IF((AA66=-10)*AND(ABS(AB66)&gt;-10),AB66,-10)</f>
        <v>-10</v>
      </c>
      <c r="AC76" s="147">
        <f t="shared" si="57"/>
        <v>-10</v>
      </c>
      <c r="AD76" s="147">
        <f t="shared" si="57"/>
        <v>-10</v>
      </c>
      <c r="AE76" s="147">
        <f t="shared" si="57"/>
        <v>-10</v>
      </c>
      <c r="AF76" s="147">
        <f t="shared" si="57"/>
        <v>-10</v>
      </c>
      <c r="AG76" s="147">
        <f t="shared" si="57"/>
        <v>-10</v>
      </c>
      <c r="AH76" s="147">
        <f t="shared" si="57"/>
        <v>-10</v>
      </c>
      <c r="AI76" s="147">
        <f t="shared" si="57"/>
        <v>-10</v>
      </c>
      <c r="AJ76" s="147">
        <f t="shared" si="57"/>
        <v>-10</v>
      </c>
      <c r="AK76" s="147">
        <f t="shared" si="57"/>
        <v>17.738537647643621</v>
      </c>
      <c r="AL76" s="147">
        <f t="shared" si="57"/>
        <v>-10</v>
      </c>
      <c r="AM76" s="147">
        <f t="shared" si="57"/>
        <v>-10</v>
      </c>
      <c r="AN76" s="120"/>
      <c r="AO76" s="120"/>
      <c r="AP76" s="120"/>
    </row>
    <row r="77" spans="1:42" x14ac:dyDescent="0.25">
      <c r="A77">
        <f t="shared" si="51"/>
        <v>0</v>
      </c>
      <c r="B77">
        <f t="shared" si="52"/>
        <v>20.59</v>
      </c>
      <c r="C77">
        <f t="shared" si="53"/>
        <v>-10</v>
      </c>
      <c r="D77">
        <f t="shared" si="54"/>
        <v>-10</v>
      </c>
      <c r="E77">
        <f t="shared" si="55"/>
        <v>-10</v>
      </c>
      <c r="F77" t="e">
        <f t="shared" ref="F77:F82" si="58">(B77-C77)*((70-E77)/(D77-E77))+C77</f>
        <v>#DIV/0!</v>
      </c>
      <c r="G77" s="55" t="str">
        <f t="shared" si="56"/>
        <v>&gt;20.59</v>
      </c>
      <c r="O77" s="147">
        <f t="shared" si="49"/>
        <v>-10</v>
      </c>
      <c r="P77" s="147">
        <f t="shared" si="49"/>
        <v>-10</v>
      </c>
      <c r="Q77" s="147">
        <f t="shared" si="49"/>
        <v>-10</v>
      </c>
      <c r="R77" s="147">
        <f t="shared" si="49"/>
        <v>-10</v>
      </c>
      <c r="S77" s="147">
        <f t="shared" si="49"/>
        <v>-10</v>
      </c>
      <c r="T77" s="147">
        <f t="shared" si="49"/>
        <v>-10</v>
      </c>
      <c r="U77" s="147">
        <f t="shared" si="49"/>
        <v>-10</v>
      </c>
      <c r="V77" s="147">
        <f t="shared" si="49"/>
        <v>-10</v>
      </c>
      <c r="W77" s="147">
        <f t="shared" si="49"/>
        <v>85.397779724004081</v>
      </c>
      <c r="X77" s="147">
        <f t="shared" si="49"/>
        <v>-10</v>
      </c>
      <c r="Y77" s="147">
        <f t="shared" si="49"/>
        <v>-10</v>
      </c>
      <c r="Z77" s="147">
        <f t="shared" si="49"/>
        <v>-10</v>
      </c>
      <c r="AA77" s="120"/>
      <c r="AB77" s="147">
        <f t="shared" si="57"/>
        <v>-10</v>
      </c>
      <c r="AC77" s="147">
        <f t="shared" si="57"/>
        <v>-10</v>
      </c>
      <c r="AD77" s="147">
        <f t="shared" si="57"/>
        <v>-10</v>
      </c>
      <c r="AE77" s="147">
        <f t="shared" si="57"/>
        <v>-10</v>
      </c>
      <c r="AF77" s="147">
        <f t="shared" si="57"/>
        <v>-10</v>
      </c>
      <c r="AG77" s="147">
        <f t="shared" si="57"/>
        <v>-10</v>
      </c>
      <c r="AH77" s="147">
        <f t="shared" si="57"/>
        <v>-10</v>
      </c>
      <c r="AI77" s="147">
        <f t="shared" si="57"/>
        <v>-10</v>
      </c>
      <c r="AJ77" s="147">
        <f t="shared" si="57"/>
        <v>-10</v>
      </c>
      <c r="AK77" s="147">
        <f t="shared" si="57"/>
        <v>4.2890619452268792</v>
      </c>
      <c r="AL77" s="147">
        <f t="shared" si="57"/>
        <v>-10</v>
      </c>
      <c r="AM77" s="147">
        <f t="shared" si="57"/>
        <v>-10</v>
      </c>
      <c r="AN77" s="120"/>
      <c r="AO77" s="120"/>
      <c r="AP77" s="120"/>
    </row>
    <row r="78" spans="1:42" x14ac:dyDescent="0.25">
      <c r="A78">
        <f t="shared" si="51"/>
        <v>0</v>
      </c>
      <c r="B78">
        <f t="shared" si="52"/>
        <v>20.59</v>
      </c>
      <c r="C78">
        <f t="shared" si="53"/>
        <v>-10</v>
      </c>
      <c r="D78">
        <f t="shared" si="54"/>
        <v>-10</v>
      </c>
      <c r="E78">
        <f t="shared" si="55"/>
        <v>-10</v>
      </c>
      <c r="F78" t="e">
        <f t="shared" si="58"/>
        <v>#DIV/0!</v>
      </c>
      <c r="G78" s="55" t="str">
        <f t="shared" si="56"/>
        <v>&gt;20.59</v>
      </c>
      <c r="O78" s="147">
        <f t="shared" si="49"/>
        <v>-10</v>
      </c>
      <c r="P78" s="147">
        <f t="shared" si="49"/>
        <v>-10</v>
      </c>
      <c r="Q78" s="147">
        <f t="shared" si="49"/>
        <v>-10</v>
      </c>
      <c r="R78" s="147">
        <f t="shared" si="49"/>
        <v>-10</v>
      </c>
      <c r="S78" s="147">
        <f t="shared" si="49"/>
        <v>-10</v>
      </c>
      <c r="T78" s="147">
        <f t="shared" si="49"/>
        <v>-10</v>
      </c>
      <c r="U78" s="147">
        <f t="shared" si="49"/>
        <v>-10</v>
      </c>
      <c r="V78" s="147">
        <f t="shared" si="49"/>
        <v>-10</v>
      </c>
      <c r="W78" s="147">
        <f t="shared" si="49"/>
        <v>-10</v>
      </c>
      <c r="X78" s="147">
        <f t="shared" si="49"/>
        <v>-10</v>
      </c>
      <c r="Y78" s="147">
        <f t="shared" si="49"/>
        <v>-10</v>
      </c>
      <c r="Z78" s="147">
        <f t="shared" si="49"/>
        <v>163.48143063412789</v>
      </c>
      <c r="AA78" s="120"/>
      <c r="AB78" s="147">
        <f t="shared" si="57"/>
        <v>-10</v>
      </c>
      <c r="AC78" s="147">
        <f t="shared" si="57"/>
        <v>-10</v>
      </c>
      <c r="AD78" s="147">
        <f t="shared" si="57"/>
        <v>-10</v>
      </c>
      <c r="AE78" s="147">
        <f t="shared" si="57"/>
        <v>-10</v>
      </c>
      <c r="AF78" s="147">
        <f t="shared" si="57"/>
        <v>-10</v>
      </c>
      <c r="AG78" s="147">
        <f t="shared" si="57"/>
        <v>-10</v>
      </c>
      <c r="AH78" s="147">
        <f t="shared" si="57"/>
        <v>-10</v>
      </c>
      <c r="AI78" s="147">
        <f t="shared" si="57"/>
        <v>-10</v>
      </c>
      <c r="AJ78" s="147">
        <f t="shared" si="57"/>
        <v>-10</v>
      </c>
      <c r="AK78" s="147">
        <f t="shared" si="57"/>
        <v>-10</v>
      </c>
      <c r="AL78" s="147">
        <f t="shared" si="57"/>
        <v>-10</v>
      </c>
      <c r="AM78" s="147">
        <f t="shared" si="57"/>
        <v>-10</v>
      </c>
      <c r="AN78" s="120"/>
      <c r="AO78" s="120"/>
      <c r="AP78" s="120"/>
    </row>
    <row r="79" spans="1:42" x14ac:dyDescent="0.25">
      <c r="A79">
        <f t="shared" si="51"/>
        <v>0</v>
      </c>
      <c r="B79">
        <f t="shared" si="52"/>
        <v>20.59</v>
      </c>
      <c r="C79">
        <f t="shared" si="53"/>
        <v>-10</v>
      </c>
      <c r="D79">
        <f t="shared" si="54"/>
        <v>-10</v>
      </c>
      <c r="E79">
        <f t="shared" si="55"/>
        <v>-10</v>
      </c>
      <c r="F79" t="e">
        <f t="shared" si="58"/>
        <v>#DIV/0!</v>
      </c>
      <c r="G79" s="55" t="str">
        <f t="shared" si="56"/>
        <v>&gt;20.59</v>
      </c>
      <c r="O79" s="147">
        <f t="shared" si="49"/>
        <v>-10</v>
      </c>
      <c r="P79" s="147">
        <f t="shared" si="49"/>
        <v>-10</v>
      </c>
      <c r="Q79" s="147">
        <f t="shared" si="49"/>
        <v>-10</v>
      </c>
      <c r="R79" s="147">
        <f t="shared" si="49"/>
        <v>-10</v>
      </c>
      <c r="S79" s="147">
        <f t="shared" si="49"/>
        <v>-10</v>
      </c>
      <c r="T79" s="147">
        <f t="shared" si="49"/>
        <v>-10</v>
      </c>
      <c r="U79" s="147">
        <f t="shared" si="49"/>
        <v>-10</v>
      </c>
      <c r="V79" s="147">
        <f t="shared" si="49"/>
        <v>-10</v>
      </c>
      <c r="W79" s="147">
        <f t="shared" si="49"/>
        <v>-10</v>
      </c>
      <c r="X79" s="147">
        <f t="shared" si="49"/>
        <v>-10</v>
      </c>
      <c r="Y79" s="147">
        <f t="shared" si="49"/>
        <v>-10</v>
      </c>
      <c r="Z79" s="147">
        <f t="shared" si="49"/>
        <v>152.17648590432455</v>
      </c>
      <c r="AA79" s="120"/>
      <c r="AB79" s="147">
        <f t="shared" si="57"/>
        <v>-10</v>
      </c>
      <c r="AC79" s="147">
        <f t="shared" si="57"/>
        <v>-10</v>
      </c>
      <c r="AD79" s="147">
        <f t="shared" si="57"/>
        <v>-10</v>
      </c>
      <c r="AE79" s="147">
        <f t="shared" si="57"/>
        <v>-10</v>
      </c>
      <c r="AF79" s="147">
        <f t="shared" si="57"/>
        <v>-10</v>
      </c>
      <c r="AG79" s="147">
        <f t="shared" si="57"/>
        <v>-10</v>
      </c>
      <c r="AH79" s="147">
        <f t="shared" si="57"/>
        <v>-10</v>
      </c>
      <c r="AI79" s="147">
        <f t="shared" si="57"/>
        <v>-10</v>
      </c>
      <c r="AJ79" s="147">
        <f t="shared" si="57"/>
        <v>-10</v>
      </c>
      <c r="AK79" s="147">
        <f t="shared" si="57"/>
        <v>-10</v>
      </c>
      <c r="AL79" s="147">
        <f t="shared" si="57"/>
        <v>-10</v>
      </c>
      <c r="AM79" s="147">
        <f t="shared" si="57"/>
        <v>-10</v>
      </c>
      <c r="AN79" s="120"/>
      <c r="AO79" s="120"/>
      <c r="AP79" s="120"/>
    </row>
    <row r="80" spans="1:42" x14ac:dyDescent="0.25">
      <c r="A80">
        <f t="shared" si="51"/>
        <v>0</v>
      </c>
      <c r="B80">
        <f t="shared" si="52"/>
        <v>20.59</v>
      </c>
      <c r="C80">
        <f t="shared" si="53"/>
        <v>-10</v>
      </c>
      <c r="D80">
        <f t="shared" si="54"/>
        <v>-10</v>
      </c>
      <c r="E80">
        <f t="shared" si="55"/>
        <v>-10</v>
      </c>
      <c r="F80" t="e">
        <f t="shared" si="58"/>
        <v>#DIV/0!</v>
      </c>
      <c r="G80" s="55" t="str">
        <f t="shared" si="56"/>
        <v>&gt;20.59</v>
      </c>
      <c r="O80" s="147">
        <f t="shared" si="49"/>
        <v>-10</v>
      </c>
      <c r="P80" s="147">
        <f t="shared" si="49"/>
        <v>-10</v>
      </c>
      <c r="Q80" s="147">
        <f t="shared" si="49"/>
        <v>-10</v>
      </c>
      <c r="R80" s="147">
        <f t="shared" si="49"/>
        <v>-10</v>
      </c>
      <c r="S80" s="147">
        <f t="shared" si="49"/>
        <v>-10</v>
      </c>
      <c r="T80" s="147">
        <f t="shared" si="49"/>
        <v>-10</v>
      </c>
      <c r="U80" s="147">
        <f t="shared" si="49"/>
        <v>-10</v>
      </c>
      <c r="V80" s="147">
        <f t="shared" si="49"/>
        <v>-10</v>
      </c>
      <c r="W80" s="147">
        <f t="shared" si="49"/>
        <v>-10</v>
      </c>
      <c r="X80" s="147">
        <f t="shared" si="49"/>
        <v>-10</v>
      </c>
      <c r="Y80" s="147">
        <f t="shared" si="49"/>
        <v>-10</v>
      </c>
      <c r="Z80" s="147">
        <f t="shared" si="49"/>
        <v>161.10966459156862</v>
      </c>
      <c r="AA80" s="120"/>
      <c r="AB80" s="147">
        <f t="shared" si="57"/>
        <v>-10</v>
      </c>
      <c r="AC80" s="147">
        <f t="shared" si="57"/>
        <v>-10</v>
      </c>
      <c r="AD80" s="147">
        <f t="shared" si="57"/>
        <v>-10</v>
      </c>
      <c r="AE80" s="147">
        <f t="shared" si="57"/>
        <v>-10</v>
      </c>
      <c r="AF80" s="147">
        <f t="shared" si="57"/>
        <v>-10</v>
      </c>
      <c r="AG80" s="147">
        <f t="shared" si="57"/>
        <v>-10</v>
      </c>
      <c r="AH80" s="147">
        <f t="shared" si="57"/>
        <v>-10</v>
      </c>
      <c r="AI80" s="147">
        <f t="shared" si="57"/>
        <v>-10</v>
      </c>
      <c r="AJ80" s="147">
        <f t="shared" si="57"/>
        <v>-10</v>
      </c>
      <c r="AK80" s="147">
        <f t="shared" si="57"/>
        <v>-10</v>
      </c>
      <c r="AL80" s="147">
        <f t="shared" si="57"/>
        <v>-10</v>
      </c>
      <c r="AM80" s="147">
        <f t="shared" si="57"/>
        <v>-10</v>
      </c>
      <c r="AN80" s="120"/>
      <c r="AO80" s="120"/>
      <c r="AP80" s="120"/>
    </row>
    <row r="81" spans="1:48" x14ac:dyDescent="0.25">
      <c r="A81">
        <f t="shared" si="51"/>
        <v>0</v>
      </c>
      <c r="B81">
        <f t="shared" si="52"/>
        <v>20.59</v>
      </c>
      <c r="C81">
        <f t="shared" si="53"/>
        <v>-10</v>
      </c>
      <c r="D81">
        <f t="shared" si="54"/>
        <v>-10</v>
      </c>
      <c r="E81">
        <f t="shared" si="55"/>
        <v>-10</v>
      </c>
      <c r="F81" t="e">
        <f t="shared" si="58"/>
        <v>#DIV/0!</v>
      </c>
      <c r="G81" s="55" t="str">
        <f t="shared" si="56"/>
        <v>&gt;20.59</v>
      </c>
      <c r="O81" s="147">
        <f t="shared" si="49"/>
        <v>-10</v>
      </c>
      <c r="P81" s="147">
        <f t="shared" si="49"/>
        <v>-10</v>
      </c>
      <c r="Q81" s="147">
        <f t="shared" si="49"/>
        <v>-10</v>
      </c>
      <c r="R81" s="147">
        <f t="shared" si="49"/>
        <v>-10</v>
      </c>
      <c r="S81" s="147">
        <f t="shared" si="49"/>
        <v>-10</v>
      </c>
      <c r="T81" s="147">
        <f t="shared" si="49"/>
        <v>-10</v>
      </c>
      <c r="U81" s="147">
        <f t="shared" si="49"/>
        <v>-10</v>
      </c>
      <c r="V81" s="147">
        <f t="shared" si="49"/>
        <v>-10</v>
      </c>
      <c r="W81" s="147">
        <f t="shared" si="49"/>
        <v>-10</v>
      </c>
      <c r="X81" s="147">
        <f t="shared" si="49"/>
        <v>-10</v>
      </c>
      <c r="Y81" s="147">
        <f t="shared" si="49"/>
        <v>-10</v>
      </c>
      <c r="Z81" s="147">
        <f t="shared" si="49"/>
        <v>159.70364759627904</v>
      </c>
      <c r="AA81" s="120"/>
      <c r="AB81" s="147">
        <f t="shared" si="57"/>
        <v>-10</v>
      </c>
      <c r="AC81" s="147">
        <f t="shared" si="57"/>
        <v>-10</v>
      </c>
      <c r="AD81" s="147">
        <f t="shared" si="57"/>
        <v>-10</v>
      </c>
      <c r="AE81" s="147">
        <f t="shared" si="57"/>
        <v>-10</v>
      </c>
      <c r="AF81" s="147">
        <f t="shared" si="57"/>
        <v>-10</v>
      </c>
      <c r="AG81" s="147">
        <f t="shared" si="57"/>
        <v>-10</v>
      </c>
      <c r="AH81" s="147">
        <f t="shared" si="57"/>
        <v>-10</v>
      </c>
      <c r="AI81" s="147">
        <f t="shared" si="57"/>
        <v>-10</v>
      </c>
      <c r="AJ81" s="147">
        <f t="shared" si="57"/>
        <v>-10</v>
      </c>
      <c r="AK81" s="147">
        <f t="shared" si="57"/>
        <v>-10</v>
      </c>
      <c r="AL81" s="147">
        <f t="shared" si="57"/>
        <v>-10</v>
      </c>
      <c r="AM81" s="147">
        <f t="shared" si="57"/>
        <v>-10</v>
      </c>
      <c r="AN81" s="120"/>
      <c r="AO81" s="120"/>
      <c r="AP81" s="120"/>
    </row>
    <row r="82" spans="1:48" x14ac:dyDescent="0.25">
      <c r="A82">
        <f t="shared" si="51"/>
        <v>0</v>
      </c>
      <c r="B82">
        <f t="shared" si="52"/>
        <v>20.59</v>
      </c>
      <c r="C82">
        <f t="shared" si="53"/>
        <v>-10</v>
      </c>
      <c r="D82">
        <f t="shared" si="54"/>
        <v>-10</v>
      </c>
      <c r="E82">
        <f t="shared" si="55"/>
        <v>-10</v>
      </c>
      <c r="F82" t="e">
        <f t="shared" si="58"/>
        <v>#DIV/0!</v>
      </c>
      <c r="G82" s="55" t="str">
        <f t="shared" si="56"/>
        <v>&gt;20.59</v>
      </c>
      <c r="O82" s="147">
        <f t="shared" si="49"/>
        <v>-10</v>
      </c>
      <c r="P82" s="147">
        <f t="shared" si="49"/>
        <v>-10</v>
      </c>
      <c r="Q82" s="147">
        <f t="shared" si="49"/>
        <v>-10</v>
      </c>
      <c r="R82" s="147">
        <f t="shared" si="49"/>
        <v>-10</v>
      </c>
      <c r="S82" s="147">
        <f t="shared" si="49"/>
        <v>-10</v>
      </c>
      <c r="T82" s="147">
        <f t="shared" si="49"/>
        <v>-10</v>
      </c>
      <c r="U82" s="147">
        <f t="shared" si="49"/>
        <v>-10</v>
      </c>
      <c r="V82" s="147">
        <f t="shared" si="49"/>
        <v>-10</v>
      </c>
      <c r="W82" s="147">
        <f t="shared" si="49"/>
        <v>-10</v>
      </c>
      <c r="X82" s="147">
        <f t="shared" si="49"/>
        <v>-10</v>
      </c>
      <c r="Y82" s="147">
        <f t="shared" si="49"/>
        <v>89.615830709872895</v>
      </c>
      <c r="Z82" s="147">
        <f t="shared" si="49"/>
        <v>-10</v>
      </c>
      <c r="AA82" s="120"/>
      <c r="AB82" s="147">
        <f t="shared" si="57"/>
        <v>-10</v>
      </c>
      <c r="AC82" s="147">
        <f t="shared" si="57"/>
        <v>-10</v>
      </c>
      <c r="AD82" s="147">
        <f t="shared" si="57"/>
        <v>-10</v>
      </c>
      <c r="AE82" s="147">
        <f t="shared" si="57"/>
        <v>-10</v>
      </c>
      <c r="AF82" s="147">
        <f t="shared" si="57"/>
        <v>-10</v>
      </c>
      <c r="AG82" s="147">
        <f t="shared" si="57"/>
        <v>-10</v>
      </c>
      <c r="AH82" s="147">
        <f t="shared" si="57"/>
        <v>-10</v>
      </c>
      <c r="AI82" s="147">
        <f t="shared" si="57"/>
        <v>-10</v>
      </c>
      <c r="AJ82" s="147">
        <f t="shared" si="57"/>
        <v>-10</v>
      </c>
      <c r="AK82" s="147">
        <f t="shared" si="57"/>
        <v>-10</v>
      </c>
      <c r="AL82" s="147">
        <f t="shared" si="57"/>
        <v>-10</v>
      </c>
      <c r="AM82" s="147">
        <f t="shared" si="57"/>
        <v>0</v>
      </c>
      <c r="AN82" s="120"/>
      <c r="AO82" s="120"/>
      <c r="AP82" s="120"/>
    </row>
    <row r="83" spans="1:48" x14ac:dyDescent="0.25"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</row>
    <row r="84" spans="1:48" x14ac:dyDescent="0.25">
      <c r="G84" s="55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</row>
    <row r="85" spans="1:48" x14ac:dyDescent="0.25">
      <c r="B85" s="1" t="s">
        <v>170</v>
      </c>
      <c r="O85" s="147">
        <f>IF(O75=-10,-10,O$34)</f>
        <v>-10</v>
      </c>
      <c r="P85" s="147">
        <f t="shared" ref="P85:Z85" si="59">IF(P75=-10,-10,P$34)</f>
        <v>-10</v>
      </c>
      <c r="Q85" s="147">
        <f t="shared" si="59"/>
        <v>-10</v>
      </c>
      <c r="R85" s="147">
        <f t="shared" si="59"/>
        <v>-10</v>
      </c>
      <c r="S85" s="147">
        <f t="shared" si="59"/>
        <v>-10</v>
      </c>
      <c r="T85" s="147">
        <f t="shared" si="59"/>
        <v>-10</v>
      </c>
      <c r="U85" s="147">
        <f t="shared" si="59"/>
        <v>-10</v>
      </c>
      <c r="V85" s="147">
        <f t="shared" si="59"/>
        <v>-10</v>
      </c>
      <c r="W85" s="147">
        <f t="shared" si="59"/>
        <v>2.57375</v>
      </c>
      <c r="X85" s="147">
        <f t="shared" si="59"/>
        <v>-10</v>
      </c>
      <c r="Y85" s="147">
        <f t="shared" si="59"/>
        <v>-10</v>
      </c>
      <c r="Z85" s="147">
        <f t="shared" si="59"/>
        <v>-10</v>
      </c>
      <c r="AA85" s="120"/>
      <c r="AB85" s="147">
        <f t="shared" ref="AB85:AM92" si="60">IF(AB75=-10,-10,AB$34)</f>
        <v>-10</v>
      </c>
      <c r="AC85" s="147">
        <f t="shared" si="60"/>
        <v>-10</v>
      </c>
      <c r="AD85" s="147">
        <f t="shared" si="60"/>
        <v>-10</v>
      </c>
      <c r="AE85" s="147">
        <f t="shared" si="60"/>
        <v>-10</v>
      </c>
      <c r="AF85" s="147">
        <f t="shared" si="60"/>
        <v>-10</v>
      </c>
      <c r="AG85" s="147">
        <f t="shared" si="60"/>
        <v>-10</v>
      </c>
      <c r="AH85" s="147">
        <f t="shared" si="60"/>
        <v>-10</v>
      </c>
      <c r="AI85" s="147">
        <f t="shared" si="60"/>
        <v>-10</v>
      </c>
      <c r="AJ85" s="147">
        <f t="shared" si="60"/>
        <v>-10</v>
      </c>
      <c r="AK85" s="147">
        <f t="shared" si="60"/>
        <v>5.1475</v>
      </c>
      <c r="AL85" s="147">
        <f t="shared" si="60"/>
        <v>-10</v>
      </c>
      <c r="AM85" s="147">
        <f t="shared" si="60"/>
        <v>-10</v>
      </c>
      <c r="AN85" s="120"/>
      <c r="AO85" s="120"/>
      <c r="AP85" s="120"/>
    </row>
    <row r="86" spans="1:48" x14ac:dyDescent="0.25">
      <c r="A86" s="27" t="s">
        <v>47</v>
      </c>
      <c r="B86" s="28">
        <f>B34</f>
        <v>1.00537109375E-2</v>
      </c>
      <c r="C86" s="28">
        <f t="shared" ref="C86:M86" si="61">C34</f>
        <v>2.0107421875E-2</v>
      </c>
      <c r="D86" s="28">
        <f t="shared" si="61"/>
        <v>4.021484375E-2</v>
      </c>
      <c r="E86" s="28">
        <f t="shared" si="61"/>
        <v>8.0429687499999999E-2</v>
      </c>
      <c r="F86" s="28">
        <f t="shared" si="61"/>
        <v>0.160859375</v>
      </c>
      <c r="G86" s="28">
        <f t="shared" si="61"/>
        <v>0.32171875</v>
      </c>
      <c r="H86" s="28">
        <f t="shared" si="61"/>
        <v>0.6434375</v>
      </c>
      <c r="I86" s="28">
        <f t="shared" si="61"/>
        <v>1.286875</v>
      </c>
      <c r="J86" s="28">
        <f t="shared" si="61"/>
        <v>2.57375</v>
      </c>
      <c r="K86" s="28">
        <f t="shared" si="61"/>
        <v>5.1475</v>
      </c>
      <c r="L86" s="28">
        <f t="shared" si="61"/>
        <v>10.295</v>
      </c>
      <c r="M86" s="28">
        <f t="shared" si="61"/>
        <v>20.59</v>
      </c>
      <c r="O86" s="147">
        <f t="shared" ref="O86:Z92" si="62">IF(O76=-10,-10,O$34)</f>
        <v>-10</v>
      </c>
      <c r="P86" s="147">
        <f t="shared" si="62"/>
        <v>-10</v>
      </c>
      <c r="Q86" s="147">
        <f t="shared" si="62"/>
        <v>-10</v>
      </c>
      <c r="R86" s="147">
        <f t="shared" si="62"/>
        <v>-10</v>
      </c>
      <c r="S86" s="147">
        <f t="shared" si="62"/>
        <v>-10</v>
      </c>
      <c r="T86" s="147">
        <f t="shared" si="62"/>
        <v>-10</v>
      </c>
      <c r="U86" s="147">
        <f t="shared" si="62"/>
        <v>-10</v>
      </c>
      <c r="V86" s="147">
        <f t="shared" si="62"/>
        <v>-10</v>
      </c>
      <c r="W86" s="147">
        <f t="shared" si="62"/>
        <v>2.57375</v>
      </c>
      <c r="X86" s="147">
        <f t="shared" si="62"/>
        <v>-10</v>
      </c>
      <c r="Y86" s="147">
        <f t="shared" si="62"/>
        <v>-10</v>
      </c>
      <c r="Z86" s="147">
        <f t="shared" si="62"/>
        <v>-10</v>
      </c>
      <c r="AA86" s="120"/>
      <c r="AB86" s="147">
        <f t="shared" si="60"/>
        <v>-10</v>
      </c>
      <c r="AC86" s="147">
        <f t="shared" si="60"/>
        <v>-10</v>
      </c>
      <c r="AD86" s="147">
        <f t="shared" si="60"/>
        <v>-10</v>
      </c>
      <c r="AE86" s="147">
        <f t="shared" si="60"/>
        <v>-10</v>
      </c>
      <c r="AF86" s="147">
        <f t="shared" si="60"/>
        <v>-10</v>
      </c>
      <c r="AG86" s="147">
        <f t="shared" si="60"/>
        <v>-10</v>
      </c>
      <c r="AH86" s="147">
        <f t="shared" si="60"/>
        <v>-10</v>
      </c>
      <c r="AI86" s="147">
        <f t="shared" si="60"/>
        <v>-10</v>
      </c>
      <c r="AJ86" s="147">
        <f t="shared" si="60"/>
        <v>-10</v>
      </c>
      <c r="AK86" s="147">
        <f t="shared" si="60"/>
        <v>5.1475</v>
      </c>
      <c r="AL86" s="147">
        <f t="shared" si="60"/>
        <v>-10</v>
      </c>
      <c r="AM86" s="147">
        <f t="shared" si="60"/>
        <v>-10</v>
      </c>
      <c r="AN86" s="120"/>
      <c r="AO86" s="120"/>
      <c r="AP86" s="120"/>
    </row>
    <row r="87" spans="1:48" x14ac:dyDescent="0.25">
      <c r="A87" t="str">
        <f>J4</f>
        <v>BPB</v>
      </c>
      <c r="B87" s="2">
        <f>STDEV(B25,O25,AB25)</f>
        <v>13.308828161147638</v>
      </c>
      <c r="C87" s="2">
        <f t="shared" ref="C87:M94" si="63">STDEV(C25,P25,AC25)</f>
        <v>14.194114723354717</v>
      </c>
      <c r="D87" s="2">
        <f t="shared" si="63"/>
        <v>6.7817885761519721</v>
      </c>
      <c r="E87" s="2">
        <f t="shared" si="63"/>
        <v>6.3672353079397546</v>
      </c>
      <c r="F87" s="2">
        <f t="shared" si="63"/>
        <v>3.3953134457253684</v>
      </c>
      <c r="G87" s="2">
        <f t="shared" si="63"/>
        <v>1.7730833405099724</v>
      </c>
      <c r="H87" s="2">
        <f t="shared" si="63"/>
        <v>4.9268982601652729</v>
      </c>
      <c r="I87" s="2">
        <f t="shared" si="63"/>
        <v>11.556791031411878</v>
      </c>
      <c r="J87" s="2">
        <f t="shared" si="63"/>
        <v>1.3581866870696411</v>
      </c>
      <c r="K87" s="2">
        <f t="shared" si="63"/>
        <v>29.026140689943222</v>
      </c>
      <c r="L87" s="2">
        <f t="shared" si="63"/>
        <v>2.4302373713406382</v>
      </c>
      <c r="M87" s="2">
        <f t="shared" si="63"/>
        <v>0.49183296474334204</v>
      </c>
      <c r="O87" s="147">
        <f t="shared" si="62"/>
        <v>-10</v>
      </c>
      <c r="P87" s="147">
        <f t="shared" si="62"/>
        <v>-10</v>
      </c>
      <c r="Q87" s="147">
        <f t="shared" si="62"/>
        <v>-10</v>
      </c>
      <c r="R87" s="147">
        <f t="shared" si="62"/>
        <v>-10</v>
      </c>
      <c r="S87" s="147">
        <f t="shared" si="62"/>
        <v>-10</v>
      </c>
      <c r="T87" s="147">
        <f t="shared" si="62"/>
        <v>-10</v>
      </c>
      <c r="U87" s="147">
        <f t="shared" si="62"/>
        <v>-10</v>
      </c>
      <c r="V87" s="147">
        <f t="shared" si="62"/>
        <v>-10</v>
      </c>
      <c r="W87" s="147">
        <f t="shared" si="62"/>
        <v>2.57375</v>
      </c>
      <c r="X87" s="147">
        <f t="shared" si="62"/>
        <v>-10</v>
      </c>
      <c r="Y87" s="147">
        <f t="shared" si="62"/>
        <v>-10</v>
      </c>
      <c r="Z87" s="147">
        <f t="shared" si="62"/>
        <v>-10</v>
      </c>
      <c r="AA87" s="120"/>
      <c r="AB87" s="147">
        <f t="shared" si="60"/>
        <v>-10</v>
      </c>
      <c r="AC87" s="147">
        <f t="shared" si="60"/>
        <v>-10</v>
      </c>
      <c r="AD87" s="147">
        <f t="shared" si="60"/>
        <v>-10</v>
      </c>
      <c r="AE87" s="147">
        <f t="shared" si="60"/>
        <v>-10</v>
      </c>
      <c r="AF87" s="147">
        <f t="shared" si="60"/>
        <v>-10</v>
      </c>
      <c r="AG87" s="147">
        <f t="shared" si="60"/>
        <v>-10</v>
      </c>
      <c r="AH87" s="147">
        <f t="shared" si="60"/>
        <v>-10</v>
      </c>
      <c r="AI87" s="147">
        <f t="shared" si="60"/>
        <v>-10</v>
      </c>
      <c r="AJ87" s="147">
        <f t="shared" si="60"/>
        <v>-10</v>
      </c>
      <c r="AK87" s="147">
        <f t="shared" si="60"/>
        <v>5.1475</v>
      </c>
      <c r="AL87" s="147">
        <f t="shared" si="60"/>
        <v>-10</v>
      </c>
      <c r="AM87" s="147">
        <f t="shared" si="60"/>
        <v>-10</v>
      </c>
      <c r="AN87" s="120"/>
      <c r="AO87" s="120"/>
      <c r="AP87" s="120"/>
    </row>
    <row r="88" spans="1:48" x14ac:dyDescent="0.25">
      <c r="A88">
        <f t="shared" ref="A88:A94" si="64">J5</f>
        <v>0</v>
      </c>
      <c r="B88" s="2">
        <f t="shared" ref="B88:B94" si="65">STDEV(B26,O26,AB26)</f>
        <v>8.6122224555893094</v>
      </c>
      <c r="C88" s="2">
        <f t="shared" si="63"/>
        <v>7.4504070684337718</v>
      </c>
      <c r="D88" s="2">
        <f t="shared" si="63"/>
        <v>0.32204268485094351</v>
      </c>
      <c r="E88" s="2">
        <f t="shared" si="63"/>
        <v>0.87854860320131678</v>
      </c>
      <c r="F88" s="2">
        <f t="shared" si="63"/>
        <v>2.2808475778139994</v>
      </c>
      <c r="G88" s="2">
        <f t="shared" si="63"/>
        <v>1.127485674232235</v>
      </c>
      <c r="H88" s="2">
        <f t="shared" si="63"/>
        <v>8.3453192291563649</v>
      </c>
      <c r="I88" s="2">
        <f t="shared" si="63"/>
        <v>9.2743784979462411</v>
      </c>
      <c r="J88" s="2">
        <f t="shared" si="63"/>
        <v>22.151715789366804</v>
      </c>
      <c r="K88" s="2">
        <f t="shared" si="63"/>
        <v>10.617399571412699</v>
      </c>
      <c r="L88" s="2">
        <f t="shared" si="63"/>
        <v>0.29930717893432013</v>
      </c>
      <c r="M88" s="2">
        <f t="shared" si="63"/>
        <v>0.3877113555070455</v>
      </c>
      <c r="O88" s="147">
        <f t="shared" si="62"/>
        <v>-10</v>
      </c>
      <c r="P88" s="147">
        <f t="shared" si="62"/>
        <v>-10</v>
      </c>
      <c r="Q88" s="147">
        <f t="shared" si="62"/>
        <v>-10</v>
      </c>
      <c r="R88" s="147">
        <f t="shared" si="62"/>
        <v>-10</v>
      </c>
      <c r="S88" s="147">
        <f t="shared" si="62"/>
        <v>-10</v>
      </c>
      <c r="T88" s="147">
        <f t="shared" si="62"/>
        <v>-10</v>
      </c>
      <c r="U88" s="147">
        <f t="shared" si="62"/>
        <v>-10</v>
      </c>
      <c r="V88" s="147">
        <f t="shared" si="62"/>
        <v>-10</v>
      </c>
      <c r="W88" s="147">
        <f t="shared" si="62"/>
        <v>-10</v>
      </c>
      <c r="X88" s="147">
        <f t="shared" si="62"/>
        <v>-10</v>
      </c>
      <c r="Y88" s="147">
        <f t="shared" si="62"/>
        <v>-10</v>
      </c>
      <c r="Z88" s="147">
        <f t="shared" si="62"/>
        <v>20.59</v>
      </c>
      <c r="AA88" s="120"/>
      <c r="AB88" s="147">
        <f t="shared" si="60"/>
        <v>-10</v>
      </c>
      <c r="AC88" s="147">
        <f t="shared" si="60"/>
        <v>-10</v>
      </c>
      <c r="AD88" s="147">
        <f t="shared" si="60"/>
        <v>-10</v>
      </c>
      <c r="AE88" s="147">
        <f t="shared" si="60"/>
        <v>-10</v>
      </c>
      <c r="AF88" s="147">
        <f t="shared" si="60"/>
        <v>-10</v>
      </c>
      <c r="AG88" s="147">
        <f t="shared" si="60"/>
        <v>-10</v>
      </c>
      <c r="AH88" s="147">
        <f t="shared" si="60"/>
        <v>-10</v>
      </c>
      <c r="AI88" s="147">
        <f t="shared" si="60"/>
        <v>-10</v>
      </c>
      <c r="AJ88" s="147">
        <f t="shared" si="60"/>
        <v>-10</v>
      </c>
      <c r="AK88" s="147">
        <f t="shared" si="60"/>
        <v>-10</v>
      </c>
      <c r="AL88" s="147">
        <f t="shared" si="60"/>
        <v>-10</v>
      </c>
      <c r="AM88" s="147">
        <f t="shared" si="60"/>
        <v>-10</v>
      </c>
      <c r="AN88" s="120"/>
      <c r="AO88" s="120"/>
      <c r="AP88" s="120"/>
    </row>
    <row r="89" spans="1:48" x14ac:dyDescent="0.25">
      <c r="A89">
        <f t="shared" si="64"/>
        <v>0</v>
      </c>
      <c r="B89" s="2">
        <f t="shared" si="65"/>
        <v>1.6803793401630507</v>
      </c>
      <c r="C89" s="2">
        <f t="shared" si="63"/>
        <v>7.2902067470740208</v>
      </c>
      <c r="D89" s="2">
        <f t="shared" si="63"/>
        <v>7.3518497014645128</v>
      </c>
      <c r="E89" s="2">
        <f t="shared" si="63"/>
        <v>0.87725234899342619</v>
      </c>
      <c r="F89" s="2">
        <f t="shared" si="63"/>
        <v>3.9862824265977803</v>
      </c>
      <c r="G89" s="2">
        <f t="shared" si="63"/>
        <v>6.5539978282066667</v>
      </c>
      <c r="H89" s="2">
        <f t="shared" si="63"/>
        <v>1.3237102094978459</v>
      </c>
      <c r="I89" s="2">
        <f t="shared" si="63"/>
        <v>7.0064610258221141</v>
      </c>
      <c r="J89" s="2">
        <f t="shared" si="63"/>
        <v>9.1974770257275704</v>
      </c>
      <c r="K89" s="2">
        <f t="shared" si="63"/>
        <v>13.436633339889381</v>
      </c>
      <c r="L89" s="2">
        <f t="shared" si="63"/>
        <v>7.8637820147409998E-2</v>
      </c>
      <c r="M89" s="2">
        <f t="shared" si="63"/>
        <v>0.2269642207024743</v>
      </c>
      <c r="O89" s="147">
        <f t="shared" si="62"/>
        <v>-10</v>
      </c>
      <c r="P89" s="147">
        <f t="shared" si="62"/>
        <v>-10</v>
      </c>
      <c r="Q89" s="147">
        <f t="shared" si="62"/>
        <v>-10</v>
      </c>
      <c r="R89" s="147">
        <f t="shared" si="62"/>
        <v>-10</v>
      </c>
      <c r="S89" s="147">
        <f t="shared" si="62"/>
        <v>-10</v>
      </c>
      <c r="T89" s="147">
        <f t="shared" si="62"/>
        <v>-10</v>
      </c>
      <c r="U89" s="147">
        <f t="shared" si="62"/>
        <v>-10</v>
      </c>
      <c r="V89" s="147">
        <f t="shared" si="62"/>
        <v>-10</v>
      </c>
      <c r="W89" s="147">
        <f t="shared" si="62"/>
        <v>-10</v>
      </c>
      <c r="X89" s="147">
        <f t="shared" si="62"/>
        <v>-10</v>
      </c>
      <c r="Y89" s="147">
        <f t="shared" si="62"/>
        <v>-10</v>
      </c>
      <c r="Z89" s="147">
        <f t="shared" si="62"/>
        <v>20.59</v>
      </c>
      <c r="AA89" s="120"/>
      <c r="AB89" s="147">
        <f t="shared" si="60"/>
        <v>-10</v>
      </c>
      <c r="AC89" s="147">
        <f t="shared" si="60"/>
        <v>-10</v>
      </c>
      <c r="AD89" s="147">
        <f t="shared" si="60"/>
        <v>-10</v>
      </c>
      <c r="AE89" s="147">
        <f t="shared" si="60"/>
        <v>-10</v>
      </c>
      <c r="AF89" s="147">
        <f t="shared" si="60"/>
        <v>-10</v>
      </c>
      <c r="AG89" s="147">
        <f t="shared" si="60"/>
        <v>-10</v>
      </c>
      <c r="AH89" s="147">
        <f t="shared" si="60"/>
        <v>-10</v>
      </c>
      <c r="AI89" s="147">
        <f t="shared" si="60"/>
        <v>-10</v>
      </c>
      <c r="AJ89" s="147">
        <f t="shared" si="60"/>
        <v>-10</v>
      </c>
      <c r="AK89" s="147">
        <f t="shared" si="60"/>
        <v>-10</v>
      </c>
      <c r="AL89" s="147">
        <f t="shared" si="60"/>
        <v>-10</v>
      </c>
      <c r="AM89" s="147">
        <f t="shared" si="60"/>
        <v>-10</v>
      </c>
      <c r="AN89" s="120"/>
      <c r="AO89" s="120"/>
      <c r="AP89" s="120"/>
    </row>
    <row r="90" spans="1:48" x14ac:dyDescent="0.25">
      <c r="A90">
        <f t="shared" si="64"/>
        <v>0</v>
      </c>
      <c r="B90" s="2">
        <f t="shared" si="65"/>
        <v>37.861153283523706</v>
      </c>
      <c r="C90" s="2">
        <f t="shared" si="63"/>
        <v>38.130885283427567</v>
      </c>
      <c r="D90" s="2">
        <f t="shared" si="63"/>
        <v>35.732516664171555</v>
      </c>
      <c r="E90" s="2">
        <f t="shared" si="63"/>
        <v>36.664392092280899</v>
      </c>
      <c r="F90" s="2">
        <f t="shared" si="63"/>
        <v>37.70275037860285</v>
      </c>
      <c r="G90" s="2">
        <f t="shared" si="63"/>
        <v>37.625211591409872</v>
      </c>
      <c r="H90" s="2">
        <f t="shared" si="63"/>
        <v>31.927188441758428</v>
      </c>
      <c r="I90" s="2">
        <f t="shared" si="63"/>
        <v>23.386786958809484</v>
      </c>
      <c r="J90" s="2">
        <f t="shared" si="63"/>
        <v>12.076462627032608</v>
      </c>
      <c r="K90" s="2">
        <f t="shared" si="63"/>
        <v>5.2797981623066139</v>
      </c>
      <c r="L90" s="2">
        <f t="shared" si="63"/>
        <v>47.593745430251886</v>
      </c>
      <c r="M90" s="2">
        <f t="shared" si="63"/>
        <v>115.22663705537309</v>
      </c>
      <c r="O90" s="147">
        <f t="shared" si="62"/>
        <v>-10</v>
      </c>
      <c r="P90" s="147">
        <f t="shared" si="62"/>
        <v>-10</v>
      </c>
      <c r="Q90" s="147">
        <f t="shared" si="62"/>
        <v>-10</v>
      </c>
      <c r="R90" s="147">
        <f t="shared" si="62"/>
        <v>-10</v>
      </c>
      <c r="S90" s="147">
        <f t="shared" si="62"/>
        <v>-10</v>
      </c>
      <c r="T90" s="147">
        <f t="shared" si="62"/>
        <v>-10</v>
      </c>
      <c r="U90" s="147">
        <f t="shared" si="62"/>
        <v>-10</v>
      </c>
      <c r="V90" s="147">
        <f t="shared" si="62"/>
        <v>-10</v>
      </c>
      <c r="W90" s="147">
        <f t="shared" si="62"/>
        <v>-10</v>
      </c>
      <c r="X90" s="147">
        <f t="shared" si="62"/>
        <v>-10</v>
      </c>
      <c r="Y90" s="147">
        <f t="shared" si="62"/>
        <v>-10</v>
      </c>
      <c r="Z90" s="147">
        <f t="shared" si="62"/>
        <v>20.59</v>
      </c>
      <c r="AA90" s="120"/>
      <c r="AB90" s="147">
        <f t="shared" si="60"/>
        <v>-10</v>
      </c>
      <c r="AC90" s="147">
        <f t="shared" si="60"/>
        <v>-10</v>
      </c>
      <c r="AD90" s="147">
        <f t="shared" si="60"/>
        <v>-10</v>
      </c>
      <c r="AE90" s="147">
        <f t="shared" si="60"/>
        <v>-10</v>
      </c>
      <c r="AF90" s="147">
        <f t="shared" si="60"/>
        <v>-10</v>
      </c>
      <c r="AG90" s="147">
        <f t="shared" si="60"/>
        <v>-10</v>
      </c>
      <c r="AH90" s="147">
        <f t="shared" si="60"/>
        <v>-10</v>
      </c>
      <c r="AI90" s="147">
        <f t="shared" si="60"/>
        <v>-10</v>
      </c>
      <c r="AJ90" s="147">
        <f t="shared" si="60"/>
        <v>-10</v>
      </c>
      <c r="AK90" s="147">
        <f t="shared" si="60"/>
        <v>-10</v>
      </c>
      <c r="AL90" s="147">
        <f t="shared" si="60"/>
        <v>-10</v>
      </c>
      <c r="AM90" s="147">
        <f t="shared" si="60"/>
        <v>-10</v>
      </c>
      <c r="AN90" s="120"/>
      <c r="AO90" s="120"/>
      <c r="AP90" s="120"/>
    </row>
    <row r="91" spans="1:48" x14ac:dyDescent="0.25">
      <c r="A91">
        <f t="shared" si="64"/>
        <v>0</v>
      </c>
      <c r="B91" s="2">
        <f t="shared" si="65"/>
        <v>16.070816909073155</v>
      </c>
      <c r="C91" s="2">
        <f t="shared" si="63"/>
        <v>14.357471786117198</v>
      </c>
      <c r="D91" s="2">
        <f t="shared" si="63"/>
        <v>11.821794126174648</v>
      </c>
      <c r="E91" s="2">
        <f t="shared" si="63"/>
        <v>25.106584720683617</v>
      </c>
      <c r="F91" s="2">
        <f t="shared" si="63"/>
        <v>22.98078848783026</v>
      </c>
      <c r="G91" s="2">
        <f t="shared" si="63"/>
        <v>18.92814621517833</v>
      </c>
      <c r="H91" s="2">
        <f t="shared" si="63"/>
        <v>20.444615071721774</v>
      </c>
      <c r="I91" s="2">
        <f t="shared" si="63"/>
        <v>18.490701666292971</v>
      </c>
      <c r="J91" s="2">
        <f t="shared" si="63"/>
        <v>5.2199660394045644</v>
      </c>
      <c r="K91" s="2">
        <f t="shared" si="63"/>
        <v>16.231411672939807</v>
      </c>
      <c r="L91" s="2">
        <f t="shared" si="63"/>
        <v>19.931001071838342</v>
      </c>
      <c r="M91" s="2">
        <f t="shared" si="63"/>
        <v>19.717161775383822</v>
      </c>
      <c r="O91" s="147">
        <f t="shared" si="62"/>
        <v>-10</v>
      </c>
      <c r="P91" s="147">
        <f t="shared" si="62"/>
        <v>-10</v>
      </c>
      <c r="Q91" s="147">
        <f t="shared" si="62"/>
        <v>-10</v>
      </c>
      <c r="R91" s="147">
        <f t="shared" si="62"/>
        <v>-10</v>
      </c>
      <c r="S91" s="147">
        <f t="shared" si="62"/>
        <v>-10</v>
      </c>
      <c r="T91" s="147">
        <f t="shared" si="62"/>
        <v>-10</v>
      </c>
      <c r="U91" s="147">
        <f t="shared" si="62"/>
        <v>-10</v>
      </c>
      <c r="V91" s="147">
        <f t="shared" si="62"/>
        <v>-10</v>
      </c>
      <c r="W91" s="147">
        <f t="shared" si="62"/>
        <v>-10</v>
      </c>
      <c r="X91" s="147">
        <f t="shared" si="62"/>
        <v>-10</v>
      </c>
      <c r="Y91" s="147">
        <f t="shared" si="62"/>
        <v>-10</v>
      </c>
      <c r="Z91" s="147">
        <f t="shared" si="62"/>
        <v>20.59</v>
      </c>
      <c r="AA91" s="120"/>
      <c r="AB91" s="147">
        <f t="shared" si="60"/>
        <v>-10</v>
      </c>
      <c r="AC91" s="147">
        <f t="shared" si="60"/>
        <v>-10</v>
      </c>
      <c r="AD91" s="147">
        <f t="shared" si="60"/>
        <v>-10</v>
      </c>
      <c r="AE91" s="147">
        <f t="shared" si="60"/>
        <v>-10</v>
      </c>
      <c r="AF91" s="147">
        <f t="shared" si="60"/>
        <v>-10</v>
      </c>
      <c r="AG91" s="147">
        <f t="shared" si="60"/>
        <v>-10</v>
      </c>
      <c r="AH91" s="147">
        <f t="shared" si="60"/>
        <v>-10</v>
      </c>
      <c r="AI91" s="147">
        <f t="shared" si="60"/>
        <v>-10</v>
      </c>
      <c r="AJ91" s="147">
        <f t="shared" si="60"/>
        <v>-10</v>
      </c>
      <c r="AK91" s="147">
        <f t="shared" si="60"/>
        <v>-10</v>
      </c>
      <c r="AL91" s="147">
        <f t="shared" si="60"/>
        <v>-10</v>
      </c>
      <c r="AM91" s="147">
        <f t="shared" si="60"/>
        <v>-10</v>
      </c>
      <c r="AN91" s="120"/>
      <c r="AO91" s="120"/>
      <c r="AP91" s="120"/>
    </row>
    <row r="92" spans="1:48" x14ac:dyDescent="0.25">
      <c r="A92">
        <f t="shared" si="64"/>
        <v>0</v>
      </c>
      <c r="B92" s="2">
        <f t="shared" si="65"/>
        <v>18.029373923953202</v>
      </c>
      <c r="C92" s="2">
        <f t="shared" si="63"/>
        <v>12.449521544644689</v>
      </c>
      <c r="D92" s="2">
        <f t="shared" si="63"/>
        <v>16.522969958747936</v>
      </c>
      <c r="E92" s="2">
        <f t="shared" si="63"/>
        <v>13.65994866706632</v>
      </c>
      <c r="F92" s="2">
        <f t="shared" si="63"/>
        <v>11.250703445851791</v>
      </c>
      <c r="G92" s="2">
        <f t="shared" si="63"/>
        <v>13.278543386053737</v>
      </c>
      <c r="H92" s="2">
        <f t="shared" si="63"/>
        <v>6.7964978778398804</v>
      </c>
      <c r="I92" s="2">
        <f t="shared" si="63"/>
        <v>15.224262799019655</v>
      </c>
      <c r="J92" s="2">
        <f t="shared" si="63"/>
        <v>10.434367235868162</v>
      </c>
      <c r="K92" s="2">
        <f t="shared" si="63"/>
        <v>18.631206091734565</v>
      </c>
      <c r="L92" s="2">
        <f t="shared" si="63"/>
        <v>21.949373190527549</v>
      </c>
      <c r="M92" s="2">
        <f t="shared" si="63"/>
        <v>18.344742321228416</v>
      </c>
      <c r="O92" s="147">
        <f t="shared" si="62"/>
        <v>-10</v>
      </c>
      <c r="P92" s="147">
        <f t="shared" si="62"/>
        <v>-10</v>
      </c>
      <c r="Q92" s="147">
        <f t="shared" si="62"/>
        <v>-10</v>
      </c>
      <c r="R92" s="147">
        <f t="shared" si="62"/>
        <v>-10</v>
      </c>
      <c r="S92" s="147">
        <f t="shared" si="62"/>
        <v>-10</v>
      </c>
      <c r="T92" s="147">
        <f t="shared" si="62"/>
        <v>-10</v>
      </c>
      <c r="U92" s="147">
        <f t="shared" si="62"/>
        <v>-10</v>
      </c>
      <c r="V92" s="147">
        <f t="shared" si="62"/>
        <v>-10</v>
      </c>
      <c r="W92" s="147">
        <f t="shared" si="62"/>
        <v>-10</v>
      </c>
      <c r="X92" s="147">
        <f t="shared" si="62"/>
        <v>-10</v>
      </c>
      <c r="Y92" s="147">
        <f t="shared" si="62"/>
        <v>10.295</v>
      </c>
      <c r="Z92" s="147">
        <f t="shared" si="62"/>
        <v>-10</v>
      </c>
      <c r="AA92" s="120"/>
      <c r="AB92" s="147">
        <f t="shared" si="60"/>
        <v>-10</v>
      </c>
      <c r="AC92" s="147">
        <f t="shared" si="60"/>
        <v>-10</v>
      </c>
      <c r="AD92" s="147">
        <f t="shared" si="60"/>
        <v>-10</v>
      </c>
      <c r="AE92" s="147">
        <f t="shared" si="60"/>
        <v>-10</v>
      </c>
      <c r="AF92" s="147">
        <f t="shared" si="60"/>
        <v>-10</v>
      </c>
      <c r="AG92" s="147">
        <f t="shared" si="60"/>
        <v>-10</v>
      </c>
      <c r="AH92" s="147">
        <f t="shared" si="60"/>
        <v>-10</v>
      </c>
      <c r="AI92" s="147">
        <f t="shared" si="60"/>
        <v>-10</v>
      </c>
      <c r="AJ92" s="147">
        <f t="shared" si="60"/>
        <v>-10</v>
      </c>
      <c r="AK92" s="147">
        <f t="shared" si="60"/>
        <v>-10</v>
      </c>
      <c r="AL92" s="147">
        <f t="shared" si="60"/>
        <v>-10</v>
      </c>
      <c r="AM92" s="147">
        <f t="shared" si="60"/>
        <v>20.59</v>
      </c>
      <c r="AN92" s="120"/>
      <c r="AO92" s="120"/>
      <c r="AP92" s="120"/>
    </row>
    <row r="93" spans="1:48" x14ac:dyDescent="0.25">
      <c r="A93">
        <f t="shared" si="64"/>
        <v>0</v>
      </c>
      <c r="B93" s="2">
        <f t="shared" si="65"/>
        <v>23.191900324473263</v>
      </c>
      <c r="C93" s="2">
        <f t="shared" si="63"/>
        <v>12.509646796394522</v>
      </c>
      <c r="D93" s="2">
        <f t="shared" si="63"/>
        <v>14.607462639337816</v>
      </c>
      <c r="E93" s="2">
        <f t="shared" si="63"/>
        <v>6.9648361287678897</v>
      </c>
      <c r="F93" s="2">
        <f t="shared" si="63"/>
        <v>8.6474393638161366</v>
      </c>
      <c r="G93" s="2">
        <f t="shared" si="63"/>
        <v>12.109858492315281</v>
      </c>
      <c r="H93" s="2">
        <f t="shared" si="63"/>
        <v>5.4217113681940869</v>
      </c>
      <c r="I93" s="2">
        <f t="shared" si="63"/>
        <v>11.714003801175185</v>
      </c>
      <c r="J93" s="2">
        <f t="shared" si="63"/>
        <v>8.994028386072058</v>
      </c>
      <c r="K93" s="2">
        <f t="shared" si="63"/>
        <v>5.7743756059543969</v>
      </c>
      <c r="L93" s="2">
        <f t="shared" si="63"/>
        <v>9.8976983717950571</v>
      </c>
      <c r="M93" s="2">
        <f t="shared" si="63"/>
        <v>27.137473481216627</v>
      </c>
      <c r="O93" s="148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</row>
    <row r="94" spans="1:48" x14ac:dyDescent="0.25">
      <c r="A94">
        <f t="shared" si="64"/>
        <v>0</v>
      </c>
      <c r="B94" s="2">
        <f t="shared" si="65"/>
        <v>3.0412686591909628</v>
      </c>
      <c r="C94" s="2">
        <f t="shared" si="63"/>
        <v>5.1491794271655378</v>
      </c>
      <c r="D94" s="2">
        <f t="shared" si="63"/>
        <v>4.473852809346778</v>
      </c>
      <c r="E94" s="2">
        <f t="shared" si="63"/>
        <v>3.9483084253153007</v>
      </c>
      <c r="F94" s="2">
        <f t="shared" si="63"/>
        <v>0.40661456214367819</v>
      </c>
      <c r="G94" s="2">
        <f t="shared" si="63"/>
        <v>6.7208650288311116</v>
      </c>
      <c r="H94" s="2">
        <f t="shared" si="63"/>
        <v>4.9661384819622079</v>
      </c>
      <c r="I94" s="2">
        <f t="shared" si="63"/>
        <v>0.8196407171579686</v>
      </c>
      <c r="J94" s="2">
        <f t="shared" si="63"/>
        <v>3.7686278499560508</v>
      </c>
      <c r="K94" s="2">
        <f t="shared" si="63"/>
        <v>2.4261045349018127</v>
      </c>
      <c r="L94" s="2">
        <f t="shared" si="63"/>
        <v>11.239445015537482</v>
      </c>
      <c r="M94" s="2">
        <f t="shared" si="63"/>
        <v>0</v>
      </c>
      <c r="O94" s="148" t="s">
        <v>137</v>
      </c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8"/>
      <c r="AA94" s="121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8"/>
      <c r="AN94" s="121"/>
      <c r="AO94" s="121"/>
      <c r="AP94" s="121"/>
      <c r="AQ94" s="121"/>
      <c r="AR94" s="121"/>
      <c r="AS94" s="121"/>
      <c r="AT94" s="121"/>
      <c r="AU94" s="121"/>
      <c r="AV94" s="121"/>
    </row>
    <row r="95" spans="1:48" x14ac:dyDescent="0.25">
      <c r="O95" s="150">
        <f>IF(O25&gt;70,O25,-10)</f>
        <v>104.02743440465744</v>
      </c>
      <c r="P95" s="150">
        <f t="shared" ref="P95:Z95" si="66">IF(P25&gt;70,P25,-10)</f>
        <v>92.052795278730343</v>
      </c>
      <c r="Q95" s="150">
        <f t="shared" si="66"/>
        <v>97.735066592232229</v>
      </c>
      <c r="R95" s="150">
        <f t="shared" si="66"/>
        <v>95.665523566472586</v>
      </c>
      <c r="S95" s="150">
        <f t="shared" si="66"/>
        <v>98.022170827019693</v>
      </c>
      <c r="T95" s="150">
        <f t="shared" si="66"/>
        <v>104.73323231517664</v>
      </c>
      <c r="U95" s="150">
        <f t="shared" si="66"/>
        <v>114.2794481218598</v>
      </c>
      <c r="V95" s="150">
        <f t="shared" si="66"/>
        <v>128.07241406810749</v>
      </c>
      <c r="W95" s="150">
        <f t="shared" si="66"/>
        <v>122.91650051838265</v>
      </c>
      <c r="X95" s="150">
        <f t="shared" si="66"/>
        <v>89.720073371082208</v>
      </c>
      <c r="Y95" s="150">
        <f t="shared" si="66"/>
        <v>-10</v>
      </c>
      <c r="Z95" s="150">
        <f t="shared" si="66"/>
        <v>-10</v>
      </c>
      <c r="AA95" s="121"/>
      <c r="AB95" s="150">
        <f>IF(O25&lt;70,O25,-10)</f>
        <v>-10</v>
      </c>
      <c r="AC95" s="150">
        <f t="shared" ref="AC95:AM102" si="67">IF(P25&lt;70,P25,-10)</f>
        <v>-10</v>
      </c>
      <c r="AD95" s="150">
        <f t="shared" si="67"/>
        <v>-10</v>
      </c>
      <c r="AE95" s="150">
        <f t="shared" si="67"/>
        <v>-10</v>
      </c>
      <c r="AF95" s="150">
        <f t="shared" si="67"/>
        <v>-10</v>
      </c>
      <c r="AG95" s="150">
        <f t="shared" si="67"/>
        <v>-10</v>
      </c>
      <c r="AH95" s="150">
        <f t="shared" si="67"/>
        <v>-10</v>
      </c>
      <c r="AI95" s="150">
        <f t="shared" si="67"/>
        <v>-10</v>
      </c>
      <c r="AJ95" s="150">
        <f t="shared" si="67"/>
        <v>-10</v>
      </c>
      <c r="AK95" s="150">
        <f t="shared" si="67"/>
        <v>-10</v>
      </c>
      <c r="AL95" s="150">
        <f t="shared" si="67"/>
        <v>0.22729085254007483</v>
      </c>
      <c r="AM95" s="150">
        <f t="shared" si="67"/>
        <v>4.4740409921046336</v>
      </c>
      <c r="AN95" s="121"/>
      <c r="AO95" s="121"/>
      <c r="AP95" s="121"/>
      <c r="AQ95" s="121"/>
      <c r="AR95" s="121"/>
      <c r="AS95" s="121"/>
      <c r="AT95" s="121"/>
      <c r="AU95" s="121"/>
      <c r="AV95" s="121"/>
    </row>
    <row r="96" spans="1:48" x14ac:dyDescent="0.25">
      <c r="O96" s="150">
        <f t="shared" ref="O96:Z102" si="68">IF(O26&gt;70,O26,-10)</f>
        <v>97.376186298747896</v>
      </c>
      <c r="P96" s="150">
        <f t="shared" si="68"/>
        <v>91.634101602998641</v>
      </c>
      <c r="Q96" s="150">
        <f t="shared" si="68"/>
        <v>99.61320679480022</v>
      </c>
      <c r="R96" s="150">
        <f t="shared" si="68"/>
        <v>99.948161735385582</v>
      </c>
      <c r="S96" s="150">
        <f t="shared" si="68"/>
        <v>93.548129834915059</v>
      </c>
      <c r="T96" s="150">
        <f t="shared" si="68"/>
        <v>100.00797511763298</v>
      </c>
      <c r="U96" s="150">
        <f t="shared" si="68"/>
        <v>88.152962756200651</v>
      </c>
      <c r="V96" s="150">
        <f t="shared" si="68"/>
        <v>130.3692479464072</v>
      </c>
      <c r="W96" s="150">
        <f t="shared" si="68"/>
        <v>183.60315814658264</v>
      </c>
      <c r="X96" s="150">
        <f t="shared" si="68"/>
        <v>-10</v>
      </c>
      <c r="Y96" s="150">
        <f t="shared" si="68"/>
        <v>-10</v>
      </c>
      <c r="Z96" s="150">
        <f t="shared" si="68"/>
        <v>-10</v>
      </c>
      <c r="AA96" s="121"/>
      <c r="AB96" s="150">
        <f t="shared" ref="AB96:AB102" si="69">IF(O26&lt;70,O26,-10)</f>
        <v>-10</v>
      </c>
      <c r="AC96" s="150">
        <f t="shared" si="67"/>
        <v>-10</v>
      </c>
      <c r="AD96" s="150">
        <f t="shared" si="67"/>
        <v>-10</v>
      </c>
      <c r="AE96" s="150">
        <f t="shared" si="67"/>
        <v>-10</v>
      </c>
      <c r="AF96" s="150">
        <f t="shared" si="67"/>
        <v>-10</v>
      </c>
      <c r="AG96" s="150">
        <f t="shared" si="67"/>
        <v>-10</v>
      </c>
      <c r="AH96" s="150">
        <f t="shared" si="67"/>
        <v>-10</v>
      </c>
      <c r="AI96" s="150">
        <f t="shared" si="67"/>
        <v>-10</v>
      </c>
      <c r="AJ96" s="150">
        <f t="shared" si="67"/>
        <v>-10</v>
      </c>
      <c r="AK96" s="150">
        <f t="shared" si="67"/>
        <v>32.753808118669745</v>
      </c>
      <c r="AL96" s="150">
        <f t="shared" si="67"/>
        <v>0.84935002791291092</v>
      </c>
      <c r="AM96" s="150">
        <f t="shared" si="67"/>
        <v>1.411595821038359</v>
      </c>
      <c r="AN96" s="121"/>
      <c r="AO96" s="121"/>
      <c r="AP96" s="121"/>
      <c r="AQ96" s="121"/>
      <c r="AR96" s="121"/>
      <c r="AS96" s="121"/>
      <c r="AT96" s="121"/>
      <c r="AU96" s="121"/>
      <c r="AV96" s="121"/>
    </row>
    <row r="97" spans="12:48" x14ac:dyDescent="0.25">
      <c r="O97" s="150">
        <f t="shared" si="68"/>
        <v>105.92949996012439</v>
      </c>
      <c r="P97" s="150">
        <f t="shared" si="68"/>
        <v>98.010208150570207</v>
      </c>
      <c r="Q97" s="150">
        <f t="shared" si="68"/>
        <v>104.9126724619188</v>
      </c>
      <c r="R97" s="150">
        <f t="shared" si="68"/>
        <v>95.234867214291413</v>
      </c>
      <c r="S97" s="150">
        <f t="shared" si="68"/>
        <v>97.184783475556259</v>
      </c>
      <c r="T97" s="150">
        <f t="shared" si="68"/>
        <v>100.3190047053194</v>
      </c>
      <c r="U97" s="150">
        <f t="shared" si="68"/>
        <v>95.677486242922072</v>
      </c>
      <c r="V97" s="150">
        <f t="shared" si="68"/>
        <v>103.50107664088044</v>
      </c>
      <c r="W97" s="150">
        <f t="shared" si="68"/>
        <v>98.404976473402968</v>
      </c>
      <c r="X97" s="150">
        <f t="shared" si="68"/>
        <v>-10</v>
      </c>
      <c r="Y97" s="150">
        <f t="shared" si="68"/>
        <v>-10</v>
      </c>
      <c r="Z97" s="150">
        <f t="shared" si="68"/>
        <v>-10</v>
      </c>
      <c r="AA97" s="121"/>
      <c r="AB97" s="150">
        <f t="shared" si="69"/>
        <v>-10</v>
      </c>
      <c r="AC97" s="150">
        <f t="shared" si="67"/>
        <v>-10</v>
      </c>
      <c r="AD97" s="150">
        <f t="shared" si="67"/>
        <v>-10</v>
      </c>
      <c r="AE97" s="150">
        <f t="shared" si="67"/>
        <v>-10</v>
      </c>
      <c r="AF97" s="150">
        <f t="shared" si="67"/>
        <v>-10</v>
      </c>
      <c r="AG97" s="150">
        <f t="shared" si="67"/>
        <v>-10</v>
      </c>
      <c r="AH97" s="150">
        <f t="shared" si="67"/>
        <v>-10</v>
      </c>
      <c r="AI97" s="150">
        <f t="shared" si="67"/>
        <v>-10</v>
      </c>
      <c r="AJ97" s="150">
        <f t="shared" si="67"/>
        <v>-10</v>
      </c>
      <c r="AK97" s="150">
        <f t="shared" si="67"/>
        <v>23.291331047132939</v>
      </c>
      <c r="AL97" s="150">
        <f t="shared" si="67"/>
        <v>0.66990988117074646</v>
      </c>
      <c r="AM97" s="150">
        <f t="shared" si="67"/>
        <v>1.2441183507456726</v>
      </c>
      <c r="AN97" s="121"/>
      <c r="AO97" s="121"/>
      <c r="AP97" s="121"/>
      <c r="AQ97" s="121"/>
      <c r="AR97" s="121"/>
      <c r="AS97" s="121"/>
      <c r="AT97" s="121"/>
      <c r="AU97" s="121"/>
      <c r="AV97" s="121"/>
    </row>
    <row r="98" spans="12:48" x14ac:dyDescent="0.25">
      <c r="O98" s="150">
        <f t="shared" si="68"/>
        <v>103.56089002312783</v>
      </c>
      <c r="P98" s="150">
        <f t="shared" si="68"/>
        <v>99.529468059653865</v>
      </c>
      <c r="Q98" s="150">
        <f t="shared" si="68"/>
        <v>98.404976473402968</v>
      </c>
      <c r="R98" s="150">
        <f t="shared" si="68"/>
        <v>95.127203126246101</v>
      </c>
      <c r="S98" s="150">
        <f t="shared" si="68"/>
        <v>93.488316452667661</v>
      </c>
      <c r="T98" s="150">
        <f t="shared" si="68"/>
        <v>98.668155355291475</v>
      </c>
      <c r="U98" s="150">
        <f t="shared" si="68"/>
        <v>100.07975117632984</v>
      </c>
      <c r="V98" s="150">
        <f t="shared" si="68"/>
        <v>115.75085732514555</v>
      </c>
      <c r="W98" s="150">
        <f t="shared" si="68"/>
        <v>136.29077278889864</v>
      </c>
      <c r="X98" s="150">
        <f t="shared" si="68"/>
        <v>136.45825025919132</v>
      </c>
      <c r="Y98" s="150">
        <f t="shared" si="68"/>
        <v>89.157827577956766</v>
      </c>
      <c r="Z98" s="150">
        <f t="shared" si="68"/>
        <v>-10</v>
      </c>
      <c r="AA98" s="121"/>
      <c r="AB98" s="150">
        <f t="shared" si="69"/>
        <v>-10</v>
      </c>
      <c r="AC98" s="150">
        <f t="shared" si="67"/>
        <v>-10</v>
      </c>
      <c r="AD98" s="150">
        <f t="shared" si="67"/>
        <v>-10</v>
      </c>
      <c r="AE98" s="150">
        <f t="shared" si="67"/>
        <v>-10</v>
      </c>
      <c r="AF98" s="150">
        <f t="shared" si="67"/>
        <v>-10</v>
      </c>
      <c r="AG98" s="150">
        <f t="shared" si="67"/>
        <v>-10</v>
      </c>
      <c r="AH98" s="150">
        <f t="shared" si="67"/>
        <v>-10</v>
      </c>
      <c r="AI98" s="150">
        <f t="shared" si="67"/>
        <v>-10</v>
      </c>
      <c r="AJ98" s="150">
        <f t="shared" si="67"/>
        <v>-10</v>
      </c>
      <c r="AK98" s="150">
        <f t="shared" si="67"/>
        <v>-10</v>
      </c>
      <c r="AL98" s="150">
        <f t="shared" si="67"/>
        <v>-10</v>
      </c>
      <c r="AM98" s="150">
        <f t="shared" si="67"/>
        <v>0.52635776377701582</v>
      </c>
      <c r="AN98" s="121"/>
      <c r="AO98" s="121"/>
      <c r="AP98" s="121"/>
      <c r="AQ98" s="121"/>
      <c r="AR98" s="121"/>
      <c r="AS98" s="121"/>
      <c r="AT98" s="121"/>
      <c r="AU98" s="121"/>
      <c r="AV98" s="121"/>
    </row>
    <row r="99" spans="12:48" x14ac:dyDescent="0.25">
      <c r="O99" s="150">
        <f t="shared" si="68"/>
        <v>135.74048967222265</v>
      </c>
      <c r="P99" s="150">
        <f t="shared" si="68"/>
        <v>131.4458888268602</v>
      </c>
      <c r="Q99" s="150">
        <f t="shared" si="68"/>
        <v>129.66345003588802</v>
      </c>
      <c r="R99" s="150">
        <f t="shared" si="68"/>
        <v>119.41143631868569</v>
      </c>
      <c r="S99" s="150">
        <f t="shared" si="68"/>
        <v>119.20807081904456</v>
      </c>
      <c r="T99" s="150">
        <f t="shared" si="68"/>
        <v>120.60770396363345</v>
      </c>
      <c r="U99" s="150">
        <f t="shared" si="68"/>
        <v>126.37371401228168</v>
      </c>
      <c r="V99" s="150">
        <f t="shared" si="68"/>
        <v>125.57221469016669</v>
      </c>
      <c r="W99" s="150">
        <f t="shared" si="68"/>
        <v>137.06834675811464</v>
      </c>
      <c r="X99" s="150">
        <f t="shared" si="68"/>
        <v>127.09147459925032</v>
      </c>
      <c r="Y99" s="150">
        <f t="shared" si="68"/>
        <v>131.67317967940028</v>
      </c>
      <c r="Z99" s="150">
        <f t="shared" si="68"/>
        <v>124.29220831007255</v>
      </c>
      <c r="AA99" s="121"/>
      <c r="AB99" s="150">
        <f t="shared" si="69"/>
        <v>-10</v>
      </c>
      <c r="AC99" s="150">
        <f t="shared" si="67"/>
        <v>-10</v>
      </c>
      <c r="AD99" s="150">
        <f t="shared" si="67"/>
        <v>-10</v>
      </c>
      <c r="AE99" s="150">
        <f t="shared" si="67"/>
        <v>-10</v>
      </c>
      <c r="AF99" s="150">
        <f t="shared" si="67"/>
        <v>-10</v>
      </c>
      <c r="AG99" s="150">
        <f t="shared" si="67"/>
        <v>-10</v>
      </c>
      <c r="AH99" s="150">
        <f t="shared" si="67"/>
        <v>-10</v>
      </c>
      <c r="AI99" s="150">
        <f t="shared" si="67"/>
        <v>-10</v>
      </c>
      <c r="AJ99" s="150">
        <f t="shared" si="67"/>
        <v>-10</v>
      </c>
      <c r="AK99" s="150">
        <f t="shared" si="67"/>
        <v>-10</v>
      </c>
      <c r="AL99" s="150">
        <f t="shared" si="67"/>
        <v>-10</v>
      </c>
      <c r="AM99" s="150">
        <f t="shared" si="67"/>
        <v>-10</v>
      </c>
      <c r="AN99" s="121"/>
      <c r="AO99" s="121"/>
      <c r="AP99" s="121"/>
      <c r="AQ99" s="121"/>
      <c r="AR99" s="121"/>
      <c r="AS99" s="121"/>
      <c r="AT99" s="121"/>
      <c r="AU99" s="121"/>
      <c r="AV99" s="121"/>
    </row>
    <row r="100" spans="12:48" x14ac:dyDescent="0.25">
      <c r="O100" s="150">
        <f t="shared" si="68"/>
        <v>134.14945370444212</v>
      </c>
      <c r="P100" s="150">
        <f t="shared" si="68"/>
        <v>130.76401626923996</v>
      </c>
      <c r="Q100" s="150">
        <f t="shared" si="68"/>
        <v>122.16285190206553</v>
      </c>
      <c r="R100" s="150">
        <f t="shared" si="68"/>
        <v>130.50083738735145</v>
      </c>
      <c r="S100" s="150">
        <f t="shared" si="68"/>
        <v>125.04585692638963</v>
      </c>
      <c r="T100" s="150">
        <f t="shared" si="68"/>
        <v>126.25408724778688</v>
      </c>
      <c r="U100" s="150">
        <f t="shared" si="68"/>
        <v>131.75691841454659</v>
      </c>
      <c r="V100" s="150">
        <f t="shared" si="68"/>
        <v>128.58680915543502</v>
      </c>
      <c r="W100" s="150">
        <f t="shared" si="68"/>
        <v>135.64478826062683</v>
      </c>
      <c r="X100" s="150">
        <f t="shared" si="68"/>
        <v>129.13709227211098</v>
      </c>
      <c r="Y100" s="150">
        <f t="shared" si="68"/>
        <v>123.47874631150808</v>
      </c>
      <c r="Z100" s="150">
        <f t="shared" si="68"/>
        <v>135.1662812026477</v>
      </c>
      <c r="AA100" s="121"/>
      <c r="AB100" s="150">
        <f t="shared" si="69"/>
        <v>-10</v>
      </c>
      <c r="AC100" s="150">
        <f t="shared" si="67"/>
        <v>-10</v>
      </c>
      <c r="AD100" s="150">
        <f t="shared" si="67"/>
        <v>-10</v>
      </c>
      <c r="AE100" s="150">
        <f t="shared" si="67"/>
        <v>-10</v>
      </c>
      <c r="AF100" s="150">
        <f t="shared" si="67"/>
        <v>-10</v>
      </c>
      <c r="AG100" s="150">
        <f t="shared" si="67"/>
        <v>-10</v>
      </c>
      <c r="AH100" s="150">
        <f t="shared" si="67"/>
        <v>-10</v>
      </c>
      <c r="AI100" s="150">
        <f t="shared" si="67"/>
        <v>-10</v>
      </c>
      <c r="AJ100" s="150">
        <f t="shared" si="67"/>
        <v>-10</v>
      </c>
      <c r="AK100" s="150">
        <f t="shared" si="67"/>
        <v>-10</v>
      </c>
      <c r="AL100" s="150">
        <f t="shared" si="67"/>
        <v>-10</v>
      </c>
      <c r="AM100" s="150">
        <f t="shared" si="67"/>
        <v>-10</v>
      </c>
      <c r="AN100" s="121"/>
      <c r="AO100" s="121"/>
      <c r="AP100" s="121"/>
      <c r="AQ100" s="121"/>
      <c r="AR100" s="121"/>
      <c r="AS100" s="121"/>
      <c r="AT100" s="121"/>
      <c r="AU100" s="121"/>
      <c r="AV100" s="121"/>
    </row>
    <row r="101" spans="12:48" x14ac:dyDescent="0.25">
      <c r="O101" s="150">
        <f t="shared" si="68"/>
        <v>133.16851423558495</v>
      </c>
      <c r="P101" s="150">
        <f t="shared" si="68"/>
        <v>134.55618470372437</v>
      </c>
      <c r="Q101" s="150">
        <f t="shared" si="68"/>
        <v>128.47914506738974</v>
      </c>
      <c r="R101" s="150">
        <f t="shared" si="68"/>
        <v>139.40106866576281</v>
      </c>
      <c r="S101" s="150">
        <f t="shared" si="68"/>
        <v>132.00813461998561</v>
      </c>
      <c r="T101" s="150">
        <f t="shared" si="68"/>
        <v>129.63952468298905</v>
      </c>
      <c r="U101" s="150">
        <f t="shared" si="68"/>
        <v>134.9509530265571</v>
      </c>
      <c r="V101" s="150">
        <f t="shared" si="68"/>
        <v>126.42156471807957</v>
      </c>
      <c r="W101" s="150">
        <f t="shared" si="68"/>
        <v>129.77111412393333</v>
      </c>
      <c r="X101" s="150">
        <f t="shared" si="68"/>
        <v>140.34612010527155</v>
      </c>
      <c r="Y101" s="150">
        <f t="shared" si="68"/>
        <v>139.78387431214608</v>
      </c>
      <c r="Z101" s="150">
        <f t="shared" si="68"/>
        <v>121.32546455060211</v>
      </c>
      <c r="AA101" s="121"/>
      <c r="AB101" s="150">
        <f t="shared" si="69"/>
        <v>-10</v>
      </c>
      <c r="AC101" s="150">
        <f t="shared" si="67"/>
        <v>-10</v>
      </c>
      <c r="AD101" s="150">
        <f t="shared" si="67"/>
        <v>-10</v>
      </c>
      <c r="AE101" s="150">
        <f t="shared" si="67"/>
        <v>-10</v>
      </c>
      <c r="AF101" s="150">
        <f t="shared" si="67"/>
        <v>-10</v>
      </c>
      <c r="AG101" s="150">
        <f t="shared" si="67"/>
        <v>-10</v>
      </c>
      <c r="AH101" s="150">
        <f t="shared" si="67"/>
        <v>-10</v>
      </c>
      <c r="AI101" s="150">
        <f t="shared" si="67"/>
        <v>-10</v>
      </c>
      <c r="AJ101" s="150">
        <f t="shared" si="67"/>
        <v>-10</v>
      </c>
      <c r="AK101" s="150">
        <f t="shared" si="67"/>
        <v>-10</v>
      </c>
      <c r="AL101" s="150">
        <f t="shared" si="67"/>
        <v>-10</v>
      </c>
      <c r="AM101" s="150">
        <f t="shared" si="67"/>
        <v>-10</v>
      </c>
      <c r="AN101" s="121"/>
      <c r="AO101" s="121"/>
      <c r="AP101" s="121"/>
      <c r="AQ101" s="121"/>
      <c r="AR101" s="121"/>
      <c r="AS101" s="121"/>
      <c r="AT101" s="121"/>
      <c r="AU101" s="121"/>
      <c r="AV101" s="121"/>
    </row>
    <row r="102" spans="12:48" x14ac:dyDescent="0.25">
      <c r="O102" s="150">
        <f t="shared" si="68"/>
        <v>100.58218358720789</v>
      </c>
      <c r="P102" s="150">
        <f t="shared" si="68"/>
        <v>112.90374033016985</v>
      </c>
      <c r="Q102" s="150">
        <f t="shared" si="68"/>
        <v>93.272988276577067</v>
      </c>
      <c r="R102" s="150">
        <f t="shared" si="68"/>
        <v>97.268522210702585</v>
      </c>
      <c r="S102" s="150">
        <f t="shared" si="68"/>
        <v>93.500279129117132</v>
      </c>
      <c r="T102" s="150">
        <f t="shared" si="68"/>
        <v>102.47228646622537</v>
      </c>
      <c r="U102" s="150">
        <f t="shared" si="68"/>
        <v>102.83116675970969</v>
      </c>
      <c r="V102" s="150">
        <f t="shared" si="68"/>
        <v>101.3238695270755</v>
      </c>
      <c r="W102" s="150">
        <f t="shared" si="68"/>
        <v>106.94632745832999</v>
      </c>
      <c r="X102" s="150">
        <f t="shared" si="68"/>
        <v>106.92240210543102</v>
      </c>
      <c r="Y102" s="150">
        <f t="shared" si="68"/>
        <v>105.51080628439269</v>
      </c>
      <c r="Z102" s="150">
        <f t="shared" si="68"/>
        <v>-10</v>
      </c>
      <c r="AA102" s="121"/>
      <c r="AB102" s="150">
        <f t="shared" si="69"/>
        <v>-10</v>
      </c>
      <c r="AC102" s="150">
        <f t="shared" si="67"/>
        <v>-10</v>
      </c>
      <c r="AD102" s="150">
        <f t="shared" si="67"/>
        <v>-10</v>
      </c>
      <c r="AE102" s="150">
        <f t="shared" si="67"/>
        <v>-10</v>
      </c>
      <c r="AF102" s="150">
        <f t="shared" si="67"/>
        <v>-10</v>
      </c>
      <c r="AG102" s="150">
        <f t="shared" si="67"/>
        <v>-10</v>
      </c>
      <c r="AH102" s="150">
        <f t="shared" si="67"/>
        <v>-10</v>
      </c>
      <c r="AI102" s="150">
        <f t="shared" si="67"/>
        <v>-10</v>
      </c>
      <c r="AJ102" s="150">
        <f t="shared" si="67"/>
        <v>-10</v>
      </c>
      <c r="AK102" s="150">
        <f t="shared" si="67"/>
        <v>-10</v>
      </c>
      <c r="AL102" s="150">
        <f t="shared" si="67"/>
        <v>-10</v>
      </c>
      <c r="AM102" s="150">
        <f t="shared" si="67"/>
        <v>0</v>
      </c>
      <c r="AN102" s="121"/>
      <c r="AO102" s="121"/>
      <c r="AP102" s="121"/>
      <c r="AQ102" s="121"/>
      <c r="AR102" s="121"/>
      <c r="AS102" s="121"/>
      <c r="AT102" s="121"/>
      <c r="AU102" s="121"/>
      <c r="AV102" s="121"/>
    </row>
    <row r="103" spans="12:48" x14ac:dyDescent="0.25"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21"/>
      <c r="AV103" s="121"/>
    </row>
    <row r="104" spans="12:48" x14ac:dyDescent="0.25"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21"/>
      <c r="AV104" s="121"/>
    </row>
    <row r="105" spans="12:48" x14ac:dyDescent="0.25">
      <c r="L105" s="145"/>
      <c r="O105" s="150">
        <f>IF((O95&gt;0)*AND(P95&gt;0),-10,O95)</f>
        <v>-10</v>
      </c>
      <c r="P105" s="150">
        <f t="shared" ref="P105:Z105" si="70">IF((P95&gt;0)*AND(Q95&gt;0),-10,P95)</f>
        <v>-10</v>
      </c>
      <c r="Q105" s="150">
        <f t="shared" si="70"/>
        <v>-10</v>
      </c>
      <c r="R105" s="150">
        <f t="shared" si="70"/>
        <v>-10</v>
      </c>
      <c r="S105" s="150">
        <f t="shared" si="70"/>
        <v>-10</v>
      </c>
      <c r="T105" s="150">
        <f t="shared" si="70"/>
        <v>-10</v>
      </c>
      <c r="U105" s="150">
        <f t="shared" si="70"/>
        <v>-10</v>
      </c>
      <c r="V105" s="150">
        <f t="shared" si="70"/>
        <v>-10</v>
      </c>
      <c r="W105" s="150">
        <f t="shared" si="70"/>
        <v>-10</v>
      </c>
      <c r="X105" s="150">
        <f t="shared" si="70"/>
        <v>89.720073371082208</v>
      </c>
      <c r="Y105" s="150">
        <f t="shared" si="70"/>
        <v>-10</v>
      </c>
      <c r="Z105" s="150">
        <f t="shared" si="70"/>
        <v>-10</v>
      </c>
      <c r="AA105" s="121"/>
      <c r="AB105" s="150">
        <f>IF((AA95=-10)*AND(ABS(AB95)&gt;-10),AB95,-10)</f>
        <v>-10</v>
      </c>
      <c r="AC105" s="150">
        <f t="shared" ref="AC105:AM105" si="71">IF((AB95=-10)*AND(ABS(AC95)&gt;-10),AC95,-10)</f>
        <v>-10</v>
      </c>
      <c r="AD105" s="150">
        <f t="shared" si="71"/>
        <v>-10</v>
      </c>
      <c r="AE105" s="150">
        <f t="shared" si="71"/>
        <v>-10</v>
      </c>
      <c r="AF105" s="150">
        <f t="shared" si="71"/>
        <v>-10</v>
      </c>
      <c r="AG105" s="150">
        <f t="shared" si="71"/>
        <v>-10</v>
      </c>
      <c r="AH105" s="150">
        <f t="shared" si="71"/>
        <v>-10</v>
      </c>
      <c r="AI105" s="150">
        <f t="shared" si="71"/>
        <v>-10</v>
      </c>
      <c r="AJ105" s="150">
        <f t="shared" si="71"/>
        <v>-10</v>
      </c>
      <c r="AK105" s="150">
        <f t="shared" si="71"/>
        <v>-10</v>
      </c>
      <c r="AL105" s="150">
        <f t="shared" si="71"/>
        <v>0.22729085254007483</v>
      </c>
      <c r="AM105" s="150">
        <f t="shared" si="71"/>
        <v>-10</v>
      </c>
      <c r="AN105" s="121"/>
      <c r="AO105" s="121"/>
      <c r="AP105" s="121"/>
      <c r="AQ105" s="121"/>
      <c r="AR105" s="121"/>
      <c r="AS105" s="121"/>
      <c r="AT105" s="121"/>
      <c r="AU105" s="121"/>
      <c r="AV105" s="121"/>
    </row>
    <row r="106" spans="12:48" x14ac:dyDescent="0.25">
      <c r="O106" s="150">
        <f t="shared" ref="O106:Z112" si="72">IF((O96&gt;0)*AND(P96&gt;0),-10,O96)</f>
        <v>-10</v>
      </c>
      <c r="P106" s="150">
        <f t="shared" si="72"/>
        <v>-10</v>
      </c>
      <c r="Q106" s="150">
        <f t="shared" si="72"/>
        <v>-10</v>
      </c>
      <c r="R106" s="150">
        <f t="shared" si="72"/>
        <v>-10</v>
      </c>
      <c r="S106" s="150">
        <f t="shared" si="72"/>
        <v>-10</v>
      </c>
      <c r="T106" s="150">
        <f t="shared" si="72"/>
        <v>-10</v>
      </c>
      <c r="U106" s="150">
        <f t="shared" si="72"/>
        <v>-10</v>
      </c>
      <c r="V106" s="150">
        <f t="shared" si="72"/>
        <v>-10</v>
      </c>
      <c r="W106" s="150">
        <f t="shared" si="72"/>
        <v>183.60315814658264</v>
      </c>
      <c r="X106" s="150">
        <f t="shared" si="72"/>
        <v>-10</v>
      </c>
      <c r="Y106" s="150">
        <f t="shared" si="72"/>
        <v>-10</v>
      </c>
      <c r="Z106" s="150">
        <f t="shared" si="72"/>
        <v>-10</v>
      </c>
      <c r="AA106" s="121"/>
      <c r="AB106" s="150">
        <f t="shared" ref="AB106:AM112" si="73">IF((AA96=-10)*AND(ABS(AB96)&gt;-10),AB96,-10)</f>
        <v>-10</v>
      </c>
      <c r="AC106" s="150">
        <f t="shared" si="73"/>
        <v>-10</v>
      </c>
      <c r="AD106" s="150">
        <f t="shared" si="73"/>
        <v>-10</v>
      </c>
      <c r="AE106" s="150">
        <f t="shared" si="73"/>
        <v>-10</v>
      </c>
      <c r="AF106" s="150">
        <f t="shared" si="73"/>
        <v>-10</v>
      </c>
      <c r="AG106" s="150">
        <f t="shared" si="73"/>
        <v>-10</v>
      </c>
      <c r="AH106" s="150">
        <f t="shared" si="73"/>
        <v>-10</v>
      </c>
      <c r="AI106" s="150">
        <f t="shared" si="73"/>
        <v>-10</v>
      </c>
      <c r="AJ106" s="150">
        <f t="shared" si="73"/>
        <v>-10</v>
      </c>
      <c r="AK106" s="150">
        <f t="shared" si="73"/>
        <v>32.753808118669745</v>
      </c>
      <c r="AL106" s="150">
        <f t="shared" si="73"/>
        <v>-10</v>
      </c>
      <c r="AM106" s="150">
        <f t="shared" si="73"/>
        <v>-10</v>
      </c>
      <c r="AN106" s="121"/>
      <c r="AO106" s="121"/>
      <c r="AP106" s="121"/>
      <c r="AQ106" s="121"/>
      <c r="AR106" s="121"/>
      <c r="AS106" s="121"/>
      <c r="AT106" s="121"/>
      <c r="AU106" s="121"/>
      <c r="AV106" s="121"/>
    </row>
    <row r="107" spans="12:48" x14ac:dyDescent="0.25">
      <c r="O107" s="150">
        <f t="shared" si="72"/>
        <v>-10</v>
      </c>
      <c r="P107" s="150">
        <f t="shared" si="72"/>
        <v>-10</v>
      </c>
      <c r="Q107" s="150">
        <f t="shared" si="72"/>
        <v>-10</v>
      </c>
      <c r="R107" s="150">
        <f t="shared" si="72"/>
        <v>-10</v>
      </c>
      <c r="S107" s="150">
        <f t="shared" si="72"/>
        <v>-10</v>
      </c>
      <c r="T107" s="150">
        <f t="shared" si="72"/>
        <v>-10</v>
      </c>
      <c r="U107" s="150">
        <f t="shared" si="72"/>
        <v>-10</v>
      </c>
      <c r="V107" s="150">
        <f t="shared" si="72"/>
        <v>-10</v>
      </c>
      <c r="W107" s="150">
        <f t="shared" si="72"/>
        <v>98.404976473402968</v>
      </c>
      <c r="X107" s="150">
        <f t="shared" si="72"/>
        <v>-10</v>
      </c>
      <c r="Y107" s="150">
        <f t="shared" si="72"/>
        <v>-10</v>
      </c>
      <c r="Z107" s="150">
        <f t="shared" si="72"/>
        <v>-10</v>
      </c>
      <c r="AA107" s="121"/>
      <c r="AB107" s="150">
        <f t="shared" si="73"/>
        <v>-10</v>
      </c>
      <c r="AC107" s="150">
        <f t="shared" si="73"/>
        <v>-10</v>
      </c>
      <c r="AD107" s="150">
        <f t="shared" si="73"/>
        <v>-10</v>
      </c>
      <c r="AE107" s="150">
        <f t="shared" si="73"/>
        <v>-10</v>
      </c>
      <c r="AF107" s="150">
        <f t="shared" si="73"/>
        <v>-10</v>
      </c>
      <c r="AG107" s="150">
        <f t="shared" si="73"/>
        <v>-10</v>
      </c>
      <c r="AH107" s="150">
        <f t="shared" si="73"/>
        <v>-10</v>
      </c>
      <c r="AI107" s="150">
        <f t="shared" si="73"/>
        <v>-10</v>
      </c>
      <c r="AJ107" s="150">
        <f t="shared" si="73"/>
        <v>-10</v>
      </c>
      <c r="AK107" s="150">
        <f t="shared" si="73"/>
        <v>23.291331047132939</v>
      </c>
      <c r="AL107" s="150">
        <f t="shared" si="73"/>
        <v>-10</v>
      </c>
      <c r="AM107" s="150">
        <f t="shared" si="73"/>
        <v>-10</v>
      </c>
      <c r="AN107" s="121"/>
      <c r="AO107" s="121"/>
      <c r="AP107" s="121"/>
      <c r="AQ107" s="121"/>
      <c r="AR107" s="121"/>
      <c r="AS107" s="121"/>
      <c r="AT107" s="121"/>
      <c r="AU107" s="121"/>
      <c r="AV107" s="121"/>
    </row>
    <row r="108" spans="12:48" x14ac:dyDescent="0.25">
      <c r="O108" s="150">
        <f t="shared" si="72"/>
        <v>-10</v>
      </c>
      <c r="P108" s="150">
        <f t="shared" si="72"/>
        <v>-10</v>
      </c>
      <c r="Q108" s="150">
        <f t="shared" si="72"/>
        <v>-10</v>
      </c>
      <c r="R108" s="150">
        <f t="shared" si="72"/>
        <v>-10</v>
      </c>
      <c r="S108" s="150">
        <f t="shared" si="72"/>
        <v>-10</v>
      </c>
      <c r="T108" s="150">
        <f t="shared" si="72"/>
        <v>-10</v>
      </c>
      <c r="U108" s="150">
        <f t="shared" si="72"/>
        <v>-10</v>
      </c>
      <c r="V108" s="150">
        <f t="shared" si="72"/>
        <v>-10</v>
      </c>
      <c r="W108" s="150">
        <f t="shared" si="72"/>
        <v>-10</v>
      </c>
      <c r="X108" s="150">
        <f t="shared" si="72"/>
        <v>-10</v>
      </c>
      <c r="Y108" s="150">
        <f t="shared" si="72"/>
        <v>89.157827577956766</v>
      </c>
      <c r="Z108" s="150">
        <f t="shared" si="72"/>
        <v>-10</v>
      </c>
      <c r="AA108" s="121"/>
      <c r="AB108" s="150">
        <f t="shared" si="73"/>
        <v>-10</v>
      </c>
      <c r="AC108" s="150">
        <f t="shared" si="73"/>
        <v>-10</v>
      </c>
      <c r="AD108" s="150">
        <f t="shared" si="73"/>
        <v>-10</v>
      </c>
      <c r="AE108" s="150">
        <f t="shared" si="73"/>
        <v>-10</v>
      </c>
      <c r="AF108" s="150">
        <f t="shared" si="73"/>
        <v>-10</v>
      </c>
      <c r="AG108" s="150">
        <f t="shared" si="73"/>
        <v>-10</v>
      </c>
      <c r="AH108" s="150">
        <f t="shared" si="73"/>
        <v>-10</v>
      </c>
      <c r="AI108" s="150">
        <f t="shared" si="73"/>
        <v>-10</v>
      </c>
      <c r="AJ108" s="150">
        <f t="shared" si="73"/>
        <v>-10</v>
      </c>
      <c r="AK108" s="150">
        <f t="shared" si="73"/>
        <v>-10</v>
      </c>
      <c r="AL108" s="150">
        <f t="shared" si="73"/>
        <v>-10</v>
      </c>
      <c r="AM108" s="150">
        <f t="shared" si="73"/>
        <v>0.52635776377701582</v>
      </c>
      <c r="AN108" s="121"/>
      <c r="AO108" s="121"/>
      <c r="AP108" s="121"/>
      <c r="AQ108" s="121"/>
      <c r="AR108" s="121"/>
      <c r="AS108" s="121"/>
      <c r="AT108" s="121"/>
      <c r="AU108" s="121"/>
      <c r="AV108" s="121"/>
    </row>
    <row r="109" spans="12:48" x14ac:dyDescent="0.25">
      <c r="O109" s="150">
        <f t="shared" si="72"/>
        <v>-10</v>
      </c>
      <c r="P109" s="150">
        <f t="shared" si="72"/>
        <v>-10</v>
      </c>
      <c r="Q109" s="150">
        <f t="shared" si="72"/>
        <v>-10</v>
      </c>
      <c r="R109" s="150">
        <f t="shared" si="72"/>
        <v>-10</v>
      </c>
      <c r="S109" s="150">
        <f t="shared" si="72"/>
        <v>-10</v>
      </c>
      <c r="T109" s="150">
        <f t="shared" si="72"/>
        <v>-10</v>
      </c>
      <c r="U109" s="150">
        <f t="shared" si="72"/>
        <v>-10</v>
      </c>
      <c r="V109" s="150">
        <f t="shared" si="72"/>
        <v>-10</v>
      </c>
      <c r="W109" s="150">
        <f t="shared" si="72"/>
        <v>-10</v>
      </c>
      <c r="X109" s="150">
        <f t="shared" si="72"/>
        <v>-10</v>
      </c>
      <c r="Y109" s="150">
        <f t="shared" si="72"/>
        <v>-10</v>
      </c>
      <c r="Z109" s="150">
        <f t="shared" si="72"/>
        <v>124.29220831007255</v>
      </c>
      <c r="AA109" s="121"/>
      <c r="AB109" s="150">
        <f t="shared" si="73"/>
        <v>-10</v>
      </c>
      <c r="AC109" s="150">
        <f t="shared" si="73"/>
        <v>-10</v>
      </c>
      <c r="AD109" s="150">
        <f t="shared" si="73"/>
        <v>-10</v>
      </c>
      <c r="AE109" s="150">
        <f t="shared" si="73"/>
        <v>-10</v>
      </c>
      <c r="AF109" s="150">
        <f t="shared" si="73"/>
        <v>-10</v>
      </c>
      <c r="AG109" s="150">
        <f t="shared" si="73"/>
        <v>-10</v>
      </c>
      <c r="AH109" s="150">
        <f t="shared" si="73"/>
        <v>-10</v>
      </c>
      <c r="AI109" s="150">
        <f t="shared" si="73"/>
        <v>-10</v>
      </c>
      <c r="AJ109" s="150">
        <f t="shared" si="73"/>
        <v>-10</v>
      </c>
      <c r="AK109" s="150">
        <f t="shared" si="73"/>
        <v>-10</v>
      </c>
      <c r="AL109" s="150">
        <f t="shared" si="73"/>
        <v>-10</v>
      </c>
      <c r="AM109" s="150">
        <f t="shared" si="73"/>
        <v>-10</v>
      </c>
      <c r="AN109" s="121"/>
      <c r="AO109" s="121"/>
      <c r="AP109" s="121"/>
      <c r="AQ109" s="121"/>
      <c r="AR109" s="121"/>
      <c r="AS109" s="121"/>
      <c r="AT109" s="121"/>
      <c r="AU109" s="121"/>
      <c r="AV109" s="121"/>
    </row>
    <row r="110" spans="12:48" x14ac:dyDescent="0.25">
      <c r="O110" s="150">
        <f t="shared" si="72"/>
        <v>-10</v>
      </c>
      <c r="P110" s="150">
        <f t="shared" si="72"/>
        <v>-10</v>
      </c>
      <c r="Q110" s="150">
        <f t="shared" si="72"/>
        <v>-10</v>
      </c>
      <c r="R110" s="150">
        <f t="shared" si="72"/>
        <v>-10</v>
      </c>
      <c r="S110" s="150">
        <f t="shared" si="72"/>
        <v>-10</v>
      </c>
      <c r="T110" s="150">
        <f t="shared" si="72"/>
        <v>-10</v>
      </c>
      <c r="U110" s="150">
        <f t="shared" si="72"/>
        <v>-10</v>
      </c>
      <c r="V110" s="150">
        <f t="shared" si="72"/>
        <v>-10</v>
      </c>
      <c r="W110" s="150">
        <f t="shared" si="72"/>
        <v>-10</v>
      </c>
      <c r="X110" s="150">
        <f t="shared" si="72"/>
        <v>-10</v>
      </c>
      <c r="Y110" s="150">
        <f t="shared" si="72"/>
        <v>-10</v>
      </c>
      <c r="Z110" s="150">
        <f t="shared" si="72"/>
        <v>135.1662812026477</v>
      </c>
      <c r="AA110" s="121"/>
      <c r="AB110" s="150">
        <f t="shared" si="73"/>
        <v>-10</v>
      </c>
      <c r="AC110" s="150">
        <f t="shared" si="73"/>
        <v>-10</v>
      </c>
      <c r="AD110" s="150">
        <f t="shared" si="73"/>
        <v>-10</v>
      </c>
      <c r="AE110" s="150">
        <f t="shared" si="73"/>
        <v>-10</v>
      </c>
      <c r="AF110" s="150">
        <f t="shared" si="73"/>
        <v>-10</v>
      </c>
      <c r="AG110" s="150">
        <f t="shared" si="73"/>
        <v>-10</v>
      </c>
      <c r="AH110" s="150">
        <f t="shared" si="73"/>
        <v>-10</v>
      </c>
      <c r="AI110" s="150">
        <f t="shared" si="73"/>
        <v>-10</v>
      </c>
      <c r="AJ110" s="150">
        <f t="shared" si="73"/>
        <v>-10</v>
      </c>
      <c r="AK110" s="150">
        <f t="shared" si="73"/>
        <v>-10</v>
      </c>
      <c r="AL110" s="150">
        <f t="shared" si="73"/>
        <v>-10</v>
      </c>
      <c r="AM110" s="150">
        <f t="shared" si="73"/>
        <v>-10</v>
      </c>
      <c r="AN110" s="121"/>
      <c r="AO110" s="121"/>
      <c r="AP110" s="121"/>
      <c r="AQ110" s="121"/>
      <c r="AR110" s="121"/>
      <c r="AS110" s="121"/>
      <c r="AT110" s="121"/>
      <c r="AU110" s="121"/>
      <c r="AV110" s="121"/>
    </row>
    <row r="111" spans="12:48" x14ac:dyDescent="0.25">
      <c r="O111" s="150">
        <f t="shared" si="72"/>
        <v>-10</v>
      </c>
      <c r="P111" s="150">
        <f t="shared" si="72"/>
        <v>-10</v>
      </c>
      <c r="Q111" s="150">
        <f t="shared" si="72"/>
        <v>-10</v>
      </c>
      <c r="R111" s="150">
        <f t="shared" si="72"/>
        <v>-10</v>
      </c>
      <c r="S111" s="150">
        <f t="shared" si="72"/>
        <v>-10</v>
      </c>
      <c r="T111" s="150">
        <f t="shared" si="72"/>
        <v>-10</v>
      </c>
      <c r="U111" s="150">
        <f t="shared" si="72"/>
        <v>-10</v>
      </c>
      <c r="V111" s="150">
        <f t="shared" si="72"/>
        <v>-10</v>
      </c>
      <c r="W111" s="150">
        <f t="shared" si="72"/>
        <v>-10</v>
      </c>
      <c r="X111" s="150">
        <f t="shared" si="72"/>
        <v>-10</v>
      </c>
      <c r="Y111" s="150">
        <f t="shared" si="72"/>
        <v>-10</v>
      </c>
      <c r="Z111" s="150">
        <f t="shared" si="72"/>
        <v>121.32546455060211</v>
      </c>
      <c r="AA111" s="121"/>
      <c r="AB111" s="150">
        <f t="shared" si="73"/>
        <v>-10</v>
      </c>
      <c r="AC111" s="150">
        <f t="shared" si="73"/>
        <v>-10</v>
      </c>
      <c r="AD111" s="150">
        <f t="shared" si="73"/>
        <v>-10</v>
      </c>
      <c r="AE111" s="150">
        <f t="shared" si="73"/>
        <v>-10</v>
      </c>
      <c r="AF111" s="150">
        <f t="shared" si="73"/>
        <v>-10</v>
      </c>
      <c r="AG111" s="150">
        <f t="shared" si="73"/>
        <v>-10</v>
      </c>
      <c r="AH111" s="150">
        <f t="shared" si="73"/>
        <v>-10</v>
      </c>
      <c r="AI111" s="150">
        <f t="shared" si="73"/>
        <v>-10</v>
      </c>
      <c r="AJ111" s="150">
        <f t="shared" si="73"/>
        <v>-10</v>
      </c>
      <c r="AK111" s="150">
        <f t="shared" si="73"/>
        <v>-10</v>
      </c>
      <c r="AL111" s="150">
        <f t="shared" si="73"/>
        <v>-10</v>
      </c>
      <c r="AM111" s="150">
        <f t="shared" si="73"/>
        <v>-10</v>
      </c>
      <c r="AN111" s="121"/>
      <c r="AO111" s="121"/>
      <c r="AP111" s="121"/>
      <c r="AQ111" s="121"/>
      <c r="AR111" s="121"/>
      <c r="AS111" s="121"/>
      <c r="AT111" s="121"/>
      <c r="AU111" s="121"/>
      <c r="AV111" s="121"/>
    </row>
    <row r="112" spans="12:48" x14ac:dyDescent="0.25">
      <c r="O112" s="150">
        <f t="shared" si="72"/>
        <v>-10</v>
      </c>
      <c r="P112" s="150">
        <f t="shared" si="72"/>
        <v>-10</v>
      </c>
      <c r="Q112" s="150">
        <f t="shared" si="72"/>
        <v>-10</v>
      </c>
      <c r="R112" s="150">
        <f t="shared" si="72"/>
        <v>-10</v>
      </c>
      <c r="S112" s="150">
        <f t="shared" si="72"/>
        <v>-10</v>
      </c>
      <c r="T112" s="150">
        <f t="shared" si="72"/>
        <v>-10</v>
      </c>
      <c r="U112" s="150">
        <f t="shared" si="72"/>
        <v>-10</v>
      </c>
      <c r="V112" s="150">
        <f t="shared" si="72"/>
        <v>-10</v>
      </c>
      <c r="W112" s="150">
        <f t="shared" si="72"/>
        <v>-10</v>
      </c>
      <c r="X112" s="150">
        <f t="shared" si="72"/>
        <v>-10</v>
      </c>
      <c r="Y112" s="150">
        <f t="shared" si="72"/>
        <v>105.51080628439269</v>
      </c>
      <c r="Z112" s="150">
        <f t="shared" si="72"/>
        <v>-10</v>
      </c>
      <c r="AA112" s="121"/>
      <c r="AB112" s="150">
        <f t="shared" si="73"/>
        <v>-10</v>
      </c>
      <c r="AC112" s="150">
        <f t="shared" si="73"/>
        <v>-10</v>
      </c>
      <c r="AD112" s="150">
        <f t="shared" si="73"/>
        <v>-10</v>
      </c>
      <c r="AE112" s="150">
        <f t="shared" si="73"/>
        <v>-10</v>
      </c>
      <c r="AF112" s="150">
        <f t="shared" si="73"/>
        <v>-10</v>
      </c>
      <c r="AG112" s="150">
        <f t="shared" si="73"/>
        <v>-10</v>
      </c>
      <c r="AH112" s="150">
        <f t="shared" si="73"/>
        <v>-10</v>
      </c>
      <c r="AI112" s="150">
        <f t="shared" si="73"/>
        <v>-10</v>
      </c>
      <c r="AJ112" s="150">
        <f t="shared" si="73"/>
        <v>-10</v>
      </c>
      <c r="AK112" s="150">
        <f t="shared" si="73"/>
        <v>-10</v>
      </c>
      <c r="AL112" s="150">
        <f t="shared" si="73"/>
        <v>-10</v>
      </c>
      <c r="AM112" s="150">
        <f t="shared" si="73"/>
        <v>0</v>
      </c>
      <c r="AN112" s="121"/>
      <c r="AO112" s="121"/>
      <c r="AP112" s="121"/>
      <c r="AQ112" s="121"/>
      <c r="AR112" s="121"/>
      <c r="AS112" s="121"/>
      <c r="AT112" s="121"/>
      <c r="AU112" s="121"/>
      <c r="AV112" s="121"/>
    </row>
    <row r="113" spans="15:48" x14ac:dyDescent="0.25"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21"/>
      <c r="AM113" s="121"/>
      <c r="AN113" s="121"/>
      <c r="AO113" s="121"/>
      <c r="AP113" s="121"/>
      <c r="AQ113" s="121"/>
      <c r="AR113" s="121"/>
      <c r="AS113" s="121"/>
      <c r="AT113" s="121"/>
      <c r="AU113" s="121"/>
      <c r="AV113" s="121"/>
    </row>
    <row r="114" spans="15:48" x14ac:dyDescent="0.25"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21"/>
      <c r="AV114" s="121"/>
    </row>
    <row r="115" spans="15:48" x14ac:dyDescent="0.25">
      <c r="O115" s="150">
        <f>IF(O105=-10,-10,O$34)</f>
        <v>-10</v>
      </c>
      <c r="P115" s="150">
        <f t="shared" ref="P115:Z115" si="74">IF(P105=-10,-10,P$34)</f>
        <v>-10</v>
      </c>
      <c r="Q115" s="150">
        <f t="shared" si="74"/>
        <v>-10</v>
      </c>
      <c r="R115" s="150">
        <f t="shared" si="74"/>
        <v>-10</v>
      </c>
      <c r="S115" s="150">
        <f t="shared" si="74"/>
        <v>-10</v>
      </c>
      <c r="T115" s="150">
        <f t="shared" si="74"/>
        <v>-10</v>
      </c>
      <c r="U115" s="150">
        <f t="shared" si="74"/>
        <v>-10</v>
      </c>
      <c r="V115" s="150">
        <f t="shared" si="74"/>
        <v>-10</v>
      </c>
      <c r="W115" s="150">
        <f t="shared" si="74"/>
        <v>-10</v>
      </c>
      <c r="X115" s="150">
        <f t="shared" si="74"/>
        <v>5.1475</v>
      </c>
      <c r="Y115" s="150">
        <f t="shared" si="74"/>
        <v>-10</v>
      </c>
      <c r="Z115" s="150">
        <f t="shared" si="74"/>
        <v>-10</v>
      </c>
      <c r="AA115" s="121"/>
      <c r="AB115" s="150">
        <f t="shared" ref="AB115:AM122" si="75">IF(AB105=-10,-10,AB$34)</f>
        <v>-10</v>
      </c>
      <c r="AC115" s="150">
        <f t="shared" si="75"/>
        <v>-10</v>
      </c>
      <c r="AD115" s="150">
        <f t="shared" si="75"/>
        <v>-10</v>
      </c>
      <c r="AE115" s="150">
        <f t="shared" si="75"/>
        <v>-10</v>
      </c>
      <c r="AF115" s="150">
        <f t="shared" si="75"/>
        <v>-10</v>
      </c>
      <c r="AG115" s="150">
        <f t="shared" si="75"/>
        <v>-10</v>
      </c>
      <c r="AH115" s="150">
        <f t="shared" si="75"/>
        <v>-10</v>
      </c>
      <c r="AI115" s="150">
        <f t="shared" si="75"/>
        <v>-10</v>
      </c>
      <c r="AJ115" s="150">
        <f t="shared" si="75"/>
        <v>-10</v>
      </c>
      <c r="AK115" s="150">
        <f t="shared" si="75"/>
        <v>-10</v>
      </c>
      <c r="AL115" s="150">
        <f t="shared" si="75"/>
        <v>10.295</v>
      </c>
      <c r="AM115" s="150">
        <f t="shared" si="75"/>
        <v>-10</v>
      </c>
      <c r="AN115" s="121"/>
      <c r="AO115" s="121"/>
      <c r="AP115" s="121"/>
      <c r="AQ115" s="121"/>
      <c r="AR115" s="121"/>
      <c r="AS115" s="121"/>
      <c r="AT115" s="121"/>
      <c r="AU115" s="121"/>
      <c r="AV115" s="121"/>
    </row>
    <row r="116" spans="15:48" x14ac:dyDescent="0.25">
      <c r="O116" s="150">
        <f t="shared" ref="O116:Z122" si="76">IF(O106=-10,-10,O$34)</f>
        <v>-10</v>
      </c>
      <c r="P116" s="150">
        <f t="shared" si="76"/>
        <v>-10</v>
      </c>
      <c r="Q116" s="150">
        <f t="shared" si="76"/>
        <v>-10</v>
      </c>
      <c r="R116" s="150">
        <f t="shared" si="76"/>
        <v>-10</v>
      </c>
      <c r="S116" s="150">
        <f t="shared" si="76"/>
        <v>-10</v>
      </c>
      <c r="T116" s="150">
        <f t="shared" si="76"/>
        <v>-10</v>
      </c>
      <c r="U116" s="150">
        <f t="shared" si="76"/>
        <v>-10</v>
      </c>
      <c r="V116" s="150">
        <f t="shared" si="76"/>
        <v>-10</v>
      </c>
      <c r="W116" s="150">
        <f t="shared" si="76"/>
        <v>2.57375</v>
      </c>
      <c r="X116" s="150">
        <f t="shared" si="76"/>
        <v>-10</v>
      </c>
      <c r="Y116" s="150">
        <f t="shared" si="76"/>
        <v>-10</v>
      </c>
      <c r="Z116" s="150">
        <f t="shared" si="76"/>
        <v>-10</v>
      </c>
      <c r="AA116" s="121"/>
      <c r="AB116" s="150">
        <f t="shared" si="75"/>
        <v>-10</v>
      </c>
      <c r="AC116" s="150">
        <f t="shared" si="75"/>
        <v>-10</v>
      </c>
      <c r="AD116" s="150">
        <f t="shared" si="75"/>
        <v>-10</v>
      </c>
      <c r="AE116" s="150">
        <f t="shared" si="75"/>
        <v>-10</v>
      </c>
      <c r="AF116" s="150">
        <f t="shared" si="75"/>
        <v>-10</v>
      </c>
      <c r="AG116" s="150">
        <f t="shared" si="75"/>
        <v>-10</v>
      </c>
      <c r="AH116" s="150">
        <f t="shared" si="75"/>
        <v>-10</v>
      </c>
      <c r="AI116" s="150">
        <f t="shared" si="75"/>
        <v>-10</v>
      </c>
      <c r="AJ116" s="150">
        <f t="shared" si="75"/>
        <v>-10</v>
      </c>
      <c r="AK116" s="150">
        <f t="shared" si="75"/>
        <v>5.1475</v>
      </c>
      <c r="AL116" s="150">
        <f t="shared" si="75"/>
        <v>-10</v>
      </c>
      <c r="AM116" s="150">
        <f t="shared" si="75"/>
        <v>-10</v>
      </c>
      <c r="AN116" s="121"/>
      <c r="AO116" s="121"/>
      <c r="AP116" s="121"/>
      <c r="AQ116" s="121"/>
      <c r="AR116" s="121"/>
      <c r="AS116" s="121"/>
      <c r="AT116" s="121"/>
      <c r="AU116" s="121"/>
      <c r="AV116" s="121"/>
    </row>
    <row r="117" spans="15:48" x14ac:dyDescent="0.25">
      <c r="O117" s="150">
        <f t="shared" si="76"/>
        <v>-10</v>
      </c>
      <c r="P117" s="150">
        <f t="shared" si="76"/>
        <v>-10</v>
      </c>
      <c r="Q117" s="150">
        <f t="shared" si="76"/>
        <v>-10</v>
      </c>
      <c r="R117" s="150">
        <f t="shared" si="76"/>
        <v>-10</v>
      </c>
      <c r="S117" s="150">
        <f t="shared" si="76"/>
        <v>-10</v>
      </c>
      <c r="T117" s="150">
        <f t="shared" si="76"/>
        <v>-10</v>
      </c>
      <c r="U117" s="150">
        <f t="shared" si="76"/>
        <v>-10</v>
      </c>
      <c r="V117" s="150">
        <f t="shared" si="76"/>
        <v>-10</v>
      </c>
      <c r="W117" s="150">
        <f t="shared" si="76"/>
        <v>2.57375</v>
      </c>
      <c r="X117" s="150">
        <f t="shared" si="76"/>
        <v>-10</v>
      </c>
      <c r="Y117" s="150">
        <f t="shared" si="76"/>
        <v>-10</v>
      </c>
      <c r="Z117" s="150">
        <f t="shared" si="76"/>
        <v>-10</v>
      </c>
      <c r="AA117" s="121"/>
      <c r="AB117" s="150">
        <f t="shared" si="75"/>
        <v>-10</v>
      </c>
      <c r="AC117" s="150">
        <f t="shared" si="75"/>
        <v>-10</v>
      </c>
      <c r="AD117" s="150">
        <f t="shared" si="75"/>
        <v>-10</v>
      </c>
      <c r="AE117" s="150">
        <f t="shared" si="75"/>
        <v>-10</v>
      </c>
      <c r="AF117" s="150">
        <f t="shared" si="75"/>
        <v>-10</v>
      </c>
      <c r="AG117" s="150">
        <f t="shared" si="75"/>
        <v>-10</v>
      </c>
      <c r="AH117" s="150">
        <f t="shared" si="75"/>
        <v>-10</v>
      </c>
      <c r="AI117" s="150">
        <f t="shared" si="75"/>
        <v>-10</v>
      </c>
      <c r="AJ117" s="150">
        <f t="shared" si="75"/>
        <v>-10</v>
      </c>
      <c r="AK117" s="150">
        <f t="shared" si="75"/>
        <v>5.1475</v>
      </c>
      <c r="AL117" s="150">
        <f t="shared" si="75"/>
        <v>-10</v>
      </c>
      <c r="AM117" s="150">
        <f t="shared" si="75"/>
        <v>-10</v>
      </c>
      <c r="AN117" s="121"/>
      <c r="AO117" s="121"/>
      <c r="AP117" s="121"/>
      <c r="AQ117" s="121"/>
      <c r="AR117" s="121"/>
      <c r="AS117" s="121"/>
      <c r="AT117" s="121"/>
      <c r="AU117" s="121"/>
      <c r="AV117" s="121"/>
    </row>
    <row r="118" spans="15:48" x14ac:dyDescent="0.25">
      <c r="O118" s="150">
        <f t="shared" si="76"/>
        <v>-10</v>
      </c>
      <c r="P118" s="150">
        <f t="shared" si="76"/>
        <v>-10</v>
      </c>
      <c r="Q118" s="150">
        <f t="shared" si="76"/>
        <v>-10</v>
      </c>
      <c r="R118" s="150">
        <f t="shared" si="76"/>
        <v>-10</v>
      </c>
      <c r="S118" s="150">
        <f t="shared" si="76"/>
        <v>-10</v>
      </c>
      <c r="T118" s="150">
        <f t="shared" si="76"/>
        <v>-10</v>
      </c>
      <c r="U118" s="150">
        <f t="shared" si="76"/>
        <v>-10</v>
      </c>
      <c r="V118" s="150">
        <f t="shared" si="76"/>
        <v>-10</v>
      </c>
      <c r="W118" s="150">
        <f t="shared" si="76"/>
        <v>-10</v>
      </c>
      <c r="X118" s="150">
        <f t="shared" si="76"/>
        <v>-10</v>
      </c>
      <c r="Y118" s="150">
        <f t="shared" si="76"/>
        <v>10.295</v>
      </c>
      <c r="Z118" s="150">
        <f t="shared" si="76"/>
        <v>-10</v>
      </c>
      <c r="AA118" s="121"/>
      <c r="AB118" s="150">
        <f t="shared" si="75"/>
        <v>-10</v>
      </c>
      <c r="AC118" s="150">
        <f t="shared" si="75"/>
        <v>-10</v>
      </c>
      <c r="AD118" s="150">
        <f t="shared" si="75"/>
        <v>-10</v>
      </c>
      <c r="AE118" s="150">
        <f t="shared" si="75"/>
        <v>-10</v>
      </c>
      <c r="AF118" s="150">
        <f t="shared" si="75"/>
        <v>-10</v>
      </c>
      <c r="AG118" s="150">
        <f t="shared" si="75"/>
        <v>-10</v>
      </c>
      <c r="AH118" s="150">
        <f t="shared" si="75"/>
        <v>-10</v>
      </c>
      <c r="AI118" s="150">
        <f t="shared" si="75"/>
        <v>-10</v>
      </c>
      <c r="AJ118" s="150">
        <f t="shared" si="75"/>
        <v>-10</v>
      </c>
      <c r="AK118" s="150">
        <f t="shared" si="75"/>
        <v>-10</v>
      </c>
      <c r="AL118" s="150">
        <f t="shared" si="75"/>
        <v>-10</v>
      </c>
      <c r="AM118" s="150">
        <f t="shared" si="75"/>
        <v>20.59</v>
      </c>
      <c r="AN118" s="121"/>
      <c r="AO118" s="121"/>
      <c r="AP118" s="121"/>
      <c r="AQ118" s="121"/>
      <c r="AR118" s="121"/>
      <c r="AS118" s="121"/>
      <c r="AT118" s="121"/>
      <c r="AU118" s="121"/>
      <c r="AV118" s="121"/>
    </row>
    <row r="119" spans="15:48" x14ac:dyDescent="0.25">
      <c r="O119" s="150">
        <f t="shared" si="76"/>
        <v>-10</v>
      </c>
      <c r="P119" s="150">
        <f t="shared" si="76"/>
        <v>-10</v>
      </c>
      <c r="Q119" s="150">
        <f t="shared" si="76"/>
        <v>-10</v>
      </c>
      <c r="R119" s="150">
        <f t="shared" si="76"/>
        <v>-10</v>
      </c>
      <c r="S119" s="150">
        <f t="shared" si="76"/>
        <v>-10</v>
      </c>
      <c r="T119" s="150">
        <f t="shared" si="76"/>
        <v>-10</v>
      </c>
      <c r="U119" s="150">
        <f t="shared" si="76"/>
        <v>-10</v>
      </c>
      <c r="V119" s="150">
        <f t="shared" si="76"/>
        <v>-10</v>
      </c>
      <c r="W119" s="150">
        <f t="shared" si="76"/>
        <v>-10</v>
      </c>
      <c r="X119" s="150">
        <f t="shared" si="76"/>
        <v>-10</v>
      </c>
      <c r="Y119" s="150">
        <f t="shared" si="76"/>
        <v>-10</v>
      </c>
      <c r="Z119" s="150">
        <f t="shared" si="76"/>
        <v>20.59</v>
      </c>
      <c r="AA119" s="121"/>
      <c r="AB119" s="150">
        <f t="shared" si="75"/>
        <v>-10</v>
      </c>
      <c r="AC119" s="150">
        <f t="shared" si="75"/>
        <v>-10</v>
      </c>
      <c r="AD119" s="150">
        <f t="shared" si="75"/>
        <v>-10</v>
      </c>
      <c r="AE119" s="150">
        <f t="shared" si="75"/>
        <v>-10</v>
      </c>
      <c r="AF119" s="150">
        <f t="shared" si="75"/>
        <v>-10</v>
      </c>
      <c r="AG119" s="150">
        <f t="shared" si="75"/>
        <v>-10</v>
      </c>
      <c r="AH119" s="150">
        <f t="shared" si="75"/>
        <v>-10</v>
      </c>
      <c r="AI119" s="150">
        <f t="shared" si="75"/>
        <v>-10</v>
      </c>
      <c r="AJ119" s="150">
        <f t="shared" si="75"/>
        <v>-10</v>
      </c>
      <c r="AK119" s="150">
        <f t="shared" si="75"/>
        <v>-10</v>
      </c>
      <c r="AL119" s="150">
        <f t="shared" si="75"/>
        <v>-10</v>
      </c>
      <c r="AM119" s="150">
        <f t="shared" si="75"/>
        <v>-10</v>
      </c>
      <c r="AN119" s="121"/>
      <c r="AO119" s="121"/>
      <c r="AP119" s="121"/>
      <c r="AQ119" s="121"/>
      <c r="AR119" s="121"/>
      <c r="AS119" s="121"/>
      <c r="AT119" s="121"/>
      <c r="AU119" s="121"/>
      <c r="AV119" s="121"/>
    </row>
    <row r="120" spans="15:48" x14ac:dyDescent="0.25">
      <c r="O120" s="150">
        <f t="shared" si="76"/>
        <v>-10</v>
      </c>
      <c r="P120" s="150">
        <f t="shared" si="76"/>
        <v>-10</v>
      </c>
      <c r="Q120" s="150">
        <f t="shared" si="76"/>
        <v>-10</v>
      </c>
      <c r="R120" s="150">
        <f t="shared" si="76"/>
        <v>-10</v>
      </c>
      <c r="S120" s="150">
        <f t="shared" si="76"/>
        <v>-10</v>
      </c>
      <c r="T120" s="150">
        <f t="shared" si="76"/>
        <v>-10</v>
      </c>
      <c r="U120" s="150">
        <f t="shared" si="76"/>
        <v>-10</v>
      </c>
      <c r="V120" s="150">
        <f t="shared" si="76"/>
        <v>-10</v>
      </c>
      <c r="W120" s="150">
        <f t="shared" si="76"/>
        <v>-10</v>
      </c>
      <c r="X120" s="150">
        <f t="shared" si="76"/>
        <v>-10</v>
      </c>
      <c r="Y120" s="150">
        <f t="shared" si="76"/>
        <v>-10</v>
      </c>
      <c r="Z120" s="150">
        <f t="shared" si="76"/>
        <v>20.59</v>
      </c>
      <c r="AA120" s="121"/>
      <c r="AB120" s="150">
        <f t="shared" si="75"/>
        <v>-10</v>
      </c>
      <c r="AC120" s="150">
        <f t="shared" si="75"/>
        <v>-10</v>
      </c>
      <c r="AD120" s="150">
        <f t="shared" si="75"/>
        <v>-10</v>
      </c>
      <c r="AE120" s="150">
        <f t="shared" si="75"/>
        <v>-10</v>
      </c>
      <c r="AF120" s="150">
        <f t="shared" si="75"/>
        <v>-10</v>
      </c>
      <c r="AG120" s="150">
        <f t="shared" si="75"/>
        <v>-10</v>
      </c>
      <c r="AH120" s="150">
        <f t="shared" si="75"/>
        <v>-10</v>
      </c>
      <c r="AI120" s="150">
        <f t="shared" si="75"/>
        <v>-10</v>
      </c>
      <c r="AJ120" s="150">
        <f t="shared" si="75"/>
        <v>-10</v>
      </c>
      <c r="AK120" s="150">
        <f t="shared" si="75"/>
        <v>-10</v>
      </c>
      <c r="AL120" s="150">
        <f t="shared" si="75"/>
        <v>-10</v>
      </c>
      <c r="AM120" s="150">
        <f t="shared" si="75"/>
        <v>-10</v>
      </c>
      <c r="AN120" s="121"/>
      <c r="AO120" s="121"/>
      <c r="AP120" s="121"/>
      <c r="AQ120" s="121"/>
      <c r="AR120" s="121"/>
      <c r="AS120" s="121"/>
      <c r="AT120" s="121"/>
      <c r="AU120" s="121"/>
      <c r="AV120" s="121"/>
    </row>
    <row r="121" spans="15:48" x14ac:dyDescent="0.25">
      <c r="O121" s="150">
        <f t="shared" si="76"/>
        <v>-10</v>
      </c>
      <c r="P121" s="150">
        <f t="shared" si="76"/>
        <v>-10</v>
      </c>
      <c r="Q121" s="150">
        <f t="shared" si="76"/>
        <v>-10</v>
      </c>
      <c r="R121" s="150">
        <f t="shared" si="76"/>
        <v>-10</v>
      </c>
      <c r="S121" s="150">
        <f t="shared" si="76"/>
        <v>-10</v>
      </c>
      <c r="T121" s="150">
        <f t="shared" si="76"/>
        <v>-10</v>
      </c>
      <c r="U121" s="150">
        <f t="shared" si="76"/>
        <v>-10</v>
      </c>
      <c r="V121" s="150">
        <f t="shared" si="76"/>
        <v>-10</v>
      </c>
      <c r="W121" s="150">
        <f t="shared" si="76"/>
        <v>-10</v>
      </c>
      <c r="X121" s="150">
        <f t="shared" si="76"/>
        <v>-10</v>
      </c>
      <c r="Y121" s="150">
        <f t="shared" si="76"/>
        <v>-10</v>
      </c>
      <c r="Z121" s="150">
        <f t="shared" si="76"/>
        <v>20.59</v>
      </c>
      <c r="AA121" s="121"/>
      <c r="AB121" s="150">
        <f t="shared" si="75"/>
        <v>-10</v>
      </c>
      <c r="AC121" s="150">
        <f t="shared" si="75"/>
        <v>-10</v>
      </c>
      <c r="AD121" s="150">
        <f t="shared" si="75"/>
        <v>-10</v>
      </c>
      <c r="AE121" s="150">
        <f t="shared" si="75"/>
        <v>-10</v>
      </c>
      <c r="AF121" s="150">
        <f t="shared" si="75"/>
        <v>-10</v>
      </c>
      <c r="AG121" s="150">
        <f t="shared" si="75"/>
        <v>-10</v>
      </c>
      <c r="AH121" s="150">
        <f t="shared" si="75"/>
        <v>-10</v>
      </c>
      <c r="AI121" s="150">
        <f t="shared" si="75"/>
        <v>-10</v>
      </c>
      <c r="AJ121" s="150">
        <f t="shared" si="75"/>
        <v>-10</v>
      </c>
      <c r="AK121" s="150">
        <f t="shared" si="75"/>
        <v>-10</v>
      </c>
      <c r="AL121" s="150">
        <f t="shared" si="75"/>
        <v>-10</v>
      </c>
      <c r="AM121" s="150">
        <f t="shared" si="75"/>
        <v>-10</v>
      </c>
      <c r="AN121" s="121"/>
      <c r="AO121" s="121"/>
      <c r="AP121" s="121"/>
      <c r="AQ121" s="121"/>
      <c r="AR121" s="121"/>
      <c r="AS121" s="121"/>
      <c r="AT121" s="121"/>
      <c r="AU121" s="121"/>
      <c r="AV121" s="121"/>
    </row>
    <row r="122" spans="15:48" x14ac:dyDescent="0.25">
      <c r="O122" s="150">
        <f t="shared" si="76"/>
        <v>-10</v>
      </c>
      <c r="P122" s="150">
        <f t="shared" si="76"/>
        <v>-10</v>
      </c>
      <c r="Q122" s="150">
        <f t="shared" si="76"/>
        <v>-10</v>
      </c>
      <c r="R122" s="150">
        <f t="shared" si="76"/>
        <v>-10</v>
      </c>
      <c r="S122" s="150">
        <f t="shared" si="76"/>
        <v>-10</v>
      </c>
      <c r="T122" s="150">
        <f t="shared" si="76"/>
        <v>-10</v>
      </c>
      <c r="U122" s="150">
        <f t="shared" si="76"/>
        <v>-10</v>
      </c>
      <c r="V122" s="150">
        <f t="shared" si="76"/>
        <v>-10</v>
      </c>
      <c r="W122" s="150">
        <f t="shared" si="76"/>
        <v>-10</v>
      </c>
      <c r="X122" s="150">
        <f t="shared" si="76"/>
        <v>-10</v>
      </c>
      <c r="Y122" s="150">
        <f t="shared" si="76"/>
        <v>10.295</v>
      </c>
      <c r="Z122" s="150">
        <f t="shared" si="76"/>
        <v>-10</v>
      </c>
      <c r="AA122" s="121"/>
      <c r="AB122" s="150">
        <f t="shared" si="75"/>
        <v>-10</v>
      </c>
      <c r="AC122" s="150">
        <f t="shared" si="75"/>
        <v>-10</v>
      </c>
      <c r="AD122" s="150">
        <f t="shared" si="75"/>
        <v>-10</v>
      </c>
      <c r="AE122" s="150">
        <f t="shared" si="75"/>
        <v>-10</v>
      </c>
      <c r="AF122" s="150">
        <f t="shared" si="75"/>
        <v>-10</v>
      </c>
      <c r="AG122" s="150">
        <f t="shared" si="75"/>
        <v>-10</v>
      </c>
      <c r="AH122" s="150">
        <f t="shared" si="75"/>
        <v>-10</v>
      </c>
      <c r="AI122" s="150">
        <f t="shared" si="75"/>
        <v>-10</v>
      </c>
      <c r="AJ122" s="150">
        <f t="shared" si="75"/>
        <v>-10</v>
      </c>
      <c r="AK122" s="150">
        <f t="shared" si="75"/>
        <v>-10</v>
      </c>
      <c r="AL122" s="150">
        <f t="shared" si="75"/>
        <v>-10</v>
      </c>
      <c r="AM122" s="150">
        <f t="shared" si="75"/>
        <v>20.59</v>
      </c>
      <c r="AN122" s="121"/>
      <c r="AO122" s="121"/>
      <c r="AP122" s="121"/>
      <c r="AQ122" s="121"/>
      <c r="AR122" s="121"/>
      <c r="AS122" s="121"/>
      <c r="AT122" s="121"/>
      <c r="AU122" s="121"/>
      <c r="AV122" s="121"/>
    </row>
    <row r="123" spans="15:48" x14ac:dyDescent="0.25"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2"/>
      <c r="AC123" s="122"/>
      <c r="AD123" s="122"/>
      <c r="AE123" s="122"/>
      <c r="AF123" s="122"/>
      <c r="AG123" s="122"/>
      <c r="AH123" s="122"/>
      <c r="AI123" s="122"/>
      <c r="AJ123" s="122"/>
      <c r="AK123" s="122"/>
      <c r="AL123" s="122"/>
      <c r="AM123" s="122"/>
      <c r="AN123" s="122"/>
      <c r="AO123" s="122"/>
      <c r="AP123" s="122"/>
      <c r="AQ123" s="122"/>
      <c r="AR123" s="122"/>
      <c r="AS123" s="122"/>
      <c r="AT123" s="122"/>
      <c r="AU123" s="122"/>
    </row>
    <row r="124" spans="15:48" x14ac:dyDescent="0.25">
      <c r="O124" s="151" t="s">
        <v>138</v>
      </c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1"/>
      <c r="AA124" s="122"/>
      <c r="AB124" s="152"/>
      <c r="AC124" s="152"/>
      <c r="AD124" s="152"/>
      <c r="AE124" s="152"/>
      <c r="AF124" s="152"/>
      <c r="AG124" s="152"/>
      <c r="AH124" s="152"/>
      <c r="AI124" s="152"/>
      <c r="AJ124" s="152"/>
      <c r="AK124" s="152"/>
      <c r="AL124" s="152"/>
      <c r="AM124" s="151"/>
      <c r="AN124" s="122"/>
      <c r="AO124" s="122"/>
      <c r="AP124" s="122"/>
      <c r="AQ124" s="122"/>
      <c r="AR124" s="122"/>
      <c r="AS124" s="122"/>
      <c r="AT124" s="122"/>
      <c r="AU124" s="122"/>
    </row>
    <row r="125" spans="15:48" x14ac:dyDescent="0.25">
      <c r="O125" s="153" t="str">
        <f>IF(AB25&gt;70,AB25,-10)</f>
        <v/>
      </c>
      <c r="P125" s="153" t="str">
        <f t="shared" ref="P125:Z132" si="77">IF(AC25&gt;70,AC25,-10)</f>
        <v/>
      </c>
      <c r="Q125" s="153" t="str">
        <f t="shared" si="77"/>
        <v/>
      </c>
      <c r="R125" s="153" t="str">
        <f t="shared" si="77"/>
        <v/>
      </c>
      <c r="S125" s="153" t="str">
        <f t="shared" si="77"/>
        <v/>
      </c>
      <c r="T125" s="153" t="str">
        <f t="shared" si="77"/>
        <v/>
      </c>
      <c r="U125" s="153" t="str">
        <f t="shared" si="77"/>
        <v/>
      </c>
      <c r="V125" s="153" t="str">
        <f t="shared" si="77"/>
        <v/>
      </c>
      <c r="W125" s="153" t="str">
        <f t="shared" si="77"/>
        <v/>
      </c>
      <c r="X125" s="153" t="str">
        <f t="shared" si="77"/>
        <v/>
      </c>
      <c r="Y125" s="153" t="str">
        <f t="shared" si="77"/>
        <v/>
      </c>
      <c r="Z125" s="153" t="str">
        <f t="shared" si="77"/>
        <v/>
      </c>
      <c r="AA125" s="122"/>
      <c r="AB125" s="153">
        <f>IF(AB25&lt;70,AB25,-10)</f>
        <v>-10</v>
      </c>
      <c r="AC125" s="153">
        <f t="shared" ref="AC125:AM125" si="78">IF(AC25&lt;70,AC25,-10)</f>
        <v>-10</v>
      </c>
      <c r="AD125" s="153">
        <f t="shared" si="78"/>
        <v>-10</v>
      </c>
      <c r="AE125" s="153">
        <f t="shared" si="78"/>
        <v>-10</v>
      </c>
      <c r="AF125" s="153">
        <f t="shared" si="78"/>
        <v>-10</v>
      </c>
      <c r="AG125" s="153">
        <f t="shared" si="78"/>
        <v>-10</v>
      </c>
      <c r="AH125" s="153">
        <f t="shared" si="78"/>
        <v>-10</v>
      </c>
      <c r="AI125" s="153">
        <f t="shared" si="78"/>
        <v>-10</v>
      </c>
      <c r="AJ125" s="153">
        <f t="shared" si="78"/>
        <v>-10</v>
      </c>
      <c r="AK125" s="153">
        <f t="shared" si="78"/>
        <v>-10</v>
      </c>
      <c r="AL125" s="153">
        <f t="shared" si="78"/>
        <v>-10</v>
      </c>
      <c r="AM125" s="153">
        <f t="shared" si="78"/>
        <v>-10</v>
      </c>
      <c r="AN125" s="122"/>
      <c r="AO125" s="122"/>
      <c r="AP125" s="122"/>
      <c r="AQ125" s="122"/>
      <c r="AR125" s="122"/>
      <c r="AS125" s="122"/>
      <c r="AT125" s="122"/>
      <c r="AU125" s="122"/>
    </row>
    <row r="126" spans="15:48" x14ac:dyDescent="0.25">
      <c r="O126" s="153" t="str">
        <f t="shared" ref="O126:O132" si="79">IF(AB26&gt;70,AB26,-10)</f>
        <v/>
      </c>
      <c r="P126" s="153" t="str">
        <f t="shared" si="77"/>
        <v/>
      </c>
      <c r="Q126" s="153" t="str">
        <f t="shared" si="77"/>
        <v/>
      </c>
      <c r="R126" s="153" t="str">
        <f t="shared" si="77"/>
        <v/>
      </c>
      <c r="S126" s="153" t="str">
        <f t="shared" si="77"/>
        <v/>
      </c>
      <c r="T126" s="153" t="str">
        <f t="shared" si="77"/>
        <v/>
      </c>
      <c r="U126" s="153" t="str">
        <f t="shared" si="77"/>
        <v/>
      </c>
      <c r="V126" s="153" t="str">
        <f t="shared" si="77"/>
        <v/>
      </c>
      <c r="W126" s="153" t="str">
        <f t="shared" si="77"/>
        <v/>
      </c>
      <c r="X126" s="153" t="str">
        <f t="shared" si="77"/>
        <v/>
      </c>
      <c r="Y126" s="153" t="str">
        <f t="shared" si="77"/>
        <v/>
      </c>
      <c r="Z126" s="153" t="str">
        <f t="shared" si="77"/>
        <v/>
      </c>
      <c r="AA126" s="122"/>
      <c r="AB126" s="153">
        <f t="shared" ref="AB126:AM132" si="80">IF(AB26&lt;70,AB26,-10)</f>
        <v>-10</v>
      </c>
      <c r="AC126" s="153">
        <f t="shared" si="80"/>
        <v>-10</v>
      </c>
      <c r="AD126" s="153">
        <f t="shared" si="80"/>
        <v>-10</v>
      </c>
      <c r="AE126" s="153">
        <f t="shared" si="80"/>
        <v>-10</v>
      </c>
      <c r="AF126" s="153">
        <f t="shared" si="80"/>
        <v>-10</v>
      </c>
      <c r="AG126" s="153">
        <f t="shared" si="80"/>
        <v>-10</v>
      </c>
      <c r="AH126" s="153">
        <f t="shared" si="80"/>
        <v>-10</v>
      </c>
      <c r="AI126" s="153">
        <f t="shared" si="80"/>
        <v>-10</v>
      </c>
      <c r="AJ126" s="153">
        <f t="shared" si="80"/>
        <v>-10</v>
      </c>
      <c r="AK126" s="153">
        <f t="shared" si="80"/>
        <v>-10</v>
      </c>
      <c r="AL126" s="153">
        <f t="shared" si="80"/>
        <v>-10</v>
      </c>
      <c r="AM126" s="153">
        <f t="shared" si="80"/>
        <v>-10</v>
      </c>
      <c r="AN126" s="122"/>
      <c r="AO126" s="122"/>
      <c r="AP126" s="122"/>
      <c r="AQ126" s="122"/>
      <c r="AR126" s="122"/>
      <c r="AS126" s="122"/>
      <c r="AT126" s="122"/>
      <c r="AU126" s="122"/>
    </row>
    <row r="127" spans="15:48" x14ac:dyDescent="0.25">
      <c r="O127" s="153" t="str">
        <f t="shared" si="79"/>
        <v/>
      </c>
      <c r="P127" s="153" t="str">
        <f t="shared" si="77"/>
        <v/>
      </c>
      <c r="Q127" s="153" t="str">
        <f t="shared" si="77"/>
        <v/>
      </c>
      <c r="R127" s="153" t="str">
        <f t="shared" si="77"/>
        <v/>
      </c>
      <c r="S127" s="153" t="str">
        <f t="shared" si="77"/>
        <v/>
      </c>
      <c r="T127" s="153" t="str">
        <f t="shared" si="77"/>
        <v/>
      </c>
      <c r="U127" s="153" t="str">
        <f t="shared" si="77"/>
        <v/>
      </c>
      <c r="V127" s="153" t="str">
        <f t="shared" si="77"/>
        <v/>
      </c>
      <c r="W127" s="153" t="str">
        <f t="shared" si="77"/>
        <v/>
      </c>
      <c r="X127" s="153" t="str">
        <f t="shared" si="77"/>
        <v/>
      </c>
      <c r="Y127" s="153" t="str">
        <f t="shared" si="77"/>
        <v/>
      </c>
      <c r="Z127" s="153" t="str">
        <f t="shared" si="77"/>
        <v/>
      </c>
      <c r="AA127" s="122"/>
      <c r="AB127" s="153">
        <f t="shared" si="80"/>
        <v>-10</v>
      </c>
      <c r="AC127" s="153">
        <f t="shared" si="80"/>
        <v>-10</v>
      </c>
      <c r="AD127" s="153">
        <f t="shared" si="80"/>
        <v>-10</v>
      </c>
      <c r="AE127" s="153">
        <f t="shared" si="80"/>
        <v>-10</v>
      </c>
      <c r="AF127" s="153">
        <f t="shared" si="80"/>
        <v>-10</v>
      </c>
      <c r="AG127" s="153">
        <f t="shared" si="80"/>
        <v>-10</v>
      </c>
      <c r="AH127" s="153">
        <f t="shared" si="80"/>
        <v>-10</v>
      </c>
      <c r="AI127" s="153">
        <f t="shared" si="80"/>
        <v>-10</v>
      </c>
      <c r="AJ127" s="153">
        <f t="shared" si="80"/>
        <v>-10</v>
      </c>
      <c r="AK127" s="153">
        <f t="shared" si="80"/>
        <v>-10</v>
      </c>
      <c r="AL127" s="153">
        <f t="shared" si="80"/>
        <v>-10</v>
      </c>
      <c r="AM127" s="153">
        <f t="shared" si="80"/>
        <v>-10</v>
      </c>
      <c r="AN127" s="122"/>
      <c r="AO127" s="122"/>
      <c r="AP127" s="122"/>
      <c r="AQ127" s="122"/>
      <c r="AR127" s="122"/>
      <c r="AS127" s="122"/>
      <c r="AT127" s="122"/>
      <c r="AU127" s="122"/>
    </row>
    <row r="128" spans="15:48" x14ac:dyDescent="0.25">
      <c r="O128" s="153" t="str">
        <f t="shared" si="79"/>
        <v/>
      </c>
      <c r="P128" s="153" t="str">
        <f t="shared" si="77"/>
        <v/>
      </c>
      <c r="Q128" s="153" t="str">
        <f t="shared" si="77"/>
        <v/>
      </c>
      <c r="R128" s="153" t="str">
        <f t="shared" si="77"/>
        <v/>
      </c>
      <c r="S128" s="153" t="str">
        <f t="shared" si="77"/>
        <v/>
      </c>
      <c r="T128" s="153" t="str">
        <f t="shared" si="77"/>
        <v/>
      </c>
      <c r="U128" s="153" t="str">
        <f t="shared" si="77"/>
        <v/>
      </c>
      <c r="V128" s="153" t="str">
        <f t="shared" si="77"/>
        <v/>
      </c>
      <c r="W128" s="153" t="str">
        <f t="shared" si="77"/>
        <v/>
      </c>
      <c r="X128" s="153" t="str">
        <f t="shared" si="77"/>
        <v/>
      </c>
      <c r="Y128" s="153" t="str">
        <f t="shared" si="77"/>
        <v/>
      </c>
      <c r="Z128" s="153" t="str">
        <f t="shared" si="77"/>
        <v/>
      </c>
      <c r="AA128" s="122"/>
      <c r="AB128" s="153">
        <f t="shared" si="80"/>
        <v>-10</v>
      </c>
      <c r="AC128" s="153">
        <f t="shared" si="80"/>
        <v>-10</v>
      </c>
      <c r="AD128" s="153">
        <f t="shared" si="80"/>
        <v>-10</v>
      </c>
      <c r="AE128" s="153">
        <f t="shared" si="80"/>
        <v>-10</v>
      </c>
      <c r="AF128" s="153">
        <f t="shared" si="80"/>
        <v>-10</v>
      </c>
      <c r="AG128" s="153">
        <f t="shared" si="80"/>
        <v>-10</v>
      </c>
      <c r="AH128" s="153">
        <f t="shared" si="80"/>
        <v>-10</v>
      </c>
      <c r="AI128" s="153">
        <f t="shared" si="80"/>
        <v>-10</v>
      </c>
      <c r="AJ128" s="153">
        <f t="shared" si="80"/>
        <v>-10</v>
      </c>
      <c r="AK128" s="153">
        <f t="shared" si="80"/>
        <v>-10</v>
      </c>
      <c r="AL128" s="153">
        <f t="shared" si="80"/>
        <v>-10</v>
      </c>
      <c r="AM128" s="153">
        <f t="shared" si="80"/>
        <v>-10</v>
      </c>
      <c r="AN128" s="122"/>
      <c r="AO128" s="122"/>
      <c r="AP128" s="122"/>
      <c r="AQ128" s="122"/>
      <c r="AR128" s="122"/>
      <c r="AS128" s="122"/>
      <c r="AT128" s="122"/>
      <c r="AU128" s="122"/>
    </row>
    <row r="129" spans="15:47" x14ac:dyDescent="0.25">
      <c r="O129" s="153" t="str">
        <f t="shared" si="79"/>
        <v/>
      </c>
      <c r="P129" s="153" t="str">
        <f t="shared" si="77"/>
        <v/>
      </c>
      <c r="Q129" s="153" t="str">
        <f t="shared" si="77"/>
        <v/>
      </c>
      <c r="R129" s="153" t="str">
        <f t="shared" si="77"/>
        <v/>
      </c>
      <c r="S129" s="153" t="str">
        <f t="shared" si="77"/>
        <v/>
      </c>
      <c r="T129" s="153" t="str">
        <f t="shared" si="77"/>
        <v/>
      </c>
      <c r="U129" s="153" t="str">
        <f t="shared" si="77"/>
        <v/>
      </c>
      <c r="V129" s="153" t="str">
        <f t="shared" si="77"/>
        <v/>
      </c>
      <c r="W129" s="153" t="str">
        <f t="shared" si="77"/>
        <v/>
      </c>
      <c r="X129" s="153" t="str">
        <f t="shared" si="77"/>
        <v/>
      </c>
      <c r="Y129" s="153" t="str">
        <f t="shared" si="77"/>
        <v/>
      </c>
      <c r="Z129" s="153" t="str">
        <f t="shared" si="77"/>
        <v/>
      </c>
      <c r="AA129" s="122"/>
      <c r="AB129" s="153">
        <f t="shared" si="80"/>
        <v>-10</v>
      </c>
      <c r="AC129" s="153">
        <f t="shared" si="80"/>
        <v>-10</v>
      </c>
      <c r="AD129" s="153">
        <f t="shared" si="80"/>
        <v>-10</v>
      </c>
      <c r="AE129" s="153">
        <f t="shared" si="80"/>
        <v>-10</v>
      </c>
      <c r="AF129" s="153">
        <f t="shared" si="80"/>
        <v>-10</v>
      </c>
      <c r="AG129" s="153">
        <f t="shared" si="80"/>
        <v>-10</v>
      </c>
      <c r="AH129" s="153">
        <f t="shared" si="80"/>
        <v>-10</v>
      </c>
      <c r="AI129" s="153">
        <f t="shared" si="80"/>
        <v>-10</v>
      </c>
      <c r="AJ129" s="153">
        <f t="shared" si="80"/>
        <v>-10</v>
      </c>
      <c r="AK129" s="153">
        <f t="shared" si="80"/>
        <v>-10</v>
      </c>
      <c r="AL129" s="153">
        <f t="shared" si="80"/>
        <v>-10</v>
      </c>
      <c r="AM129" s="153">
        <f t="shared" si="80"/>
        <v>-10</v>
      </c>
      <c r="AN129" s="122"/>
      <c r="AO129" s="122"/>
      <c r="AP129" s="122"/>
      <c r="AQ129" s="122"/>
      <c r="AR129" s="122"/>
      <c r="AS129" s="122"/>
      <c r="AT129" s="122"/>
      <c r="AU129" s="122"/>
    </row>
    <row r="130" spans="15:47" x14ac:dyDescent="0.25">
      <c r="O130" s="153" t="str">
        <f t="shared" si="79"/>
        <v/>
      </c>
      <c r="P130" s="153" t="str">
        <f t="shared" si="77"/>
        <v/>
      </c>
      <c r="Q130" s="153" t="str">
        <f t="shared" si="77"/>
        <v/>
      </c>
      <c r="R130" s="153" t="str">
        <f t="shared" si="77"/>
        <v/>
      </c>
      <c r="S130" s="153" t="str">
        <f t="shared" si="77"/>
        <v/>
      </c>
      <c r="T130" s="153" t="str">
        <f t="shared" si="77"/>
        <v/>
      </c>
      <c r="U130" s="153" t="str">
        <f t="shared" si="77"/>
        <v/>
      </c>
      <c r="V130" s="153" t="str">
        <f t="shared" si="77"/>
        <v/>
      </c>
      <c r="W130" s="153" t="str">
        <f t="shared" si="77"/>
        <v/>
      </c>
      <c r="X130" s="153" t="str">
        <f t="shared" si="77"/>
        <v/>
      </c>
      <c r="Y130" s="153" t="str">
        <f t="shared" si="77"/>
        <v/>
      </c>
      <c r="Z130" s="153" t="str">
        <f t="shared" si="77"/>
        <v/>
      </c>
      <c r="AA130" s="122"/>
      <c r="AB130" s="153">
        <f t="shared" si="80"/>
        <v>-10</v>
      </c>
      <c r="AC130" s="153">
        <f t="shared" si="80"/>
        <v>-10</v>
      </c>
      <c r="AD130" s="153">
        <f t="shared" si="80"/>
        <v>-10</v>
      </c>
      <c r="AE130" s="153">
        <f t="shared" si="80"/>
        <v>-10</v>
      </c>
      <c r="AF130" s="153">
        <f t="shared" si="80"/>
        <v>-10</v>
      </c>
      <c r="AG130" s="153">
        <f t="shared" si="80"/>
        <v>-10</v>
      </c>
      <c r="AH130" s="153">
        <f t="shared" si="80"/>
        <v>-10</v>
      </c>
      <c r="AI130" s="153">
        <f t="shared" si="80"/>
        <v>-10</v>
      </c>
      <c r="AJ130" s="153">
        <f t="shared" si="80"/>
        <v>-10</v>
      </c>
      <c r="AK130" s="153">
        <f t="shared" si="80"/>
        <v>-10</v>
      </c>
      <c r="AL130" s="153">
        <f t="shared" si="80"/>
        <v>-10</v>
      </c>
      <c r="AM130" s="153">
        <f t="shared" si="80"/>
        <v>-10</v>
      </c>
      <c r="AN130" s="122"/>
      <c r="AO130" s="122"/>
      <c r="AP130" s="122"/>
      <c r="AQ130" s="122"/>
      <c r="AR130" s="122"/>
      <c r="AS130" s="122"/>
      <c r="AT130" s="122"/>
      <c r="AU130" s="122"/>
    </row>
    <row r="131" spans="15:47" x14ac:dyDescent="0.25">
      <c r="O131" s="153" t="str">
        <f t="shared" si="79"/>
        <v/>
      </c>
      <c r="P131" s="153" t="str">
        <f t="shared" si="77"/>
        <v/>
      </c>
      <c r="Q131" s="153" t="str">
        <f t="shared" si="77"/>
        <v/>
      </c>
      <c r="R131" s="153" t="str">
        <f t="shared" si="77"/>
        <v/>
      </c>
      <c r="S131" s="153" t="str">
        <f t="shared" si="77"/>
        <v/>
      </c>
      <c r="T131" s="153" t="str">
        <f t="shared" si="77"/>
        <v/>
      </c>
      <c r="U131" s="153" t="str">
        <f t="shared" si="77"/>
        <v/>
      </c>
      <c r="V131" s="153" t="str">
        <f t="shared" si="77"/>
        <v/>
      </c>
      <c r="W131" s="153" t="str">
        <f t="shared" si="77"/>
        <v/>
      </c>
      <c r="X131" s="153" t="str">
        <f t="shared" si="77"/>
        <v/>
      </c>
      <c r="Y131" s="153" t="str">
        <f t="shared" si="77"/>
        <v/>
      </c>
      <c r="Z131" s="153" t="str">
        <f t="shared" si="77"/>
        <v/>
      </c>
      <c r="AA131" s="122"/>
      <c r="AB131" s="153">
        <f t="shared" si="80"/>
        <v>-10</v>
      </c>
      <c r="AC131" s="153">
        <f t="shared" si="80"/>
        <v>-10</v>
      </c>
      <c r="AD131" s="153">
        <f t="shared" si="80"/>
        <v>-10</v>
      </c>
      <c r="AE131" s="153">
        <f t="shared" si="80"/>
        <v>-10</v>
      </c>
      <c r="AF131" s="153">
        <f t="shared" si="80"/>
        <v>-10</v>
      </c>
      <c r="AG131" s="153">
        <f t="shared" si="80"/>
        <v>-10</v>
      </c>
      <c r="AH131" s="153">
        <f t="shared" si="80"/>
        <v>-10</v>
      </c>
      <c r="AI131" s="153">
        <f t="shared" si="80"/>
        <v>-10</v>
      </c>
      <c r="AJ131" s="153">
        <f t="shared" si="80"/>
        <v>-10</v>
      </c>
      <c r="AK131" s="153">
        <f t="shared" si="80"/>
        <v>-10</v>
      </c>
      <c r="AL131" s="153">
        <f t="shared" si="80"/>
        <v>-10</v>
      </c>
      <c r="AM131" s="153">
        <f t="shared" si="80"/>
        <v>-10</v>
      </c>
      <c r="AN131" s="122"/>
      <c r="AO131" s="122"/>
      <c r="AP131" s="122"/>
      <c r="AQ131" s="122"/>
      <c r="AR131" s="122"/>
      <c r="AS131" s="122"/>
      <c r="AT131" s="122"/>
      <c r="AU131" s="122"/>
    </row>
    <row r="132" spans="15:47" x14ac:dyDescent="0.25">
      <c r="O132" s="153" t="str">
        <f t="shared" si="79"/>
        <v/>
      </c>
      <c r="P132" s="153" t="str">
        <f t="shared" si="77"/>
        <v/>
      </c>
      <c r="Q132" s="153" t="str">
        <f t="shared" si="77"/>
        <v/>
      </c>
      <c r="R132" s="153" t="str">
        <f t="shared" si="77"/>
        <v/>
      </c>
      <c r="S132" s="153" t="str">
        <f t="shared" si="77"/>
        <v/>
      </c>
      <c r="T132" s="153" t="str">
        <f t="shared" si="77"/>
        <v/>
      </c>
      <c r="U132" s="153" t="str">
        <f t="shared" si="77"/>
        <v/>
      </c>
      <c r="V132" s="153" t="str">
        <f t="shared" si="77"/>
        <v/>
      </c>
      <c r="W132" s="153" t="str">
        <f t="shared" si="77"/>
        <v/>
      </c>
      <c r="X132" s="153" t="str">
        <f t="shared" si="77"/>
        <v/>
      </c>
      <c r="Y132" s="153" t="str">
        <f t="shared" si="77"/>
        <v/>
      </c>
      <c r="Z132" s="153" t="str">
        <f t="shared" si="77"/>
        <v/>
      </c>
      <c r="AA132" s="122"/>
      <c r="AB132" s="153">
        <f t="shared" si="80"/>
        <v>-10</v>
      </c>
      <c r="AC132" s="153">
        <f t="shared" si="80"/>
        <v>-10</v>
      </c>
      <c r="AD132" s="153">
        <f t="shared" si="80"/>
        <v>-10</v>
      </c>
      <c r="AE132" s="153">
        <f t="shared" si="80"/>
        <v>-10</v>
      </c>
      <c r="AF132" s="153">
        <f t="shared" si="80"/>
        <v>-10</v>
      </c>
      <c r="AG132" s="153">
        <f t="shared" si="80"/>
        <v>-10</v>
      </c>
      <c r="AH132" s="153">
        <f t="shared" si="80"/>
        <v>-10</v>
      </c>
      <c r="AI132" s="153">
        <f t="shared" si="80"/>
        <v>-10</v>
      </c>
      <c r="AJ132" s="153">
        <f t="shared" si="80"/>
        <v>-10</v>
      </c>
      <c r="AK132" s="153">
        <f t="shared" si="80"/>
        <v>-10</v>
      </c>
      <c r="AL132" s="153">
        <f t="shared" si="80"/>
        <v>-10</v>
      </c>
      <c r="AM132" s="153">
        <f t="shared" si="80"/>
        <v>-10</v>
      </c>
      <c r="AN132" s="122"/>
      <c r="AO132" s="122"/>
      <c r="AP132" s="122"/>
      <c r="AQ132" s="122"/>
      <c r="AR132" s="122"/>
      <c r="AS132" s="122"/>
      <c r="AT132" s="122"/>
      <c r="AU132" s="122"/>
    </row>
    <row r="133" spans="15:47" x14ac:dyDescent="0.25"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2"/>
      <c r="AC133" s="122"/>
      <c r="AD133" s="122"/>
      <c r="AE133" s="122"/>
      <c r="AF133" s="122"/>
      <c r="AG133" s="122"/>
      <c r="AH133" s="122"/>
      <c r="AI133" s="122"/>
      <c r="AJ133" s="122"/>
      <c r="AK133" s="122"/>
      <c r="AL133" s="122"/>
      <c r="AM133" s="122"/>
      <c r="AN133" s="122"/>
      <c r="AO133" s="122"/>
      <c r="AP133" s="122"/>
      <c r="AQ133" s="122"/>
      <c r="AR133" s="122"/>
      <c r="AS133" s="122"/>
      <c r="AT133" s="122"/>
      <c r="AU133" s="122"/>
    </row>
    <row r="134" spans="15:47" x14ac:dyDescent="0.25"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2"/>
      <c r="AC134" s="122"/>
      <c r="AD134" s="122"/>
      <c r="AE134" s="122"/>
      <c r="AF134" s="122"/>
      <c r="AG134" s="122"/>
      <c r="AH134" s="122"/>
      <c r="AI134" s="122"/>
      <c r="AJ134" s="122"/>
      <c r="AK134" s="122"/>
      <c r="AL134" s="122"/>
      <c r="AM134" s="122"/>
      <c r="AN134" s="122"/>
      <c r="AO134" s="122"/>
      <c r="AP134" s="122"/>
      <c r="AQ134" s="122"/>
      <c r="AR134" s="122"/>
      <c r="AS134" s="122"/>
      <c r="AT134" s="122"/>
      <c r="AU134" s="122"/>
    </row>
    <row r="135" spans="15:47" x14ac:dyDescent="0.25">
      <c r="O135" s="153">
        <f>IF((O125&gt;0)*AND(P125&gt;0),-10,O125)</f>
        <v>-10</v>
      </c>
      <c r="P135" s="153">
        <f t="shared" ref="P135:Z135" si="81">IF((P125&gt;0)*AND(Q125&gt;0),-10,P125)</f>
        <v>-10</v>
      </c>
      <c r="Q135" s="153">
        <f t="shared" si="81"/>
        <v>-10</v>
      </c>
      <c r="R135" s="153">
        <f t="shared" si="81"/>
        <v>-10</v>
      </c>
      <c r="S135" s="153">
        <f t="shared" si="81"/>
        <v>-10</v>
      </c>
      <c r="T135" s="153">
        <f t="shared" si="81"/>
        <v>-10</v>
      </c>
      <c r="U135" s="153">
        <f t="shared" si="81"/>
        <v>-10</v>
      </c>
      <c r="V135" s="153">
        <f t="shared" si="81"/>
        <v>-10</v>
      </c>
      <c r="W135" s="153">
        <f t="shared" si="81"/>
        <v>-10</v>
      </c>
      <c r="X135" s="153">
        <f t="shared" si="81"/>
        <v>-10</v>
      </c>
      <c r="Y135" s="153">
        <f t="shared" si="81"/>
        <v>-10</v>
      </c>
      <c r="Z135" s="153" t="str">
        <f t="shared" si="81"/>
        <v/>
      </c>
      <c r="AA135" s="122"/>
      <c r="AB135" s="153">
        <f>IF((AA125=-10)*AND(ABS(AB125)&gt;-10),AB125,-10)</f>
        <v>-10</v>
      </c>
      <c r="AC135" s="153">
        <f t="shared" ref="AC135:AM135" si="82">IF((AB125=-10)*AND(ABS(AC125)&gt;-10),AC125,-10)</f>
        <v>-10</v>
      </c>
      <c r="AD135" s="153">
        <f t="shared" si="82"/>
        <v>-10</v>
      </c>
      <c r="AE135" s="153">
        <f t="shared" si="82"/>
        <v>-10</v>
      </c>
      <c r="AF135" s="153">
        <f t="shared" si="82"/>
        <v>-10</v>
      </c>
      <c r="AG135" s="153">
        <f t="shared" si="82"/>
        <v>-10</v>
      </c>
      <c r="AH135" s="153">
        <f t="shared" si="82"/>
        <v>-10</v>
      </c>
      <c r="AI135" s="153">
        <f t="shared" si="82"/>
        <v>-10</v>
      </c>
      <c r="AJ135" s="153">
        <f t="shared" si="82"/>
        <v>-10</v>
      </c>
      <c r="AK135" s="153">
        <f t="shared" si="82"/>
        <v>-10</v>
      </c>
      <c r="AL135" s="153">
        <f t="shared" si="82"/>
        <v>-10</v>
      </c>
      <c r="AM135" s="153">
        <f t="shared" si="82"/>
        <v>-10</v>
      </c>
      <c r="AN135" s="122"/>
      <c r="AO135" s="122"/>
      <c r="AP135" s="122"/>
      <c r="AQ135" s="122"/>
      <c r="AR135" s="122"/>
      <c r="AS135" s="122"/>
      <c r="AT135" s="122"/>
      <c r="AU135" s="122"/>
    </row>
    <row r="136" spans="15:47" x14ac:dyDescent="0.25">
      <c r="O136" s="153">
        <f t="shared" ref="O136:Z142" si="83">IF((O126&gt;0)*AND(P126&gt;0),-10,O126)</f>
        <v>-10</v>
      </c>
      <c r="P136" s="153">
        <f t="shared" si="83"/>
        <v>-10</v>
      </c>
      <c r="Q136" s="153">
        <f t="shared" si="83"/>
        <v>-10</v>
      </c>
      <c r="R136" s="153">
        <f t="shared" si="83"/>
        <v>-10</v>
      </c>
      <c r="S136" s="153">
        <f t="shared" si="83"/>
        <v>-10</v>
      </c>
      <c r="T136" s="153">
        <f t="shared" si="83"/>
        <v>-10</v>
      </c>
      <c r="U136" s="153">
        <f t="shared" si="83"/>
        <v>-10</v>
      </c>
      <c r="V136" s="153">
        <f t="shared" si="83"/>
        <v>-10</v>
      </c>
      <c r="W136" s="153">
        <f t="shared" si="83"/>
        <v>-10</v>
      </c>
      <c r="X136" s="153">
        <f t="shared" si="83"/>
        <v>-10</v>
      </c>
      <c r="Y136" s="153">
        <f t="shared" si="83"/>
        <v>-10</v>
      </c>
      <c r="Z136" s="153" t="str">
        <f t="shared" si="83"/>
        <v/>
      </c>
      <c r="AA136" s="122"/>
      <c r="AB136" s="153">
        <f t="shared" ref="AB136:AM142" si="84">IF((AA126=-10)*AND(ABS(AB126)&gt;-10),AB126,-10)</f>
        <v>-10</v>
      </c>
      <c r="AC136" s="153">
        <f t="shared" si="84"/>
        <v>-10</v>
      </c>
      <c r="AD136" s="153">
        <f t="shared" si="84"/>
        <v>-10</v>
      </c>
      <c r="AE136" s="153">
        <f t="shared" si="84"/>
        <v>-10</v>
      </c>
      <c r="AF136" s="153">
        <f t="shared" si="84"/>
        <v>-10</v>
      </c>
      <c r="AG136" s="153">
        <f t="shared" si="84"/>
        <v>-10</v>
      </c>
      <c r="AH136" s="153">
        <f t="shared" si="84"/>
        <v>-10</v>
      </c>
      <c r="AI136" s="153">
        <f t="shared" si="84"/>
        <v>-10</v>
      </c>
      <c r="AJ136" s="153">
        <f t="shared" si="84"/>
        <v>-10</v>
      </c>
      <c r="AK136" s="153">
        <f t="shared" si="84"/>
        <v>-10</v>
      </c>
      <c r="AL136" s="153">
        <f t="shared" si="84"/>
        <v>-10</v>
      </c>
      <c r="AM136" s="153">
        <f t="shared" si="84"/>
        <v>-10</v>
      </c>
      <c r="AN136" s="122"/>
      <c r="AO136" s="122"/>
      <c r="AP136" s="122"/>
      <c r="AQ136" s="122"/>
      <c r="AR136" s="122"/>
      <c r="AS136" s="122"/>
      <c r="AT136" s="122"/>
      <c r="AU136" s="122"/>
    </row>
    <row r="137" spans="15:47" x14ac:dyDescent="0.25">
      <c r="O137" s="153">
        <f t="shared" si="83"/>
        <v>-10</v>
      </c>
      <c r="P137" s="153">
        <f t="shared" si="83"/>
        <v>-10</v>
      </c>
      <c r="Q137" s="153">
        <f t="shared" si="83"/>
        <v>-10</v>
      </c>
      <c r="R137" s="153">
        <f t="shared" si="83"/>
        <v>-10</v>
      </c>
      <c r="S137" s="153">
        <f t="shared" si="83"/>
        <v>-10</v>
      </c>
      <c r="T137" s="153">
        <f t="shared" si="83"/>
        <v>-10</v>
      </c>
      <c r="U137" s="153">
        <f t="shared" si="83"/>
        <v>-10</v>
      </c>
      <c r="V137" s="153">
        <f t="shared" si="83"/>
        <v>-10</v>
      </c>
      <c r="W137" s="153">
        <f t="shared" si="83"/>
        <v>-10</v>
      </c>
      <c r="X137" s="153">
        <f t="shared" si="83"/>
        <v>-10</v>
      </c>
      <c r="Y137" s="153">
        <f t="shared" si="83"/>
        <v>-10</v>
      </c>
      <c r="Z137" s="153" t="str">
        <f t="shared" si="83"/>
        <v/>
      </c>
      <c r="AA137" s="122"/>
      <c r="AB137" s="153">
        <f t="shared" si="84"/>
        <v>-10</v>
      </c>
      <c r="AC137" s="153">
        <f t="shared" si="84"/>
        <v>-10</v>
      </c>
      <c r="AD137" s="153">
        <f t="shared" si="84"/>
        <v>-10</v>
      </c>
      <c r="AE137" s="153">
        <f t="shared" si="84"/>
        <v>-10</v>
      </c>
      <c r="AF137" s="153">
        <f t="shared" si="84"/>
        <v>-10</v>
      </c>
      <c r="AG137" s="153">
        <f t="shared" si="84"/>
        <v>-10</v>
      </c>
      <c r="AH137" s="153">
        <f t="shared" si="84"/>
        <v>-10</v>
      </c>
      <c r="AI137" s="153">
        <f t="shared" si="84"/>
        <v>-10</v>
      </c>
      <c r="AJ137" s="153">
        <f t="shared" si="84"/>
        <v>-10</v>
      </c>
      <c r="AK137" s="153">
        <f t="shared" si="84"/>
        <v>-10</v>
      </c>
      <c r="AL137" s="153">
        <f t="shared" si="84"/>
        <v>-10</v>
      </c>
      <c r="AM137" s="153">
        <f t="shared" si="84"/>
        <v>-10</v>
      </c>
      <c r="AN137" s="122"/>
      <c r="AO137" s="122"/>
      <c r="AP137" s="122"/>
      <c r="AQ137" s="122"/>
      <c r="AR137" s="122"/>
      <c r="AS137" s="122"/>
      <c r="AT137" s="122"/>
      <c r="AU137" s="122"/>
    </row>
    <row r="138" spans="15:47" x14ac:dyDescent="0.25">
      <c r="O138" s="153">
        <f t="shared" si="83"/>
        <v>-10</v>
      </c>
      <c r="P138" s="153">
        <f t="shared" si="83"/>
        <v>-10</v>
      </c>
      <c r="Q138" s="153">
        <f t="shared" si="83"/>
        <v>-10</v>
      </c>
      <c r="R138" s="153">
        <f t="shared" si="83"/>
        <v>-10</v>
      </c>
      <c r="S138" s="153">
        <f t="shared" si="83"/>
        <v>-10</v>
      </c>
      <c r="T138" s="153">
        <f t="shared" si="83"/>
        <v>-10</v>
      </c>
      <c r="U138" s="153">
        <f t="shared" si="83"/>
        <v>-10</v>
      </c>
      <c r="V138" s="153">
        <f t="shared" si="83"/>
        <v>-10</v>
      </c>
      <c r="W138" s="153">
        <f t="shared" si="83"/>
        <v>-10</v>
      </c>
      <c r="X138" s="153">
        <f t="shared" si="83"/>
        <v>-10</v>
      </c>
      <c r="Y138" s="153">
        <f t="shared" si="83"/>
        <v>-10</v>
      </c>
      <c r="Z138" s="153" t="str">
        <f t="shared" si="83"/>
        <v/>
      </c>
      <c r="AA138" s="122"/>
      <c r="AB138" s="153">
        <f t="shared" si="84"/>
        <v>-10</v>
      </c>
      <c r="AC138" s="153">
        <f t="shared" si="84"/>
        <v>-10</v>
      </c>
      <c r="AD138" s="153">
        <f t="shared" si="84"/>
        <v>-10</v>
      </c>
      <c r="AE138" s="153">
        <f t="shared" si="84"/>
        <v>-10</v>
      </c>
      <c r="AF138" s="153">
        <f t="shared" si="84"/>
        <v>-10</v>
      </c>
      <c r="AG138" s="153">
        <f t="shared" si="84"/>
        <v>-10</v>
      </c>
      <c r="AH138" s="153">
        <f t="shared" si="84"/>
        <v>-10</v>
      </c>
      <c r="AI138" s="153">
        <f t="shared" si="84"/>
        <v>-10</v>
      </c>
      <c r="AJ138" s="153">
        <f t="shared" si="84"/>
        <v>-10</v>
      </c>
      <c r="AK138" s="153">
        <f t="shared" si="84"/>
        <v>-10</v>
      </c>
      <c r="AL138" s="153">
        <f t="shared" si="84"/>
        <v>-10</v>
      </c>
      <c r="AM138" s="153">
        <f t="shared" si="84"/>
        <v>-10</v>
      </c>
      <c r="AN138" s="122"/>
      <c r="AO138" s="122"/>
      <c r="AP138" s="122"/>
      <c r="AQ138" s="122"/>
      <c r="AR138" s="122"/>
      <c r="AS138" s="122"/>
      <c r="AT138" s="122"/>
      <c r="AU138" s="122"/>
    </row>
    <row r="139" spans="15:47" x14ac:dyDescent="0.25">
      <c r="O139" s="153">
        <f t="shared" si="83"/>
        <v>-10</v>
      </c>
      <c r="P139" s="153">
        <f t="shared" si="83"/>
        <v>-10</v>
      </c>
      <c r="Q139" s="153">
        <f t="shared" si="83"/>
        <v>-10</v>
      </c>
      <c r="R139" s="153">
        <f t="shared" si="83"/>
        <v>-10</v>
      </c>
      <c r="S139" s="153">
        <f t="shared" si="83"/>
        <v>-10</v>
      </c>
      <c r="T139" s="153">
        <f t="shared" si="83"/>
        <v>-10</v>
      </c>
      <c r="U139" s="153">
        <f t="shared" si="83"/>
        <v>-10</v>
      </c>
      <c r="V139" s="153">
        <f t="shared" si="83"/>
        <v>-10</v>
      </c>
      <c r="W139" s="153">
        <f t="shared" si="83"/>
        <v>-10</v>
      </c>
      <c r="X139" s="153">
        <f t="shared" si="83"/>
        <v>-10</v>
      </c>
      <c r="Y139" s="153">
        <f t="shared" si="83"/>
        <v>-10</v>
      </c>
      <c r="Z139" s="153" t="str">
        <f t="shared" si="83"/>
        <v/>
      </c>
      <c r="AA139" s="122"/>
      <c r="AB139" s="153">
        <f t="shared" si="84"/>
        <v>-10</v>
      </c>
      <c r="AC139" s="153">
        <f t="shared" si="84"/>
        <v>-10</v>
      </c>
      <c r="AD139" s="153">
        <f t="shared" si="84"/>
        <v>-10</v>
      </c>
      <c r="AE139" s="153">
        <f t="shared" si="84"/>
        <v>-10</v>
      </c>
      <c r="AF139" s="153">
        <f t="shared" si="84"/>
        <v>-10</v>
      </c>
      <c r="AG139" s="153">
        <f t="shared" si="84"/>
        <v>-10</v>
      </c>
      <c r="AH139" s="153">
        <f t="shared" si="84"/>
        <v>-10</v>
      </c>
      <c r="AI139" s="153">
        <f t="shared" si="84"/>
        <v>-10</v>
      </c>
      <c r="AJ139" s="153">
        <f t="shared" si="84"/>
        <v>-10</v>
      </c>
      <c r="AK139" s="153">
        <f t="shared" si="84"/>
        <v>-10</v>
      </c>
      <c r="AL139" s="153">
        <f t="shared" si="84"/>
        <v>-10</v>
      </c>
      <c r="AM139" s="153">
        <f t="shared" si="84"/>
        <v>-10</v>
      </c>
      <c r="AN139" s="122"/>
      <c r="AO139" s="122"/>
      <c r="AP139" s="122"/>
      <c r="AQ139" s="122"/>
      <c r="AR139" s="122"/>
      <c r="AS139" s="122"/>
      <c r="AT139" s="122"/>
      <c r="AU139" s="122"/>
    </row>
    <row r="140" spans="15:47" x14ac:dyDescent="0.25">
      <c r="O140" s="153">
        <f t="shared" si="83"/>
        <v>-10</v>
      </c>
      <c r="P140" s="153">
        <f t="shared" si="83"/>
        <v>-10</v>
      </c>
      <c r="Q140" s="153">
        <f t="shared" si="83"/>
        <v>-10</v>
      </c>
      <c r="R140" s="153">
        <f t="shared" si="83"/>
        <v>-10</v>
      </c>
      <c r="S140" s="153">
        <f t="shared" si="83"/>
        <v>-10</v>
      </c>
      <c r="T140" s="153">
        <f t="shared" si="83"/>
        <v>-10</v>
      </c>
      <c r="U140" s="153">
        <f t="shared" si="83"/>
        <v>-10</v>
      </c>
      <c r="V140" s="153">
        <f t="shared" si="83"/>
        <v>-10</v>
      </c>
      <c r="W140" s="153">
        <f t="shared" si="83"/>
        <v>-10</v>
      </c>
      <c r="X140" s="153">
        <f t="shared" si="83"/>
        <v>-10</v>
      </c>
      <c r="Y140" s="153">
        <f t="shared" si="83"/>
        <v>-10</v>
      </c>
      <c r="Z140" s="153" t="str">
        <f t="shared" si="83"/>
        <v/>
      </c>
      <c r="AA140" s="122"/>
      <c r="AB140" s="153">
        <f t="shared" si="84"/>
        <v>-10</v>
      </c>
      <c r="AC140" s="153">
        <f t="shared" si="84"/>
        <v>-10</v>
      </c>
      <c r="AD140" s="153">
        <f t="shared" si="84"/>
        <v>-10</v>
      </c>
      <c r="AE140" s="153">
        <f t="shared" si="84"/>
        <v>-10</v>
      </c>
      <c r="AF140" s="153">
        <f t="shared" si="84"/>
        <v>-10</v>
      </c>
      <c r="AG140" s="153">
        <f t="shared" si="84"/>
        <v>-10</v>
      </c>
      <c r="AH140" s="153">
        <f t="shared" si="84"/>
        <v>-10</v>
      </c>
      <c r="AI140" s="153">
        <f t="shared" si="84"/>
        <v>-10</v>
      </c>
      <c r="AJ140" s="153">
        <f t="shared" si="84"/>
        <v>-10</v>
      </c>
      <c r="AK140" s="153">
        <f t="shared" si="84"/>
        <v>-10</v>
      </c>
      <c r="AL140" s="153">
        <f t="shared" si="84"/>
        <v>-10</v>
      </c>
      <c r="AM140" s="153">
        <f t="shared" si="84"/>
        <v>-10</v>
      </c>
      <c r="AN140" s="122"/>
      <c r="AO140" s="122"/>
      <c r="AP140" s="122"/>
      <c r="AQ140" s="122"/>
      <c r="AR140" s="122"/>
      <c r="AS140" s="122"/>
      <c r="AT140" s="122"/>
      <c r="AU140" s="122"/>
    </row>
    <row r="141" spans="15:47" x14ac:dyDescent="0.25">
      <c r="O141" s="153">
        <f t="shared" si="83"/>
        <v>-10</v>
      </c>
      <c r="P141" s="153">
        <f t="shared" si="83"/>
        <v>-10</v>
      </c>
      <c r="Q141" s="153">
        <f t="shared" si="83"/>
        <v>-10</v>
      </c>
      <c r="R141" s="153">
        <f t="shared" si="83"/>
        <v>-10</v>
      </c>
      <c r="S141" s="153">
        <f t="shared" si="83"/>
        <v>-10</v>
      </c>
      <c r="T141" s="153">
        <f t="shared" si="83"/>
        <v>-10</v>
      </c>
      <c r="U141" s="153">
        <f t="shared" si="83"/>
        <v>-10</v>
      </c>
      <c r="V141" s="153">
        <f t="shared" si="83"/>
        <v>-10</v>
      </c>
      <c r="W141" s="153">
        <f t="shared" si="83"/>
        <v>-10</v>
      </c>
      <c r="X141" s="153">
        <f t="shared" si="83"/>
        <v>-10</v>
      </c>
      <c r="Y141" s="153">
        <f t="shared" si="83"/>
        <v>-10</v>
      </c>
      <c r="Z141" s="153" t="str">
        <f t="shared" si="83"/>
        <v/>
      </c>
      <c r="AA141" s="122"/>
      <c r="AB141" s="153">
        <f t="shared" si="84"/>
        <v>-10</v>
      </c>
      <c r="AC141" s="153">
        <f t="shared" si="84"/>
        <v>-10</v>
      </c>
      <c r="AD141" s="153">
        <f t="shared" si="84"/>
        <v>-10</v>
      </c>
      <c r="AE141" s="153">
        <f t="shared" si="84"/>
        <v>-10</v>
      </c>
      <c r="AF141" s="153">
        <f t="shared" si="84"/>
        <v>-10</v>
      </c>
      <c r="AG141" s="153">
        <f t="shared" si="84"/>
        <v>-10</v>
      </c>
      <c r="AH141" s="153">
        <f t="shared" si="84"/>
        <v>-10</v>
      </c>
      <c r="AI141" s="153">
        <f t="shared" si="84"/>
        <v>-10</v>
      </c>
      <c r="AJ141" s="153">
        <f t="shared" si="84"/>
        <v>-10</v>
      </c>
      <c r="AK141" s="153">
        <f t="shared" si="84"/>
        <v>-10</v>
      </c>
      <c r="AL141" s="153">
        <f t="shared" si="84"/>
        <v>-10</v>
      </c>
      <c r="AM141" s="153">
        <f t="shared" si="84"/>
        <v>-10</v>
      </c>
      <c r="AN141" s="122"/>
      <c r="AO141" s="122"/>
      <c r="AP141" s="122"/>
      <c r="AQ141" s="122"/>
      <c r="AR141" s="122"/>
      <c r="AS141" s="122"/>
      <c r="AT141" s="122"/>
      <c r="AU141" s="122"/>
    </row>
    <row r="142" spans="15:47" x14ac:dyDescent="0.25">
      <c r="O142" s="153">
        <f t="shared" si="83"/>
        <v>-10</v>
      </c>
      <c r="P142" s="153">
        <f t="shared" si="83"/>
        <v>-10</v>
      </c>
      <c r="Q142" s="153">
        <f t="shared" si="83"/>
        <v>-10</v>
      </c>
      <c r="R142" s="153">
        <f t="shared" si="83"/>
        <v>-10</v>
      </c>
      <c r="S142" s="153">
        <f t="shared" si="83"/>
        <v>-10</v>
      </c>
      <c r="T142" s="153">
        <f t="shared" si="83"/>
        <v>-10</v>
      </c>
      <c r="U142" s="153">
        <f t="shared" si="83"/>
        <v>-10</v>
      </c>
      <c r="V142" s="153">
        <f t="shared" si="83"/>
        <v>-10</v>
      </c>
      <c r="W142" s="153">
        <f t="shared" si="83"/>
        <v>-10</v>
      </c>
      <c r="X142" s="153">
        <f t="shared" si="83"/>
        <v>-10</v>
      </c>
      <c r="Y142" s="153">
        <f t="shared" si="83"/>
        <v>-10</v>
      </c>
      <c r="Z142" s="153" t="str">
        <f t="shared" si="83"/>
        <v/>
      </c>
      <c r="AA142" s="122"/>
      <c r="AB142" s="153">
        <f t="shared" si="84"/>
        <v>-10</v>
      </c>
      <c r="AC142" s="153">
        <f t="shared" si="84"/>
        <v>-10</v>
      </c>
      <c r="AD142" s="153">
        <f t="shared" si="84"/>
        <v>-10</v>
      </c>
      <c r="AE142" s="153">
        <f t="shared" si="84"/>
        <v>-10</v>
      </c>
      <c r="AF142" s="153">
        <f t="shared" si="84"/>
        <v>-10</v>
      </c>
      <c r="AG142" s="153">
        <f t="shared" si="84"/>
        <v>-10</v>
      </c>
      <c r="AH142" s="153">
        <f t="shared" si="84"/>
        <v>-10</v>
      </c>
      <c r="AI142" s="153">
        <f t="shared" si="84"/>
        <v>-10</v>
      </c>
      <c r="AJ142" s="153">
        <f t="shared" si="84"/>
        <v>-10</v>
      </c>
      <c r="AK142" s="153">
        <f t="shared" si="84"/>
        <v>-10</v>
      </c>
      <c r="AL142" s="153">
        <f t="shared" si="84"/>
        <v>-10</v>
      </c>
      <c r="AM142" s="153">
        <f t="shared" si="84"/>
        <v>-10</v>
      </c>
      <c r="AN142" s="122"/>
      <c r="AO142" s="122"/>
      <c r="AP142" s="122"/>
      <c r="AQ142" s="122"/>
      <c r="AR142" s="122"/>
      <c r="AS142" s="122"/>
      <c r="AT142" s="122"/>
      <c r="AU142" s="122"/>
    </row>
    <row r="143" spans="15:47" x14ac:dyDescent="0.25"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2"/>
      <c r="AC143" s="122"/>
      <c r="AD143" s="122"/>
      <c r="AE143" s="122"/>
      <c r="AF143" s="122"/>
      <c r="AG143" s="122"/>
      <c r="AH143" s="122"/>
      <c r="AI143" s="122"/>
      <c r="AJ143" s="122"/>
      <c r="AK143" s="122"/>
      <c r="AL143" s="122"/>
      <c r="AM143" s="122"/>
      <c r="AN143" s="122"/>
      <c r="AO143" s="122"/>
      <c r="AP143" s="122"/>
      <c r="AQ143" s="122"/>
      <c r="AR143" s="122"/>
      <c r="AS143" s="122"/>
      <c r="AT143" s="122"/>
      <c r="AU143" s="122"/>
    </row>
    <row r="144" spans="15:47" x14ac:dyDescent="0.25"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2"/>
      <c r="AC144" s="122"/>
      <c r="AD144" s="122"/>
      <c r="AE144" s="122"/>
      <c r="AF144" s="122"/>
      <c r="AG144" s="122"/>
      <c r="AH144" s="122"/>
      <c r="AI144" s="122"/>
      <c r="AJ144" s="122"/>
      <c r="AK144" s="122"/>
      <c r="AL144" s="122"/>
      <c r="AM144" s="122"/>
      <c r="AN144" s="122"/>
      <c r="AO144" s="122"/>
      <c r="AP144" s="122"/>
      <c r="AQ144" s="122"/>
      <c r="AR144" s="122"/>
      <c r="AS144" s="122"/>
      <c r="AT144" s="122"/>
      <c r="AU144" s="122"/>
    </row>
    <row r="145" spans="15:47" x14ac:dyDescent="0.25">
      <c r="O145" s="153">
        <f>IF(O135=-10,-10,O$34)</f>
        <v>-10</v>
      </c>
      <c r="P145" s="153">
        <f t="shared" ref="P145:Z145" si="85">IF(P135=-10,-10,P$34)</f>
        <v>-10</v>
      </c>
      <c r="Q145" s="153">
        <f t="shared" si="85"/>
        <v>-10</v>
      </c>
      <c r="R145" s="153">
        <f t="shared" si="85"/>
        <v>-10</v>
      </c>
      <c r="S145" s="153">
        <f t="shared" si="85"/>
        <v>-10</v>
      </c>
      <c r="T145" s="153">
        <f t="shared" si="85"/>
        <v>-10</v>
      </c>
      <c r="U145" s="153">
        <f t="shared" si="85"/>
        <v>-10</v>
      </c>
      <c r="V145" s="153">
        <f t="shared" si="85"/>
        <v>-10</v>
      </c>
      <c r="W145" s="153">
        <f t="shared" si="85"/>
        <v>-10</v>
      </c>
      <c r="X145" s="153">
        <f t="shared" si="85"/>
        <v>-10</v>
      </c>
      <c r="Y145" s="153">
        <f t="shared" si="85"/>
        <v>-10</v>
      </c>
      <c r="Z145" s="153">
        <f t="shared" si="85"/>
        <v>20.59</v>
      </c>
      <c r="AA145" s="122"/>
      <c r="AB145" s="153">
        <f t="shared" ref="AB145:AM152" si="86">IF(AB135=-10,-10,AB$34)</f>
        <v>-10</v>
      </c>
      <c r="AC145" s="153">
        <f t="shared" si="86"/>
        <v>-10</v>
      </c>
      <c r="AD145" s="153">
        <f t="shared" si="86"/>
        <v>-10</v>
      </c>
      <c r="AE145" s="153">
        <f t="shared" si="86"/>
        <v>-10</v>
      </c>
      <c r="AF145" s="153">
        <f t="shared" si="86"/>
        <v>-10</v>
      </c>
      <c r="AG145" s="153">
        <f t="shared" si="86"/>
        <v>-10</v>
      </c>
      <c r="AH145" s="153">
        <f t="shared" si="86"/>
        <v>-10</v>
      </c>
      <c r="AI145" s="153">
        <f t="shared" si="86"/>
        <v>-10</v>
      </c>
      <c r="AJ145" s="153">
        <f t="shared" si="86"/>
        <v>-10</v>
      </c>
      <c r="AK145" s="153">
        <f t="shared" si="86"/>
        <v>-10</v>
      </c>
      <c r="AL145" s="153">
        <f t="shared" si="86"/>
        <v>-10</v>
      </c>
      <c r="AM145" s="153">
        <f t="shared" si="86"/>
        <v>-10</v>
      </c>
      <c r="AN145" s="122"/>
      <c r="AO145" s="122"/>
      <c r="AP145" s="122"/>
      <c r="AQ145" s="122"/>
      <c r="AR145" s="122"/>
      <c r="AS145" s="122"/>
      <c r="AT145" s="122"/>
      <c r="AU145" s="122"/>
    </row>
    <row r="146" spans="15:47" x14ac:dyDescent="0.25">
      <c r="O146" s="153">
        <f t="shared" ref="O146:Z152" si="87">IF(O136=-10,-10,O$34)</f>
        <v>-10</v>
      </c>
      <c r="P146" s="153">
        <f t="shared" si="87"/>
        <v>-10</v>
      </c>
      <c r="Q146" s="153">
        <f t="shared" si="87"/>
        <v>-10</v>
      </c>
      <c r="R146" s="153">
        <f t="shared" si="87"/>
        <v>-10</v>
      </c>
      <c r="S146" s="153">
        <f t="shared" si="87"/>
        <v>-10</v>
      </c>
      <c r="T146" s="153">
        <f t="shared" si="87"/>
        <v>-10</v>
      </c>
      <c r="U146" s="153">
        <f t="shared" si="87"/>
        <v>-10</v>
      </c>
      <c r="V146" s="153">
        <f t="shared" si="87"/>
        <v>-10</v>
      </c>
      <c r="W146" s="153">
        <f t="shared" si="87"/>
        <v>-10</v>
      </c>
      <c r="X146" s="153">
        <f t="shared" si="87"/>
        <v>-10</v>
      </c>
      <c r="Y146" s="153">
        <f t="shared" si="87"/>
        <v>-10</v>
      </c>
      <c r="Z146" s="153">
        <f t="shared" si="87"/>
        <v>20.59</v>
      </c>
      <c r="AA146" s="122"/>
      <c r="AB146" s="153">
        <f t="shared" si="86"/>
        <v>-10</v>
      </c>
      <c r="AC146" s="153">
        <f t="shared" si="86"/>
        <v>-10</v>
      </c>
      <c r="AD146" s="153">
        <f t="shared" si="86"/>
        <v>-10</v>
      </c>
      <c r="AE146" s="153">
        <f t="shared" si="86"/>
        <v>-10</v>
      </c>
      <c r="AF146" s="153">
        <f t="shared" si="86"/>
        <v>-10</v>
      </c>
      <c r="AG146" s="153">
        <f t="shared" si="86"/>
        <v>-10</v>
      </c>
      <c r="AH146" s="153">
        <f t="shared" si="86"/>
        <v>-10</v>
      </c>
      <c r="AI146" s="153">
        <f t="shared" si="86"/>
        <v>-10</v>
      </c>
      <c r="AJ146" s="153">
        <f t="shared" si="86"/>
        <v>-10</v>
      </c>
      <c r="AK146" s="153">
        <f t="shared" si="86"/>
        <v>-10</v>
      </c>
      <c r="AL146" s="153">
        <f t="shared" si="86"/>
        <v>-10</v>
      </c>
      <c r="AM146" s="153">
        <f t="shared" si="86"/>
        <v>-10</v>
      </c>
      <c r="AN146" s="122"/>
      <c r="AO146" s="122"/>
      <c r="AP146" s="122"/>
      <c r="AQ146" s="122"/>
      <c r="AR146" s="122"/>
      <c r="AS146" s="122"/>
      <c r="AT146" s="122"/>
      <c r="AU146" s="122"/>
    </row>
    <row r="147" spans="15:47" x14ac:dyDescent="0.25">
      <c r="O147" s="153">
        <f t="shared" si="87"/>
        <v>-10</v>
      </c>
      <c r="P147" s="153">
        <f t="shared" si="87"/>
        <v>-10</v>
      </c>
      <c r="Q147" s="153">
        <f t="shared" si="87"/>
        <v>-10</v>
      </c>
      <c r="R147" s="153">
        <f t="shared" si="87"/>
        <v>-10</v>
      </c>
      <c r="S147" s="153">
        <f t="shared" si="87"/>
        <v>-10</v>
      </c>
      <c r="T147" s="153">
        <f t="shared" si="87"/>
        <v>-10</v>
      </c>
      <c r="U147" s="153">
        <f t="shared" si="87"/>
        <v>-10</v>
      </c>
      <c r="V147" s="153">
        <f t="shared" si="87"/>
        <v>-10</v>
      </c>
      <c r="W147" s="153">
        <f t="shared" si="87"/>
        <v>-10</v>
      </c>
      <c r="X147" s="153">
        <f t="shared" si="87"/>
        <v>-10</v>
      </c>
      <c r="Y147" s="153">
        <f t="shared" si="87"/>
        <v>-10</v>
      </c>
      <c r="Z147" s="153">
        <f t="shared" si="87"/>
        <v>20.59</v>
      </c>
      <c r="AA147" s="122"/>
      <c r="AB147" s="153">
        <f t="shared" si="86"/>
        <v>-10</v>
      </c>
      <c r="AC147" s="153">
        <f t="shared" si="86"/>
        <v>-10</v>
      </c>
      <c r="AD147" s="153">
        <f t="shared" si="86"/>
        <v>-10</v>
      </c>
      <c r="AE147" s="153">
        <f t="shared" si="86"/>
        <v>-10</v>
      </c>
      <c r="AF147" s="153">
        <f t="shared" si="86"/>
        <v>-10</v>
      </c>
      <c r="AG147" s="153">
        <f t="shared" si="86"/>
        <v>-10</v>
      </c>
      <c r="AH147" s="153">
        <f t="shared" si="86"/>
        <v>-10</v>
      </c>
      <c r="AI147" s="153">
        <f t="shared" si="86"/>
        <v>-10</v>
      </c>
      <c r="AJ147" s="153">
        <f t="shared" si="86"/>
        <v>-10</v>
      </c>
      <c r="AK147" s="153">
        <f t="shared" si="86"/>
        <v>-10</v>
      </c>
      <c r="AL147" s="153">
        <f t="shared" si="86"/>
        <v>-10</v>
      </c>
      <c r="AM147" s="153">
        <f t="shared" si="86"/>
        <v>-10</v>
      </c>
      <c r="AN147" s="122"/>
      <c r="AO147" s="122"/>
      <c r="AP147" s="122"/>
      <c r="AQ147" s="122"/>
      <c r="AR147" s="122"/>
      <c r="AS147" s="122"/>
      <c r="AT147" s="122"/>
      <c r="AU147" s="122"/>
    </row>
    <row r="148" spans="15:47" x14ac:dyDescent="0.25">
      <c r="O148" s="153">
        <f t="shared" si="87"/>
        <v>-10</v>
      </c>
      <c r="P148" s="153">
        <f t="shared" si="87"/>
        <v>-10</v>
      </c>
      <c r="Q148" s="153">
        <f t="shared" si="87"/>
        <v>-10</v>
      </c>
      <c r="R148" s="153">
        <f t="shared" si="87"/>
        <v>-10</v>
      </c>
      <c r="S148" s="153">
        <f t="shared" si="87"/>
        <v>-10</v>
      </c>
      <c r="T148" s="153">
        <f t="shared" si="87"/>
        <v>-10</v>
      </c>
      <c r="U148" s="153">
        <f t="shared" si="87"/>
        <v>-10</v>
      </c>
      <c r="V148" s="153">
        <f t="shared" si="87"/>
        <v>-10</v>
      </c>
      <c r="W148" s="153">
        <f t="shared" si="87"/>
        <v>-10</v>
      </c>
      <c r="X148" s="153">
        <f t="shared" si="87"/>
        <v>-10</v>
      </c>
      <c r="Y148" s="153">
        <f t="shared" si="87"/>
        <v>-10</v>
      </c>
      <c r="Z148" s="153">
        <f t="shared" si="87"/>
        <v>20.59</v>
      </c>
      <c r="AA148" s="122"/>
      <c r="AB148" s="153">
        <f t="shared" si="86"/>
        <v>-10</v>
      </c>
      <c r="AC148" s="153">
        <f t="shared" si="86"/>
        <v>-10</v>
      </c>
      <c r="AD148" s="153">
        <f t="shared" si="86"/>
        <v>-10</v>
      </c>
      <c r="AE148" s="153">
        <f t="shared" si="86"/>
        <v>-10</v>
      </c>
      <c r="AF148" s="153">
        <f t="shared" si="86"/>
        <v>-10</v>
      </c>
      <c r="AG148" s="153">
        <f t="shared" si="86"/>
        <v>-10</v>
      </c>
      <c r="AH148" s="153">
        <f t="shared" si="86"/>
        <v>-10</v>
      </c>
      <c r="AI148" s="153">
        <f t="shared" si="86"/>
        <v>-10</v>
      </c>
      <c r="AJ148" s="153">
        <f t="shared" si="86"/>
        <v>-10</v>
      </c>
      <c r="AK148" s="153">
        <f t="shared" si="86"/>
        <v>-10</v>
      </c>
      <c r="AL148" s="153">
        <f t="shared" si="86"/>
        <v>-10</v>
      </c>
      <c r="AM148" s="153">
        <f t="shared" si="86"/>
        <v>-10</v>
      </c>
      <c r="AN148" s="122"/>
      <c r="AO148" s="122"/>
      <c r="AP148" s="122"/>
      <c r="AQ148" s="122"/>
      <c r="AR148" s="122"/>
      <c r="AS148" s="122"/>
      <c r="AT148" s="122"/>
      <c r="AU148" s="122"/>
    </row>
    <row r="149" spans="15:47" x14ac:dyDescent="0.25">
      <c r="O149" s="153">
        <f t="shared" si="87"/>
        <v>-10</v>
      </c>
      <c r="P149" s="153">
        <f t="shared" si="87"/>
        <v>-10</v>
      </c>
      <c r="Q149" s="153">
        <f t="shared" si="87"/>
        <v>-10</v>
      </c>
      <c r="R149" s="153">
        <f t="shared" si="87"/>
        <v>-10</v>
      </c>
      <c r="S149" s="153">
        <f t="shared" si="87"/>
        <v>-10</v>
      </c>
      <c r="T149" s="153">
        <f t="shared" si="87"/>
        <v>-10</v>
      </c>
      <c r="U149" s="153">
        <f t="shared" si="87"/>
        <v>-10</v>
      </c>
      <c r="V149" s="153">
        <f t="shared" si="87"/>
        <v>-10</v>
      </c>
      <c r="W149" s="153">
        <f t="shared" si="87"/>
        <v>-10</v>
      </c>
      <c r="X149" s="153">
        <f t="shared" si="87"/>
        <v>-10</v>
      </c>
      <c r="Y149" s="153">
        <f t="shared" si="87"/>
        <v>-10</v>
      </c>
      <c r="Z149" s="153">
        <f t="shared" si="87"/>
        <v>20.59</v>
      </c>
      <c r="AA149" s="122"/>
      <c r="AB149" s="153">
        <f t="shared" si="86"/>
        <v>-10</v>
      </c>
      <c r="AC149" s="153">
        <f t="shared" si="86"/>
        <v>-10</v>
      </c>
      <c r="AD149" s="153">
        <f t="shared" si="86"/>
        <v>-10</v>
      </c>
      <c r="AE149" s="153">
        <f t="shared" si="86"/>
        <v>-10</v>
      </c>
      <c r="AF149" s="153">
        <f t="shared" si="86"/>
        <v>-10</v>
      </c>
      <c r="AG149" s="153">
        <f t="shared" si="86"/>
        <v>-10</v>
      </c>
      <c r="AH149" s="153">
        <f t="shared" si="86"/>
        <v>-10</v>
      </c>
      <c r="AI149" s="153">
        <f t="shared" si="86"/>
        <v>-10</v>
      </c>
      <c r="AJ149" s="153">
        <f t="shared" si="86"/>
        <v>-10</v>
      </c>
      <c r="AK149" s="153">
        <f t="shared" si="86"/>
        <v>-10</v>
      </c>
      <c r="AL149" s="153">
        <f t="shared" si="86"/>
        <v>-10</v>
      </c>
      <c r="AM149" s="153">
        <f t="shared" si="86"/>
        <v>-10</v>
      </c>
      <c r="AN149" s="122"/>
      <c r="AO149" s="122"/>
      <c r="AP149" s="122"/>
      <c r="AQ149" s="122"/>
      <c r="AR149" s="122"/>
      <c r="AS149" s="122"/>
      <c r="AT149" s="122"/>
      <c r="AU149" s="122"/>
    </row>
    <row r="150" spans="15:47" x14ac:dyDescent="0.25">
      <c r="O150" s="153">
        <f t="shared" si="87"/>
        <v>-10</v>
      </c>
      <c r="P150" s="153">
        <f t="shared" si="87"/>
        <v>-10</v>
      </c>
      <c r="Q150" s="153">
        <f t="shared" si="87"/>
        <v>-10</v>
      </c>
      <c r="R150" s="153">
        <f t="shared" si="87"/>
        <v>-10</v>
      </c>
      <c r="S150" s="153">
        <f t="shared" si="87"/>
        <v>-10</v>
      </c>
      <c r="T150" s="153">
        <f t="shared" si="87"/>
        <v>-10</v>
      </c>
      <c r="U150" s="153">
        <f t="shared" si="87"/>
        <v>-10</v>
      </c>
      <c r="V150" s="153">
        <f t="shared" si="87"/>
        <v>-10</v>
      </c>
      <c r="W150" s="153">
        <f t="shared" si="87"/>
        <v>-10</v>
      </c>
      <c r="X150" s="153">
        <f t="shared" si="87"/>
        <v>-10</v>
      </c>
      <c r="Y150" s="153">
        <f t="shared" si="87"/>
        <v>-10</v>
      </c>
      <c r="Z150" s="153">
        <f t="shared" si="87"/>
        <v>20.59</v>
      </c>
      <c r="AA150" s="122"/>
      <c r="AB150" s="153">
        <f t="shared" si="86"/>
        <v>-10</v>
      </c>
      <c r="AC150" s="153">
        <f t="shared" si="86"/>
        <v>-10</v>
      </c>
      <c r="AD150" s="153">
        <f t="shared" si="86"/>
        <v>-10</v>
      </c>
      <c r="AE150" s="153">
        <f t="shared" si="86"/>
        <v>-10</v>
      </c>
      <c r="AF150" s="153">
        <f t="shared" si="86"/>
        <v>-10</v>
      </c>
      <c r="AG150" s="153">
        <f t="shared" si="86"/>
        <v>-10</v>
      </c>
      <c r="AH150" s="153">
        <f t="shared" si="86"/>
        <v>-10</v>
      </c>
      <c r="AI150" s="153">
        <f t="shared" si="86"/>
        <v>-10</v>
      </c>
      <c r="AJ150" s="153">
        <f t="shared" si="86"/>
        <v>-10</v>
      </c>
      <c r="AK150" s="153">
        <f t="shared" si="86"/>
        <v>-10</v>
      </c>
      <c r="AL150" s="153">
        <f t="shared" si="86"/>
        <v>-10</v>
      </c>
      <c r="AM150" s="153">
        <f t="shared" si="86"/>
        <v>-10</v>
      </c>
      <c r="AN150" s="122"/>
      <c r="AO150" s="122"/>
      <c r="AP150" s="122"/>
      <c r="AQ150" s="122"/>
      <c r="AR150" s="122"/>
      <c r="AS150" s="122"/>
      <c r="AT150" s="122"/>
      <c r="AU150" s="122"/>
    </row>
    <row r="151" spans="15:47" x14ac:dyDescent="0.25">
      <c r="O151" s="153">
        <f t="shared" si="87"/>
        <v>-10</v>
      </c>
      <c r="P151" s="153">
        <f t="shared" si="87"/>
        <v>-10</v>
      </c>
      <c r="Q151" s="153">
        <f t="shared" si="87"/>
        <v>-10</v>
      </c>
      <c r="R151" s="153">
        <f t="shared" si="87"/>
        <v>-10</v>
      </c>
      <c r="S151" s="153">
        <f t="shared" si="87"/>
        <v>-10</v>
      </c>
      <c r="T151" s="153">
        <f t="shared" si="87"/>
        <v>-10</v>
      </c>
      <c r="U151" s="153">
        <f t="shared" si="87"/>
        <v>-10</v>
      </c>
      <c r="V151" s="153">
        <f t="shared" si="87"/>
        <v>-10</v>
      </c>
      <c r="W151" s="153">
        <f t="shared" si="87"/>
        <v>-10</v>
      </c>
      <c r="X151" s="153">
        <f t="shared" si="87"/>
        <v>-10</v>
      </c>
      <c r="Y151" s="153">
        <f t="shared" si="87"/>
        <v>-10</v>
      </c>
      <c r="Z151" s="153">
        <f t="shared" si="87"/>
        <v>20.59</v>
      </c>
      <c r="AA151" s="122"/>
      <c r="AB151" s="153">
        <f t="shared" si="86"/>
        <v>-10</v>
      </c>
      <c r="AC151" s="153">
        <f t="shared" si="86"/>
        <v>-10</v>
      </c>
      <c r="AD151" s="153">
        <f t="shared" si="86"/>
        <v>-10</v>
      </c>
      <c r="AE151" s="153">
        <f t="shared" si="86"/>
        <v>-10</v>
      </c>
      <c r="AF151" s="153">
        <f t="shared" si="86"/>
        <v>-10</v>
      </c>
      <c r="AG151" s="153">
        <f t="shared" si="86"/>
        <v>-10</v>
      </c>
      <c r="AH151" s="153">
        <f t="shared" si="86"/>
        <v>-10</v>
      </c>
      <c r="AI151" s="153">
        <f t="shared" si="86"/>
        <v>-10</v>
      </c>
      <c r="AJ151" s="153">
        <f t="shared" si="86"/>
        <v>-10</v>
      </c>
      <c r="AK151" s="153">
        <f t="shared" si="86"/>
        <v>-10</v>
      </c>
      <c r="AL151" s="153">
        <f t="shared" si="86"/>
        <v>-10</v>
      </c>
      <c r="AM151" s="153">
        <f t="shared" si="86"/>
        <v>-10</v>
      </c>
      <c r="AN151" s="122"/>
      <c r="AO151" s="122"/>
      <c r="AP151" s="122"/>
      <c r="AQ151" s="122"/>
      <c r="AR151" s="122"/>
      <c r="AS151" s="122"/>
      <c r="AT151" s="122"/>
      <c r="AU151" s="122"/>
    </row>
    <row r="152" spans="15:47" x14ac:dyDescent="0.25">
      <c r="O152" s="153">
        <f t="shared" si="87"/>
        <v>-10</v>
      </c>
      <c r="P152" s="153">
        <f t="shared" si="87"/>
        <v>-10</v>
      </c>
      <c r="Q152" s="153">
        <f t="shared" si="87"/>
        <v>-10</v>
      </c>
      <c r="R152" s="153">
        <f t="shared" si="87"/>
        <v>-10</v>
      </c>
      <c r="S152" s="153">
        <f t="shared" si="87"/>
        <v>-10</v>
      </c>
      <c r="T152" s="153">
        <f t="shared" si="87"/>
        <v>-10</v>
      </c>
      <c r="U152" s="153">
        <f t="shared" si="87"/>
        <v>-10</v>
      </c>
      <c r="V152" s="153">
        <f t="shared" si="87"/>
        <v>-10</v>
      </c>
      <c r="W152" s="153">
        <f t="shared" si="87"/>
        <v>-10</v>
      </c>
      <c r="X152" s="153">
        <f t="shared" si="87"/>
        <v>-10</v>
      </c>
      <c r="Y152" s="153">
        <f t="shared" si="87"/>
        <v>-10</v>
      </c>
      <c r="Z152" s="153">
        <f t="shared" si="87"/>
        <v>20.59</v>
      </c>
      <c r="AA152" s="122"/>
      <c r="AB152" s="153">
        <f t="shared" si="86"/>
        <v>-10</v>
      </c>
      <c r="AC152" s="153">
        <f t="shared" si="86"/>
        <v>-10</v>
      </c>
      <c r="AD152" s="153">
        <f t="shared" si="86"/>
        <v>-10</v>
      </c>
      <c r="AE152" s="153">
        <f t="shared" si="86"/>
        <v>-10</v>
      </c>
      <c r="AF152" s="153">
        <f t="shared" si="86"/>
        <v>-10</v>
      </c>
      <c r="AG152" s="153">
        <f t="shared" si="86"/>
        <v>-10</v>
      </c>
      <c r="AH152" s="153">
        <f t="shared" si="86"/>
        <v>-10</v>
      </c>
      <c r="AI152" s="153">
        <f t="shared" si="86"/>
        <v>-10</v>
      </c>
      <c r="AJ152" s="153">
        <f t="shared" si="86"/>
        <v>-10</v>
      </c>
      <c r="AK152" s="153">
        <f t="shared" si="86"/>
        <v>-10</v>
      </c>
      <c r="AL152" s="153">
        <f t="shared" si="86"/>
        <v>-10</v>
      </c>
      <c r="AM152" s="153">
        <f t="shared" si="86"/>
        <v>-10</v>
      </c>
      <c r="AN152" s="122"/>
      <c r="AO152" s="122"/>
      <c r="AP152" s="122"/>
      <c r="AQ152" s="122"/>
      <c r="AR152" s="122"/>
      <c r="AS152" s="122"/>
      <c r="AT152" s="122"/>
      <c r="AU152" s="122"/>
    </row>
    <row r="153" spans="15:47" x14ac:dyDescent="0.25"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2"/>
      <c r="AC153" s="122"/>
      <c r="AD153" s="122"/>
      <c r="AE153" s="122"/>
      <c r="AF153" s="122"/>
      <c r="AG153" s="122"/>
      <c r="AH153" s="122"/>
      <c r="AI153" s="122"/>
      <c r="AJ153" s="122"/>
      <c r="AK153" s="122"/>
      <c r="AL153" s="122"/>
      <c r="AM153" s="122"/>
      <c r="AN153" s="122"/>
      <c r="AO153" s="122"/>
      <c r="AP153" s="122"/>
      <c r="AQ153" s="122"/>
      <c r="AR153" s="122"/>
      <c r="AS153" s="122"/>
      <c r="AT153" s="122"/>
      <c r="AU153" s="122"/>
    </row>
    <row r="154" spans="15:47" x14ac:dyDescent="0.25"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2"/>
      <c r="AC154" s="122"/>
      <c r="AD154" s="122"/>
      <c r="AE154" s="122"/>
      <c r="AF154" s="122"/>
      <c r="AG154" s="122"/>
      <c r="AH154" s="122"/>
      <c r="AI154" s="122"/>
      <c r="AJ154" s="122"/>
      <c r="AK154" s="122"/>
      <c r="AL154" s="122"/>
      <c r="AM154" s="122"/>
      <c r="AN154" s="122"/>
      <c r="AO154" s="122"/>
      <c r="AP154" s="122"/>
      <c r="AQ154" s="122"/>
      <c r="AR154" s="122"/>
      <c r="AS154" s="122"/>
      <c r="AT154" s="122"/>
      <c r="AU154" s="122"/>
    </row>
    <row r="155" spans="15:47" x14ac:dyDescent="0.25"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2"/>
      <c r="AC155" s="122"/>
      <c r="AD155" s="122"/>
      <c r="AE155" s="122"/>
      <c r="AF155" s="122"/>
      <c r="AG155" s="122"/>
      <c r="AH155" s="122"/>
      <c r="AI155" s="122"/>
      <c r="AJ155" s="122"/>
      <c r="AK155" s="122"/>
      <c r="AL155" s="122"/>
      <c r="AM155" s="122"/>
      <c r="AN155" s="122"/>
      <c r="AO155" s="122"/>
      <c r="AP155" s="122"/>
      <c r="AQ155" s="122"/>
      <c r="AR155" s="122"/>
      <c r="AS155" s="122"/>
      <c r="AT155" s="122"/>
      <c r="AU155" s="122"/>
    </row>
  </sheetData>
  <mergeCells count="17">
    <mergeCell ref="J4:K4"/>
    <mergeCell ref="B8:D8"/>
    <mergeCell ref="E8:F8"/>
    <mergeCell ref="J5:K5"/>
    <mergeCell ref="J6:K6"/>
    <mergeCell ref="J7:K7"/>
    <mergeCell ref="B7:D7"/>
    <mergeCell ref="E7:F7"/>
    <mergeCell ref="J8:K8"/>
    <mergeCell ref="J9:K9"/>
    <mergeCell ref="B9:D9"/>
    <mergeCell ref="E9:F9"/>
    <mergeCell ref="E12:F12"/>
    <mergeCell ref="B10:D10"/>
    <mergeCell ref="E10:F10"/>
    <mergeCell ref="J10:K10"/>
    <mergeCell ref="E11:F1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V155"/>
  <sheetViews>
    <sheetView workbookViewId="0">
      <selection activeCell="B15" sqref="B15:M22"/>
    </sheetView>
  </sheetViews>
  <sheetFormatPr defaultRowHeight="13.2" x14ac:dyDescent="0.25"/>
  <sheetData>
    <row r="1" spans="1:39" ht="17.399999999999999" x14ac:dyDescent="0.3">
      <c r="A1" s="48" t="s">
        <v>172</v>
      </c>
    </row>
    <row r="2" spans="1:39" x14ac:dyDescent="0.25">
      <c r="A2" s="27"/>
      <c r="B2" s="28"/>
    </row>
    <row r="3" spans="1:39" x14ac:dyDescent="0.25">
      <c r="A3" s="27"/>
      <c r="B3" s="28"/>
    </row>
    <row r="4" spans="1:39" x14ac:dyDescent="0.25">
      <c r="H4" s="2" t="s">
        <v>25</v>
      </c>
      <c r="I4" s="2"/>
      <c r="J4" s="186" t="str">
        <f>'Summary Results'!I2</f>
        <v>BPB</v>
      </c>
      <c r="K4" s="187"/>
    </row>
    <row r="5" spans="1:39" x14ac:dyDescent="0.25">
      <c r="H5" s="2" t="s">
        <v>26</v>
      </c>
      <c r="I5" s="2"/>
      <c r="J5" s="186">
        <f>'Summary Results'!I3</f>
        <v>0</v>
      </c>
      <c r="K5" s="187"/>
    </row>
    <row r="6" spans="1:39" x14ac:dyDescent="0.25">
      <c r="H6" s="2" t="s">
        <v>27</v>
      </c>
      <c r="I6" s="2"/>
      <c r="J6" s="186">
        <f>'Summary Results'!I4</f>
        <v>0</v>
      </c>
      <c r="K6" s="187"/>
    </row>
    <row r="7" spans="1:39" x14ac:dyDescent="0.25">
      <c r="B7" s="189" t="s">
        <v>18</v>
      </c>
      <c r="C7" s="190"/>
      <c r="D7" s="191"/>
      <c r="E7" s="186" t="str">
        <f>'Summary Results'!D2</f>
        <v>NIEHSO 20180515</v>
      </c>
      <c r="F7" s="187"/>
      <c r="H7" s="2" t="s">
        <v>28</v>
      </c>
      <c r="I7" s="2"/>
      <c r="J7" s="186">
        <f>'Summary Results'!I5</f>
        <v>0</v>
      </c>
      <c r="K7" s="187"/>
    </row>
    <row r="8" spans="1:39" x14ac:dyDescent="0.25">
      <c r="B8" s="189" t="s">
        <v>19</v>
      </c>
      <c r="C8" s="190"/>
      <c r="D8" s="191"/>
      <c r="E8" s="186" t="str">
        <f>'Summary Results'!D3</f>
        <v>Bisphenols</v>
      </c>
      <c r="F8" s="187"/>
      <c r="H8" s="2" t="s">
        <v>29</v>
      </c>
      <c r="I8" s="2"/>
      <c r="J8" s="186">
        <f>'Summary Results'!I6</f>
        <v>0</v>
      </c>
      <c r="K8" s="187"/>
    </row>
    <row r="9" spans="1:39" x14ac:dyDescent="0.25">
      <c r="B9" s="189" t="s">
        <v>20</v>
      </c>
      <c r="C9" s="190"/>
      <c r="D9" s="191"/>
      <c r="E9" s="186" t="str">
        <f>'Summary Results'!D4</f>
        <v>KeratinoSens</v>
      </c>
      <c r="F9" s="187"/>
      <c r="H9" s="2" t="s">
        <v>30</v>
      </c>
      <c r="I9" s="2"/>
      <c r="J9" s="186">
        <f>'Summary Results'!I7</f>
        <v>0</v>
      </c>
      <c r="K9" s="187"/>
    </row>
    <row r="10" spans="1:39" x14ac:dyDescent="0.25">
      <c r="B10" s="192" t="s">
        <v>44</v>
      </c>
      <c r="C10" s="192"/>
      <c r="D10" s="193"/>
      <c r="E10" s="186">
        <f>'Summary Results'!D8</f>
        <v>1.5</v>
      </c>
      <c r="F10" s="187"/>
      <c r="G10" t="s">
        <v>62</v>
      </c>
      <c r="H10" s="2" t="s">
        <v>31</v>
      </c>
      <c r="I10" s="2"/>
      <c r="J10" s="186">
        <f>'Summary Results'!I8</f>
        <v>0</v>
      </c>
      <c r="K10" s="187"/>
    </row>
    <row r="11" spans="1:39" x14ac:dyDescent="0.25">
      <c r="B11" s="1" t="s">
        <v>59</v>
      </c>
      <c r="C11" s="1"/>
      <c r="D11" s="1"/>
      <c r="E11" s="186">
        <f>'Summary Results'!D9</f>
        <v>20.59</v>
      </c>
      <c r="F11" s="187"/>
      <c r="G11" t="s">
        <v>64</v>
      </c>
      <c r="J11" s="29"/>
    </row>
    <row r="12" spans="1:39" x14ac:dyDescent="0.25">
      <c r="B12" s="1" t="s">
        <v>60</v>
      </c>
      <c r="C12" s="1" t="str">
        <f>'Summary Results'!B10</f>
        <v>cinnamic aldehyde</v>
      </c>
      <c r="D12" s="1" t="s">
        <v>61</v>
      </c>
      <c r="E12" s="186">
        <f>'Summary Results'!D10</f>
        <v>64</v>
      </c>
      <c r="F12" s="187"/>
      <c r="G12" s="1" t="s">
        <v>64</v>
      </c>
      <c r="J12" s="29"/>
    </row>
    <row r="14" spans="1:39" x14ac:dyDescent="0.25">
      <c r="B14" s="30" t="s">
        <v>16</v>
      </c>
      <c r="C14" s="31"/>
      <c r="F14" s="31"/>
      <c r="G14" s="31"/>
      <c r="H14" s="31"/>
      <c r="I14" s="31"/>
      <c r="J14" s="31"/>
      <c r="K14" s="31"/>
      <c r="L14" s="31"/>
      <c r="M14" s="31"/>
      <c r="N14" s="31"/>
      <c r="O14" s="30" t="s">
        <v>78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0" t="s">
        <v>17</v>
      </c>
    </row>
    <row r="15" spans="1:39" x14ac:dyDescent="0.25">
      <c r="B15" s="178">
        <v>0.91500000000000004</v>
      </c>
      <c r="C15" s="178">
        <v>0.83950000000000002</v>
      </c>
      <c r="D15" s="178">
        <v>0.80569999999999997</v>
      </c>
      <c r="E15" s="178">
        <v>0.78700000000000003</v>
      </c>
      <c r="F15" s="178">
        <v>0.77400000000000002</v>
      </c>
      <c r="G15" s="178">
        <v>0.80510000000000004</v>
      </c>
      <c r="H15" s="178">
        <v>0.80559999999999998</v>
      </c>
      <c r="I15" s="178">
        <v>0.8367</v>
      </c>
      <c r="J15" s="178">
        <v>0.92900000000000005</v>
      </c>
      <c r="K15" s="178">
        <v>0.39269999999999999</v>
      </c>
      <c r="L15" s="178">
        <v>7.5800000000000006E-2</v>
      </c>
      <c r="M15" s="178">
        <v>8.6400000000000005E-2</v>
      </c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</row>
    <row r="16" spans="1:39" x14ac:dyDescent="0.25">
      <c r="B16" s="178">
        <v>0.82140000000000002</v>
      </c>
      <c r="C16" s="178">
        <v>0.76939999999999997</v>
      </c>
      <c r="D16" s="178">
        <v>0.75460000000000005</v>
      </c>
      <c r="E16" s="178">
        <v>0.76249999999999996</v>
      </c>
      <c r="F16" s="178">
        <v>0.73140000000000005</v>
      </c>
      <c r="G16" s="178">
        <v>0.76539999999999997</v>
      </c>
      <c r="H16" s="178">
        <v>0.75380000000000003</v>
      </c>
      <c r="I16" s="178">
        <v>0.87560000000000004</v>
      </c>
      <c r="J16" s="178">
        <v>1.1222000000000001</v>
      </c>
      <c r="K16" s="178">
        <v>0.1749</v>
      </c>
      <c r="L16" s="178">
        <v>5.2999999999999999E-2</v>
      </c>
      <c r="M16" s="178">
        <v>6.3799999999999996E-2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</row>
    <row r="17" spans="2:39" x14ac:dyDescent="0.25">
      <c r="B17" s="178">
        <v>0.81259999999999999</v>
      </c>
      <c r="C17" s="178">
        <v>0.81269999999999998</v>
      </c>
      <c r="D17" s="178">
        <v>0.71550000000000002</v>
      </c>
      <c r="E17" s="178">
        <v>0.72929999999999995</v>
      </c>
      <c r="F17" s="178">
        <v>0.6946</v>
      </c>
      <c r="G17" s="178">
        <v>0.69110000000000005</v>
      </c>
      <c r="H17" s="178">
        <v>0.71050000000000002</v>
      </c>
      <c r="I17" s="178">
        <v>0.70899999999999996</v>
      </c>
      <c r="J17" s="178">
        <v>0.65129999999999999</v>
      </c>
      <c r="K17" s="178">
        <v>8.0199999999999994E-2</v>
      </c>
      <c r="L17" s="178">
        <v>5.5500000000000001E-2</v>
      </c>
      <c r="M17" s="178">
        <v>5.6500000000000002E-2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</row>
    <row r="18" spans="2:39" x14ac:dyDescent="0.25">
      <c r="B18" s="178">
        <v>1.1561999999999999</v>
      </c>
      <c r="C18" s="178">
        <v>1.1305000000000001</v>
      </c>
      <c r="D18" s="178">
        <v>1.0987</v>
      </c>
      <c r="E18" s="178">
        <v>1.0849</v>
      </c>
      <c r="F18" s="178">
        <v>1.0837000000000001</v>
      </c>
      <c r="G18" s="178">
        <v>1.1194</v>
      </c>
      <c r="H18" s="178">
        <v>1.0726</v>
      </c>
      <c r="I18" s="178">
        <v>1.0979000000000001</v>
      </c>
      <c r="J18" s="178">
        <v>1.1298999999999999</v>
      </c>
      <c r="K18" s="178">
        <v>1.0633999999999999</v>
      </c>
      <c r="L18" s="178">
        <v>1.1516999999999999</v>
      </c>
      <c r="M18" s="178">
        <v>1.2011000000000001</v>
      </c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</row>
    <row r="19" spans="2:39" x14ac:dyDescent="0.25">
      <c r="B19" s="178">
        <v>1.1657999999999999</v>
      </c>
      <c r="C19" s="178">
        <v>1.1185</v>
      </c>
      <c r="D19" s="178">
        <v>1.0807</v>
      </c>
      <c r="E19" s="178">
        <v>1.1408</v>
      </c>
      <c r="F19" s="178">
        <v>1.1182000000000001</v>
      </c>
      <c r="G19" s="178">
        <v>1.0876999999999999</v>
      </c>
      <c r="H19" s="178">
        <v>1.1434</v>
      </c>
      <c r="I19" s="178">
        <v>1.1183000000000001</v>
      </c>
      <c r="J19" s="178">
        <v>1.0670999999999999</v>
      </c>
      <c r="K19" s="178">
        <v>1.1065</v>
      </c>
      <c r="L19" s="178">
        <v>1.1756</v>
      </c>
      <c r="M19" s="178">
        <v>1.1214999999999999</v>
      </c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</row>
    <row r="20" spans="2:39" x14ac:dyDescent="0.25">
      <c r="B20" s="178">
        <v>1.1740999999999999</v>
      </c>
      <c r="C20" s="178">
        <v>1.0947</v>
      </c>
      <c r="D20" s="178">
        <v>1.0747</v>
      </c>
      <c r="E20" s="178">
        <v>1.1049</v>
      </c>
      <c r="F20" s="178">
        <v>1.0425</v>
      </c>
      <c r="G20" s="178">
        <v>1.0711999999999999</v>
      </c>
      <c r="H20" s="178">
        <v>1.0454000000000001</v>
      </c>
      <c r="I20" s="178">
        <v>1.107</v>
      </c>
      <c r="J20" s="178">
        <v>1.109</v>
      </c>
      <c r="K20" s="178">
        <v>1.1448</v>
      </c>
      <c r="L20" s="178">
        <v>1.1379999999999999</v>
      </c>
      <c r="M20" s="178">
        <v>1.1843999999999999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</row>
    <row r="21" spans="2:39" x14ac:dyDescent="0.25">
      <c r="B21" s="178">
        <v>1.2185999999999999</v>
      </c>
      <c r="C21" s="178">
        <v>1.1220000000000001</v>
      </c>
      <c r="D21" s="178">
        <v>1.1001000000000001</v>
      </c>
      <c r="E21" s="178">
        <v>1.1009</v>
      </c>
      <c r="F21" s="178">
        <v>1.0656000000000001</v>
      </c>
      <c r="G21" s="178">
        <v>1.0833999999999999</v>
      </c>
      <c r="H21" s="178">
        <v>1.0542</v>
      </c>
      <c r="I21" s="178">
        <v>1.0568</v>
      </c>
      <c r="J21" s="178">
        <v>1.0532999999999999</v>
      </c>
      <c r="K21" s="178">
        <v>1.0956999999999999</v>
      </c>
      <c r="L21" s="178">
        <v>1.1328</v>
      </c>
      <c r="M21" s="178">
        <v>1.1745000000000001</v>
      </c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</row>
    <row r="22" spans="2:39" x14ac:dyDescent="0.25">
      <c r="B22" s="178">
        <v>0.78849999999999998</v>
      </c>
      <c r="C22" s="178">
        <v>0.79369999999999996</v>
      </c>
      <c r="D22" s="178">
        <v>0.75129999999999997</v>
      </c>
      <c r="E22" s="178">
        <v>0.7742</v>
      </c>
      <c r="F22" s="178">
        <v>0.71240000000000003</v>
      </c>
      <c r="G22" s="178">
        <v>0.7046</v>
      </c>
      <c r="H22" s="178">
        <v>0.72460000000000002</v>
      </c>
      <c r="I22" s="178">
        <v>0.77159999999999995</v>
      </c>
      <c r="J22" s="178">
        <v>0.76549999999999996</v>
      </c>
      <c r="K22" s="178">
        <v>0.77869999999999995</v>
      </c>
      <c r="L22" s="178">
        <v>0.68100000000000005</v>
      </c>
      <c r="M22" s="178">
        <v>0.05</v>
      </c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</row>
    <row r="23" spans="2:39" x14ac:dyDescent="0.25">
      <c r="D23" t="s">
        <v>22</v>
      </c>
      <c r="E23">
        <f>AVERAGE(B22:G22)</f>
        <v>0.75411666666666666</v>
      </c>
      <c r="F23" t="s">
        <v>23</v>
      </c>
      <c r="G23">
        <f>STDEV(B22:G22)</f>
        <v>3.8347120708948475E-2</v>
      </c>
      <c r="H23" t="s">
        <v>111</v>
      </c>
      <c r="I23">
        <f>M22</f>
        <v>0.05</v>
      </c>
      <c r="Q23" t="s">
        <v>22</v>
      </c>
      <c r="R23" t="e">
        <f>AVERAGE(O22:T22)</f>
        <v>#DIV/0!</v>
      </c>
      <c r="S23" t="s">
        <v>23</v>
      </c>
      <c r="T23" t="e">
        <f>STDEV(O22:T22)</f>
        <v>#DIV/0!</v>
      </c>
      <c r="U23" t="s">
        <v>111</v>
      </c>
      <c r="V23">
        <f>Z22</f>
        <v>0</v>
      </c>
      <c r="AD23" t="s">
        <v>22</v>
      </c>
      <c r="AE23" t="e">
        <f>AVERAGE(AB22:AG22)</f>
        <v>#DIV/0!</v>
      </c>
      <c r="AF23" t="s">
        <v>23</v>
      </c>
      <c r="AG23" t="e">
        <f>STDEV(AB22:AG22)</f>
        <v>#DIV/0!</v>
      </c>
      <c r="AH23" t="s">
        <v>111</v>
      </c>
      <c r="AI23">
        <f>AM22</f>
        <v>0</v>
      </c>
    </row>
    <row r="24" spans="2:39" x14ac:dyDescent="0.25">
      <c r="B24" s="30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 t="s">
        <v>80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0" t="s">
        <v>81</v>
      </c>
    </row>
    <row r="25" spans="2:39" x14ac:dyDescent="0.25">
      <c r="B25" s="2">
        <f t="shared" ref="B25:M32" si="0">(B15-$I$23)/($E$23-$I$23)*100</f>
        <v>122.84895968944541</v>
      </c>
      <c r="C25" s="2">
        <f t="shared" si="0"/>
        <v>112.12630482637822</v>
      </c>
      <c r="D25" s="2">
        <f t="shared" si="0"/>
        <v>107.32596397377327</v>
      </c>
      <c r="E25" s="2">
        <f t="shared" si="0"/>
        <v>104.67015409378182</v>
      </c>
      <c r="F25" s="2">
        <f t="shared" si="0"/>
        <v>102.82386915047223</v>
      </c>
      <c r="G25" s="2">
        <f t="shared" si="0"/>
        <v>107.24075082254363</v>
      </c>
      <c r="H25" s="2">
        <f t="shared" si="0"/>
        <v>107.31176178190167</v>
      </c>
      <c r="I25" s="2">
        <f t="shared" si="0"/>
        <v>111.72864345397306</v>
      </c>
      <c r="J25" s="2">
        <f t="shared" si="0"/>
        <v>124.83726655147112</v>
      </c>
      <c r="K25" s="2">
        <f t="shared" si="0"/>
        <v>48.670911544014963</v>
      </c>
      <c r="L25" s="2">
        <f t="shared" si="0"/>
        <v>3.664165502875945</v>
      </c>
      <c r="M25" s="2">
        <f t="shared" si="0"/>
        <v>5.1695978412668362</v>
      </c>
      <c r="O25" s="2" t="str">
        <f>IF(O15="","",(O15-$V$23)/($R$23-$V$23)*100)</f>
        <v/>
      </c>
      <c r="P25" s="2" t="str">
        <f t="shared" ref="P25:Z25" si="1">IF(P15="","",(P15-$V$23)/($R$23-$V$23)*100)</f>
        <v/>
      </c>
      <c r="Q25" s="2" t="str">
        <f t="shared" si="1"/>
        <v/>
      </c>
      <c r="R25" s="2" t="str">
        <f t="shared" si="1"/>
        <v/>
      </c>
      <c r="S25" s="2" t="str">
        <f t="shared" si="1"/>
        <v/>
      </c>
      <c r="T25" s="2" t="str">
        <f t="shared" si="1"/>
        <v/>
      </c>
      <c r="U25" s="2" t="str">
        <f t="shared" si="1"/>
        <v/>
      </c>
      <c r="V25" s="2" t="str">
        <f t="shared" si="1"/>
        <v/>
      </c>
      <c r="W25" s="2" t="str">
        <f t="shared" si="1"/>
        <v/>
      </c>
      <c r="X25" s="2" t="str">
        <f t="shared" si="1"/>
        <v/>
      </c>
      <c r="Y25" s="2" t="str">
        <f t="shared" si="1"/>
        <v/>
      </c>
      <c r="Z25" s="2" t="str">
        <f t="shared" si="1"/>
        <v/>
      </c>
      <c r="AB25" s="99" t="str">
        <f>IF(AB15="","",(AB15-$AI$23)/($AE$23-$AI$23)*100)</f>
        <v/>
      </c>
      <c r="AC25" s="99" t="str">
        <f t="shared" ref="AC25:AM25" si="2">IF(AC15="","",(AC15-$AI$23)/($AE$23-$AI$23)*100)</f>
        <v/>
      </c>
      <c r="AD25" s="99" t="str">
        <f t="shared" si="2"/>
        <v/>
      </c>
      <c r="AE25" s="99" t="str">
        <f t="shared" si="2"/>
        <v/>
      </c>
      <c r="AF25" s="99" t="str">
        <f t="shared" si="2"/>
        <v/>
      </c>
      <c r="AG25" s="99" t="str">
        <f t="shared" si="2"/>
        <v/>
      </c>
      <c r="AH25" s="99" t="str">
        <f t="shared" si="2"/>
        <v/>
      </c>
      <c r="AI25" s="99" t="str">
        <f t="shared" si="2"/>
        <v/>
      </c>
      <c r="AJ25" s="99" t="str">
        <f t="shared" si="2"/>
        <v/>
      </c>
      <c r="AK25" s="99" t="str">
        <f t="shared" si="2"/>
        <v/>
      </c>
      <c r="AL25" s="99" t="str">
        <f t="shared" si="2"/>
        <v/>
      </c>
      <c r="AM25" s="99" t="str">
        <f t="shared" si="2"/>
        <v/>
      </c>
    </row>
    <row r="26" spans="2:39" x14ac:dyDescent="0.25">
      <c r="B26" s="2">
        <f t="shared" si="0"/>
        <v>109.55570809761642</v>
      </c>
      <c r="C26" s="2">
        <f t="shared" si="0"/>
        <v>102.17056832437805</v>
      </c>
      <c r="D26" s="2">
        <f t="shared" si="0"/>
        <v>100.06864392737947</v>
      </c>
      <c r="E26" s="2">
        <f t="shared" si="0"/>
        <v>101.19061708523682</v>
      </c>
      <c r="F26" s="2">
        <f t="shared" si="0"/>
        <v>96.77373541316544</v>
      </c>
      <c r="G26" s="2">
        <f t="shared" si="0"/>
        <v>101.60248064951358</v>
      </c>
      <c r="H26" s="2">
        <f t="shared" si="0"/>
        <v>99.955026392406566</v>
      </c>
      <c r="I26" s="2">
        <f t="shared" si="0"/>
        <v>117.25329609203021</v>
      </c>
      <c r="J26" s="2">
        <f t="shared" si="0"/>
        <v>152.27590124742588</v>
      </c>
      <c r="K26" s="2">
        <f t="shared" si="0"/>
        <v>17.738537647643621</v>
      </c>
      <c r="L26" s="2">
        <f t="shared" si="0"/>
        <v>0.42606575614836495</v>
      </c>
      <c r="M26" s="2">
        <f t="shared" si="0"/>
        <v>1.9599024782824808</v>
      </c>
      <c r="O26" s="2" t="str">
        <f t="shared" ref="O26:Z32" si="3">IF(O16="","",(O16-$V$23)/($R$23-$V$23)*100)</f>
        <v/>
      </c>
      <c r="P26" s="2" t="str">
        <f t="shared" si="3"/>
        <v/>
      </c>
      <c r="Q26" s="2" t="str">
        <f t="shared" si="3"/>
        <v/>
      </c>
      <c r="R26" s="2" t="str">
        <f t="shared" si="3"/>
        <v/>
      </c>
      <c r="S26" s="2" t="str">
        <f t="shared" si="3"/>
        <v/>
      </c>
      <c r="T26" s="2" t="str">
        <f t="shared" si="3"/>
        <v/>
      </c>
      <c r="U26" s="2" t="str">
        <f t="shared" si="3"/>
        <v/>
      </c>
      <c r="V26" s="2" t="str">
        <f t="shared" si="3"/>
        <v/>
      </c>
      <c r="W26" s="2" t="str">
        <f t="shared" si="3"/>
        <v/>
      </c>
      <c r="X26" s="2" t="str">
        <f t="shared" si="3"/>
        <v/>
      </c>
      <c r="Y26" s="2" t="str">
        <f t="shared" si="3"/>
        <v/>
      </c>
      <c r="Z26" s="2" t="str">
        <f t="shared" si="3"/>
        <v/>
      </c>
      <c r="AB26" s="99" t="str">
        <f t="shared" ref="AB26:AM32" si="4">IF(AB16="","",(AB16-$AI$23)/($AE$23-$AI$23)*100)</f>
        <v/>
      </c>
      <c r="AC26" s="99" t="str">
        <f t="shared" si="4"/>
        <v/>
      </c>
      <c r="AD26" s="99" t="str">
        <f t="shared" si="4"/>
        <v/>
      </c>
      <c r="AE26" s="99" t="str">
        <f t="shared" si="4"/>
        <v/>
      </c>
      <c r="AF26" s="99" t="str">
        <f t="shared" si="4"/>
        <v/>
      </c>
      <c r="AG26" s="99" t="str">
        <f t="shared" si="4"/>
        <v/>
      </c>
      <c r="AH26" s="99" t="str">
        <f t="shared" si="4"/>
        <v/>
      </c>
      <c r="AI26" s="99" t="str">
        <f t="shared" si="4"/>
        <v/>
      </c>
      <c r="AJ26" s="99" t="str">
        <f t="shared" si="4"/>
        <v/>
      </c>
      <c r="AK26" s="99" t="str">
        <f t="shared" si="4"/>
        <v/>
      </c>
      <c r="AL26" s="99" t="str">
        <f t="shared" si="4"/>
        <v/>
      </c>
      <c r="AM26" s="99" t="str">
        <f t="shared" si="4"/>
        <v/>
      </c>
    </row>
    <row r="27" spans="2:39" x14ac:dyDescent="0.25">
      <c r="B27" s="2">
        <f t="shared" si="0"/>
        <v>108.30591521291453</v>
      </c>
      <c r="C27" s="2">
        <f t="shared" si="0"/>
        <v>108.32011740478613</v>
      </c>
      <c r="D27" s="2">
        <f t="shared" si="0"/>
        <v>94.515586905579099</v>
      </c>
      <c r="E27" s="2">
        <f t="shared" si="0"/>
        <v>96.475489383861571</v>
      </c>
      <c r="F27" s="2">
        <f t="shared" si="0"/>
        <v>91.547328804412146</v>
      </c>
      <c r="G27" s="2">
        <f t="shared" si="0"/>
        <v>91.050252088905722</v>
      </c>
      <c r="H27" s="2">
        <f t="shared" si="0"/>
        <v>93.805477311998487</v>
      </c>
      <c r="I27" s="2">
        <f t="shared" si="0"/>
        <v>93.5924444339243</v>
      </c>
      <c r="J27" s="2">
        <f t="shared" si="0"/>
        <v>85.397779724004081</v>
      </c>
      <c r="K27" s="2">
        <f t="shared" si="0"/>
        <v>4.2890619452268792</v>
      </c>
      <c r="L27" s="2">
        <f t="shared" si="0"/>
        <v>0.78112055293866989</v>
      </c>
      <c r="M27" s="2">
        <f t="shared" si="0"/>
        <v>0.92314247165479202</v>
      </c>
      <c r="O27" s="2" t="str">
        <f t="shared" si="3"/>
        <v/>
      </c>
      <c r="P27" s="2" t="str">
        <f t="shared" si="3"/>
        <v/>
      </c>
      <c r="Q27" s="2" t="str">
        <f t="shared" si="3"/>
        <v/>
      </c>
      <c r="R27" s="2" t="str">
        <f t="shared" si="3"/>
        <v/>
      </c>
      <c r="S27" s="2" t="str">
        <f t="shared" si="3"/>
        <v/>
      </c>
      <c r="T27" s="2" t="str">
        <f t="shared" si="3"/>
        <v/>
      </c>
      <c r="U27" s="2" t="str">
        <f t="shared" si="3"/>
        <v/>
      </c>
      <c r="V27" s="2" t="str">
        <f t="shared" si="3"/>
        <v/>
      </c>
      <c r="W27" s="2" t="str">
        <f t="shared" si="3"/>
        <v/>
      </c>
      <c r="X27" s="2" t="str">
        <f t="shared" si="3"/>
        <v/>
      </c>
      <c r="Y27" s="2" t="str">
        <f t="shared" si="3"/>
        <v/>
      </c>
      <c r="Z27" s="2" t="str">
        <f t="shared" si="3"/>
        <v/>
      </c>
      <c r="AB27" s="99" t="str">
        <f t="shared" si="4"/>
        <v/>
      </c>
      <c r="AC27" s="99" t="str">
        <f t="shared" si="4"/>
        <v/>
      </c>
      <c r="AD27" s="99" t="str">
        <f t="shared" si="4"/>
        <v/>
      </c>
      <c r="AE27" s="99" t="str">
        <f t="shared" si="4"/>
        <v/>
      </c>
      <c r="AF27" s="99" t="str">
        <f t="shared" si="4"/>
        <v/>
      </c>
      <c r="AG27" s="99" t="str">
        <f t="shared" si="4"/>
        <v/>
      </c>
      <c r="AH27" s="99" t="str">
        <f t="shared" si="4"/>
        <v/>
      </c>
      <c r="AI27" s="99" t="str">
        <f t="shared" si="4"/>
        <v/>
      </c>
      <c r="AJ27" s="99" t="str">
        <f t="shared" si="4"/>
        <v/>
      </c>
      <c r="AK27" s="99" t="str">
        <f t="shared" si="4"/>
        <v/>
      </c>
      <c r="AL27" s="99" t="str">
        <f t="shared" si="4"/>
        <v/>
      </c>
      <c r="AM27" s="99" t="str">
        <f t="shared" si="4"/>
        <v/>
      </c>
    </row>
    <row r="28" spans="2:39" x14ac:dyDescent="0.25">
      <c r="B28" s="2">
        <f t="shared" si="0"/>
        <v>157.10464648377399</v>
      </c>
      <c r="C28" s="2">
        <f t="shared" si="0"/>
        <v>153.45468317276968</v>
      </c>
      <c r="D28" s="2">
        <f t="shared" si="0"/>
        <v>148.93838615759699</v>
      </c>
      <c r="E28" s="2">
        <f t="shared" si="0"/>
        <v>146.97848367931451</v>
      </c>
      <c r="F28" s="2">
        <f t="shared" si="0"/>
        <v>146.80805737685517</v>
      </c>
      <c r="G28" s="2">
        <f t="shared" si="0"/>
        <v>151.87823987502071</v>
      </c>
      <c r="H28" s="2">
        <f t="shared" si="0"/>
        <v>145.23161407910621</v>
      </c>
      <c r="I28" s="2">
        <f t="shared" si="0"/>
        <v>148.82476862262411</v>
      </c>
      <c r="J28" s="2">
        <f t="shared" si="0"/>
        <v>153.36947002153997</v>
      </c>
      <c r="K28" s="2">
        <f t="shared" si="0"/>
        <v>143.92501242691787</v>
      </c>
      <c r="L28" s="2">
        <f t="shared" si="0"/>
        <v>156.46554784955146</v>
      </c>
      <c r="M28" s="2">
        <f t="shared" si="0"/>
        <v>163.48143063412789</v>
      </c>
      <c r="O28" s="2" t="str">
        <f t="shared" si="3"/>
        <v/>
      </c>
      <c r="P28" s="2" t="str">
        <f t="shared" si="3"/>
        <v/>
      </c>
      <c r="Q28" s="2" t="str">
        <f t="shared" si="3"/>
        <v/>
      </c>
      <c r="R28" s="2" t="str">
        <f t="shared" si="3"/>
        <v/>
      </c>
      <c r="S28" s="2" t="str">
        <f t="shared" si="3"/>
        <v/>
      </c>
      <c r="T28" s="2" t="str">
        <f t="shared" si="3"/>
        <v/>
      </c>
      <c r="U28" s="2" t="str">
        <f t="shared" si="3"/>
        <v/>
      </c>
      <c r="V28" s="2" t="str">
        <f t="shared" si="3"/>
        <v/>
      </c>
      <c r="W28" s="2" t="str">
        <f t="shared" si="3"/>
        <v/>
      </c>
      <c r="X28" s="2" t="str">
        <f t="shared" si="3"/>
        <v/>
      </c>
      <c r="Y28" s="2" t="str">
        <f t="shared" si="3"/>
        <v/>
      </c>
      <c r="Z28" s="2" t="str">
        <f t="shared" si="3"/>
        <v/>
      </c>
      <c r="AB28" s="99" t="str">
        <f t="shared" si="4"/>
        <v/>
      </c>
      <c r="AC28" s="99" t="str">
        <f t="shared" si="4"/>
        <v/>
      </c>
      <c r="AD28" s="99" t="str">
        <f t="shared" si="4"/>
        <v/>
      </c>
      <c r="AE28" s="99" t="str">
        <f t="shared" si="4"/>
        <v/>
      </c>
      <c r="AF28" s="99" t="str">
        <f t="shared" si="4"/>
        <v/>
      </c>
      <c r="AG28" s="99" t="str">
        <f t="shared" si="4"/>
        <v/>
      </c>
      <c r="AH28" s="99" t="str">
        <f t="shared" si="4"/>
        <v/>
      </c>
      <c r="AI28" s="99" t="str">
        <f t="shared" si="4"/>
        <v/>
      </c>
      <c r="AJ28" s="99" t="str">
        <f t="shared" si="4"/>
        <v/>
      </c>
      <c r="AK28" s="99" t="str">
        <f t="shared" si="4"/>
        <v/>
      </c>
      <c r="AL28" s="99" t="str">
        <f t="shared" si="4"/>
        <v/>
      </c>
      <c r="AM28" s="99" t="str">
        <f t="shared" si="4"/>
        <v/>
      </c>
    </row>
    <row r="29" spans="2:39" x14ac:dyDescent="0.25">
      <c r="B29" s="2">
        <f t="shared" si="0"/>
        <v>158.46805690344877</v>
      </c>
      <c r="C29" s="2">
        <f t="shared" si="0"/>
        <v>151.7504201481762</v>
      </c>
      <c r="D29" s="2">
        <f t="shared" si="0"/>
        <v>146.3819916207068</v>
      </c>
      <c r="E29" s="2">
        <f t="shared" si="0"/>
        <v>154.91750893554573</v>
      </c>
      <c r="F29" s="2">
        <f t="shared" si="0"/>
        <v>151.70781357256138</v>
      </c>
      <c r="G29" s="2">
        <f t="shared" si="0"/>
        <v>147.37614505171962</v>
      </c>
      <c r="H29" s="2">
        <f t="shared" si="0"/>
        <v>155.28676592420766</v>
      </c>
      <c r="I29" s="2">
        <f t="shared" si="0"/>
        <v>151.722015764433</v>
      </c>
      <c r="J29" s="2">
        <f t="shared" si="0"/>
        <v>144.45049352616755</v>
      </c>
      <c r="K29" s="2">
        <f t="shared" si="0"/>
        <v>150.04615712358276</v>
      </c>
      <c r="L29" s="2">
        <f t="shared" si="0"/>
        <v>159.85987170686676</v>
      </c>
      <c r="M29" s="2">
        <f t="shared" si="0"/>
        <v>152.17648590432455</v>
      </c>
      <c r="O29" s="2" t="str">
        <f t="shared" si="3"/>
        <v/>
      </c>
      <c r="P29" s="2" t="str">
        <f t="shared" si="3"/>
        <v/>
      </c>
      <c r="Q29" s="2" t="str">
        <f t="shared" si="3"/>
        <v/>
      </c>
      <c r="R29" s="2" t="str">
        <f t="shared" si="3"/>
        <v/>
      </c>
      <c r="S29" s="2" t="str">
        <f t="shared" si="3"/>
        <v/>
      </c>
      <c r="T29" s="2" t="str">
        <f t="shared" si="3"/>
        <v/>
      </c>
      <c r="U29" s="2" t="str">
        <f t="shared" si="3"/>
        <v/>
      </c>
      <c r="V29" s="2" t="str">
        <f t="shared" si="3"/>
        <v/>
      </c>
      <c r="W29" s="2" t="str">
        <f t="shared" si="3"/>
        <v/>
      </c>
      <c r="X29" s="2" t="str">
        <f t="shared" si="3"/>
        <v/>
      </c>
      <c r="Y29" s="2" t="str">
        <f t="shared" si="3"/>
        <v/>
      </c>
      <c r="Z29" s="2" t="str">
        <f t="shared" si="3"/>
        <v/>
      </c>
      <c r="AB29" s="99" t="str">
        <f t="shared" si="4"/>
        <v/>
      </c>
      <c r="AC29" s="99" t="str">
        <f t="shared" si="4"/>
        <v/>
      </c>
      <c r="AD29" s="99" t="str">
        <f t="shared" si="4"/>
        <v/>
      </c>
      <c r="AE29" s="99" t="str">
        <f t="shared" si="4"/>
        <v/>
      </c>
      <c r="AF29" s="99" t="str">
        <f t="shared" si="4"/>
        <v/>
      </c>
      <c r="AG29" s="99" t="str">
        <f t="shared" si="4"/>
        <v/>
      </c>
      <c r="AH29" s="99" t="str">
        <f t="shared" si="4"/>
        <v/>
      </c>
      <c r="AI29" s="99" t="str">
        <f t="shared" si="4"/>
        <v/>
      </c>
      <c r="AJ29" s="99" t="str">
        <f t="shared" si="4"/>
        <v/>
      </c>
      <c r="AK29" s="99" t="str">
        <f t="shared" si="4"/>
        <v/>
      </c>
      <c r="AL29" s="99" t="str">
        <f t="shared" si="4"/>
        <v/>
      </c>
      <c r="AM29" s="99" t="str">
        <f t="shared" si="4"/>
        <v/>
      </c>
    </row>
    <row r="30" spans="2:39" x14ac:dyDescent="0.25">
      <c r="B30" s="2">
        <f t="shared" si="0"/>
        <v>159.64683882879257</v>
      </c>
      <c r="C30" s="2">
        <f t="shared" si="0"/>
        <v>148.37029848273252</v>
      </c>
      <c r="D30" s="2">
        <f t="shared" si="0"/>
        <v>145.52986010841008</v>
      </c>
      <c r="E30" s="2">
        <f t="shared" si="0"/>
        <v>149.81892205363692</v>
      </c>
      <c r="F30" s="2">
        <f t="shared" si="0"/>
        <v>140.95675432575095</v>
      </c>
      <c r="G30" s="2">
        <f t="shared" si="0"/>
        <v>145.03278339290364</v>
      </c>
      <c r="H30" s="2">
        <f t="shared" si="0"/>
        <v>141.36861789002771</v>
      </c>
      <c r="I30" s="2">
        <f t="shared" si="0"/>
        <v>150.11716808294079</v>
      </c>
      <c r="J30" s="2">
        <f t="shared" si="0"/>
        <v>150.40121192037304</v>
      </c>
      <c r="K30" s="2">
        <f t="shared" si="0"/>
        <v>155.48559661041023</v>
      </c>
      <c r="L30" s="2">
        <f t="shared" si="0"/>
        <v>154.51984756314056</v>
      </c>
      <c r="M30" s="2">
        <f t="shared" si="0"/>
        <v>161.10966459156862</v>
      </c>
      <c r="O30" s="2" t="str">
        <f t="shared" si="3"/>
        <v/>
      </c>
      <c r="P30" s="2" t="str">
        <f t="shared" si="3"/>
        <v/>
      </c>
      <c r="Q30" s="2" t="str">
        <f t="shared" si="3"/>
        <v/>
      </c>
      <c r="R30" s="2" t="str">
        <f t="shared" si="3"/>
        <v/>
      </c>
      <c r="S30" s="2" t="str">
        <f t="shared" si="3"/>
        <v/>
      </c>
      <c r="T30" s="2" t="str">
        <f t="shared" si="3"/>
        <v/>
      </c>
      <c r="U30" s="2" t="str">
        <f t="shared" si="3"/>
        <v/>
      </c>
      <c r="V30" s="2" t="str">
        <f t="shared" si="3"/>
        <v/>
      </c>
      <c r="W30" s="2" t="str">
        <f t="shared" si="3"/>
        <v/>
      </c>
      <c r="X30" s="2" t="str">
        <f t="shared" si="3"/>
        <v/>
      </c>
      <c r="Y30" s="2" t="str">
        <f t="shared" si="3"/>
        <v/>
      </c>
      <c r="Z30" s="2" t="str">
        <f t="shared" si="3"/>
        <v/>
      </c>
      <c r="AB30" s="99" t="str">
        <f t="shared" si="4"/>
        <v/>
      </c>
      <c r="AC30" s="99" t="str">
        <f t="shared" si="4"/>
        <v/>
      </c>
      <c r="AD30" s="99" t="str">
        <f t="shared" si="4"/>
        <v/>
      </c>
      <c r="AE30" s="99" t="str">
        <f t="shared" si="4"/>
        <v/>
      </c>
      <c r="AF30" s="99" t="str">
        <f t="shared" si="4"/>
        <v/>
      </c>
      <c r="AG30" s="99" t="str">
        <f t="shared" si="4"/>
        <v/>
      </c>
      <c r="AH30" s="99" t="str">
        <f t="shared" si="4"/>
        <v/>
      </c>
      <c r="AI30" s="99" t="str">
        <f t="shared" si="4"/>
        <v/>
      </c>
      <c r="AJ30" s="99" t="str">
        <f t="shared" si="4"/>
        <v/>
      </c>
      <c r="AK30" s="99" t="str">
        <f t="shared" si="4"/>
        <v/>
      </c>
      <c r="AL30" s="99" t="str">
        <f t="shared" si="4"/>
        <v/>
      </c>
      <c r="AM30" s="99" t="str">
        <f t="shared" si="4"/>
        <v/>
      </c>
    </row>
    <row r="31" spans="2:39" x14ac:dyDescent="0.25">
      <c r="B31" s="2">
        <f t="shared" si="0"/>
        <v>165.96681421165999</v>
      </c>
      <c r="C31" s="2">
        <f t="shared" si="0"/>
        <v>152.24749686368264</v>
      </c>
      <c r="D31" s="2">
        <f t="shared" si="0"/>
        <v>149.13721684379956</v>
      </c>
      <c r="E31" s="2">
        <f t="shared" si="0"/>
        <v>149.25083437877248</v>
      </c>
      <c r="F31" s="2">
        <f t="shared" si="0"/>
        <v>144.23746064809336</v>
      </c>
      <c r="G31" s="2">
        <f t="shared" si="0"/>
        <v>146.76545080124032</v>
      </c>
      <c r="H31" s="2">
        <f t="shared" si="0"/>
        <v>142.61841077472957</v>
      </c>
      <c r="I31" s="2">
        <f t="shared" si="0"/>
        <v>142.9876677633915</v>
      </c>
      <c r="J31" s="2">
        <f t="shared" si="0"/>
        <v>142.49059104788503</v>
      </c>
      <c r="K31" s="2">
        <f t="shared" si="0"/>
        <v>148.51232040144862</v>
      </c>
      <c r="L31" s="2">
        <f t="shared" si="0"/>
        <v>153.78133358581675</v>
      </c>
      <c r="M31" s="2">
        <f t="shared" si="0"/>
        <v>159.70364759627904</v>
      </c>
      <c r="O31" s="2" t="str">
        <f t="shared" si="3"/>
        <v/>
      </c>
      <c r="P31" s="2" t="str">
        <f t="shared" si="3"/>
        <v/>
      </c>
      <c r="Q31" s="2" t="str">
        <f t="shared" si="3"/>
        <v/>
      </c>
      <c r="R31" s="2" t="str">
        <f t="shared" si="3"/>
        <v/>
      </c>
      <c r="S31" s="2" t="str">
        <f t="shared" si="3"/>
        <v/>
      </c>
      <c r="T31" s="2" t="str">
        <f t="shared" si="3"/>
        <v/>
      </c>
      <c r="U31" s="2" t="str">
        <f t="shared" si="3"/>
        <v/>
      </c>
      <c r="V31" s="2" t="str">
        <f t="shared" si="3"/>
        <v/>
      </c>
      <c r="W31" s="2" t="str">
        <f t="shared" si="3"/>
        <v/>
      </c>
      <c r="X31" s="2" t="str">
        <f t="shared" si="3"/>
        <v/>
      </c>
      <c r="Y31" s="2" t="str">
        <f t="shared" si="3"/>
        <v/>
      </c>
      <c r="Z31" s="2" t="str">
        <f t="shared" si="3"/>
        <v/>
      </c>
      <c r="AB31" s="99" t="str">
        <f t="shared" si="4"/>
        <v/>
      </c>
      <c r="AC31" s="99" t="str">
        <f t="shared" si="4"/>
        <v/>
      </c>
      <c r="AD31" s="99" t="str">
        <f t="shared" si="4"/>
        <v/>
      </c>
      <c r="AE31" s="99" t="str">
        <f t="shared" si="4"/>
        <v/>
      </c>
      <c r="AF31" s="99" t="str">
        <f t="shared" si="4"/>
        <v/>
      </c>
      <c r="AG31" s="99" t="str">
        <f t="shared" si="4"/>
        <v/>
      </c>
      <c r="AH31" s="99" t="str">
        <f t="shared" si="4"/>
        <v/>
      </c>
      <c r="AI31" s="99" t="str">
        <f t="shared" si="4"/>
        <v/>
      </c>
      <c r="AJ31" s="99" t="str">
        <f t="shared" si="4"/>
        <v/>
      </c>
      <c r="AK31" s="99" t="str">
        <f t="shared" si="4"/>
        <v/>
      </c>
      <c r="AL31" s="99" t="str">
        <f t="shared" si="4"/>
        <v/>
      </c>
      <c r="AM31" s="99" t="str">
        <f t="shared" si="4"/>
        <v/>
      </c>
    </row>
    <row r="32" spans="2:39" x14ac:dyDescent="0.25">
      <c r="B32" s="2">
        <f t="shared" si="0"/>
        <v>104.88318697185599</v>
      </c>
      <c r="C32" s="2">
        <f t="shared" si="0"/>
        <v>105.62170094917983</v>
      </c>
      <c r="D32" s="2">
        <f t="shared" si="0"/>
        <v>99.599971595616253</v>
      </c>
      <c r="E32" s="2">
        <f t="shared" si="0"/>
        <v>102.85227353421544</v>
      </c>
      <c r="F32" s="2">
        <f t="shared" si="0"/>
        <v>94.075318957559119</v>
      </c>
      <c r="G32" s="2">
        <f t="shared" si="0"/>
        <v>92.967547991573369</v>
      </c>
      <c r="H32" s="2">
        <f t="shared" si="0"/>
        <v>95.8079863658958</v>
      </c>
      <c r="I32" s="2">
        <f t="shared" si="0"/>
        <v>102.48301654555351</v>
      </c>
      <c r="J32" s="2">
        <f t="shared" si="0"/>
        <v>101.61668284138518</v>
      </c>
      <c r="K32" s="2">
        <f t="shared" si="0"/>
        <v>103.49137216843801</v>
      </c>
      <c r="L32" s="2">
        <f t="shared" si="0"/>
        <v>89.615830709872895</v>
      </c>
      <c r="M32" s="2">
        <f t="shared" si="0"/>
        <v>0</v>
      </c>
      <c r="O32" s="2" t="str">
        <f t="shared" si="3"/>
        <v/>
      </c>
      <c r="P32" s="2" t="str">
        <f t="shared" si="3"/>
        <v/>
      </c>
      <c r="Q32" s="2" t="str">
        <f t="shared" si="3"/>
        <v/>
      </c>
      <c r="R32" s="2" t="str">
        <f t="shared" si="3"/>
        <v/>
      </c>
      <c r="S32" s="2" t="str">
        <f t="shared" si="3"/>
        <v/>
      </c>
      <c r="T32" s="2" t="str">
        <f t="shared" si="3"/>
        <v/>
      </c>
      <c r="U32" s="2" t="str">
        <f t="shared" si="3"/>
        <v/>
      </c>
      <c r="V32" s="2" t="str">
        <f t="shared" si="3"/>
        <v/>
      </c>
      <c r="W32" s="2" t="str">
        <f t="shared" si="3"/>
        <v/>
      </c>
      <c r="X32" s="2" t="str">
        <f t="shared" si="3"/>
        <v/>
      </c>
      <c r="Y32" s="2" t="str">
        <f t="shared" si="3"/>
        <v/>
      </c>
      <c r="Z32" s="2" t="str">
        <f t="shared" si="3"/>
        <v/>
      </c>
      <c r="AB32" s="99" t="str">
        <f t="shared" si="4"/>
        <v/>
      </c>
      <c r="AC32" s="99" t="str">
        <f t="shared" si="4"/>
        <v/>
      </c>
      <c r="AD32" s="99" t="str">
        <f t="shared" si="4"/>
        <v/>
      </c>
      <c r="AE32" s="99" t="str">
        <f t="shared" si="4"/>
        <v/>
      </c>
      <c r="AF32" s="99" t="str">
        <f t="shared" si="4"/>
        <v/>
      </c>
      <c r="AG32" s="99" t="str">
        <f t="shared" si="4"/>
        <v/>
      </c>
      <c r="AH32" s="99" t="str">
        <f t="shared" si="4"/>
        <v/>
      </c>
      <c r="AI32" s="99" t="str">
        <f t="shared" si="4"/>
        <v/>
      </c>
      <c r="AJ32" s="99" t="str">
        <f t="shared" si="4"/>
        <v/>
      </c>
      <c r="AK32" s="99" t="str">
        <f t="shared" si="4"/>
        <v/>
      </c>
      <c r="AL32" s="99" t="str">
        <f t="shared" si="4"/>
        <v/>
      </c>
      <c r="AM32" s="99" t="str">
        <f t="shared" si="4"/>
        <v/>
      </c>
    </row>
    <row r="33" spans="1:39" x14ac:dyDescent="0.25">
      <c r="B33" s="1" t="s">
        <v>82</v>
      </c>
      <c r="O33" s="117" t="s">
        <v>124</v>
      </c>
    </row>
    <row r="34" spans="1:39" x14ac:dyDescent="0.25">
      <c r="A34" s="27" t="s">
        <v>47</v>
      </c>
      <c r="B34" s="28">
        <f t="shared" ref="B34:L34" si="5">C34/2</f>
        <v>1.00537109375E-2</v>
      </c>
      <c r="C34" s="28">
        <f t="shared" si="5"/>
        <v>2.0107421875E-2</v>
      </c>
      <c r="D34" s="28">
        <f t="shared" si="5"/>
        <v>4.021484375E-2</v>
      </c>
      <c r="E34" s="28">
        <f t="shared" si="5"/>
        <v>8.0429687499999999E-2</v>
      </c>
      <c r="F34" s="28">
        <f t="shared" si="5"/>
        <v>0.160859375</v>
      </c>
      <c r="G34" s="28">
        <f>H34/2</f>
        <v>0.32171875</v>
      </c>
      <c r="H34" s="28">
        <f t="shared" si="5"/>
        <v>0.6434375</v>
      </c>
      <c r="I34" s="28">
        <f t="shared" si="5"/>
        <v>1.286875</v>
      </c>
      <c r="J34" s="28">
        <f t="shared" si="5"/>
        <v>2.57375</v>
      </c>
      <c r="K34" s="28">
        <f>L34/2</f>
        <v>5.1475</v>
      </c>
      <c r="L34" s="28">
        <f t="shared" si="5"/>
        <v>10.295</v>
      </c>
      <c r="M34" s="1">
        <f>E11</f>
        <v>20.59</v>
      </c>
      <c r="O34" s="116">
        <f t="shared" ref="O34:Y34" si="6">P34/2</f>
        <v>1.00537109375E-2</v>
      </c>
      <c r="P34" s="116">
        <f t="shared" si="6"/>
        <v>2.0107421875E-2</v>
      </c>
      <c r="Q34" s="116">
        <f t="shared" si="6"/>
        <v>4.021484375E-2</v>
      </c>
      <c r="R34" s="116">
        <f t="shared" si="6"/>
        <v>8.0429687499999999E-2</v>
      </c>
      <c r="S34" s="116">
        <f t="shared" si="6"/>
        <v>0.160859375</v>
      </c>
      <c r="T34" s="116">
        <f t="shared" si="6"/>
        <v>0.32171875</v>
      </c>
      <c r="U34" s="116">
        <f t="shared" si="6"/>
        <v>0.6434375</v>
      </c>
      <c r="V34" s="116">
        <f t="shared" si="6"/>
        <v>1.286875</v>
      </c>
      <c r="W34" s="116">
        <f t="shared" si="6"/>
        <v>2.57375</v>
      </c>
      <c r="X34" s="116">
        <f t="shared" si="6"/>
        <v>5.1475</v>
      </c>
      <c r="Y34" s="116">
        <f t="shared" si="6"/>
        <v>10.295</v>
      </c>
      <c r="Z34" s="117">
        <f>E11</f>
        <v>20.59</v>
      </c>
      <c r="AA34" s="118"/>
      <c r="AB34" s="116">
        <f t="shared" ref="AB34:AL34" si="7">AC34/2</f>
        <v>1.00537109375E-2</v>
      </c>
      <c r="AC34" s="116">
        <f t="shared" si="7"/>
        <v>2.0107421875E-2</v>
      </c>
      <c r="AD34" s="116">
        <f t="shared" si="7"/>
        <v>4.021484375E-2</v>
      </c>
      <c r="AE34" s="116">
        <f t="shared" si="7"/>
        <v>8.0429687499999999E-2</v>
      </c>
      <c r="AF34" s="116">
        <f t="shared" si="7"/>
        <v>0.160859375</v>
      </c>
      <c r="AG34" s="116">
        <f t="shared" si="7"/>
        <v>0.32171875</v>
      </c>
      <c r="AH34" s="116">
        <f t="shared" si="7"/>
        <v>0.6434375</v>
      </c>
      <c r="AI34" s="116">
        <f t="shared" si="7"/>
        <v>1.286875</v>
      </c>
      <c r="AJ34" s="116">
        <f t="shared" si="7"/>
        <v>2.57375</v>
      </c>
      <c r="AK34" s="116">
        <f t="shared" si="7"/>
        <v>5.1475</v>
      </c>
      <c r="AL34" s="116">
        <f t="shared" si="7"/>
        <v>10.295</v>
      </c>
      <c r="AM34" s="117">
        <f>E11</f>
        <v>20.59</v>
      </c>
    </row>
    <row r="35" spans="1:39" x14ac:dyDescent="0.25">
      <c r="A35" t="str">
        <f t="shared" ref="A35:A41" si="8">J4</f>
        <v>BPB</v>
      </c>
      <c r="B35" s="2">
        <f t="shared" ref="B35:M42" si="9">AVERAGE(B25,O25,AB25)</f>
        <v>122.84895968944541</v>
      </c>
      <c r="C35" s="2">
        <f t="shared" si="9"/>
        <v>112.12630482637822</v>
      </c>
      <c r="D35" s="2">
        <f t="shared" si="9"/>
        <v>107.32596397377327</v>
      </c>
      <c r="E35" s="2">
        <f t="shared" si="9"/>
        <v>104.67015409378182</v>
      </c>
      <c r="F35" s="2">
        <f t="shared" si="9"/>
        <v>102.82386915047223</v>
      </c>
      <c r="G35" s="2">
        <f t="shared" si="9"/>
        <v>107.24075082254363</v>
      </c>
      <c r="H35" s="2">
        <f t="shared" si="9"/>
        <v>107.31176178190167</v>
      </c>
      <c r="I35" s="2">
        <f t="shared" si="9"/>
        <v>111.72864345397306</v>
      </c>
      <c r="J35" s="2">
        <f t="shared" si="9"/>
        <v>124.83726655147112</v>
      </c>
      <c r="K35" s="2">
        <f t="shared" si="9"/>
        <v>48.670911544014963</v>
      </c>
      <c r="L35" s="2">
        <f t="shared" si="9"/>
        <v>3.664165502875945</v>
      </c>
      <c r="M35" s="2">
        <f t="shared" si="9"/>
        <v>5.1695978412668362</v>
      </c>
      <c r="O35" s="145">
        <f t="shared" ref="O35:Z42" si="10">IF(B35&gt;50,B35,-10)</f>
        <v>122.84895968944541</v>
      </c>
      <c r="P35" s="145">
        <f t="shared" si="10"/>
        <v>112.12630482637822</v>
      </c>
      <c r="Q35" s="145">
        <f t="shared" si="10"/>
        <v>107.32596397377327</v>
      </c>
      <c r="R35" s="145">
        <f t="shared" si="10"/>
        <v>104.67015409378182</v>
      </c>
      <c r="S35" s="145">
        <f t="shared" si="10"/>
        <v>102.82386915047223</v>
      </c>
      <c r="T35" s="145">
        <f t="shared" si="10"/>
        <v>107.24075082254363</v>
      </c>
      <c r="U35" s="145">
        <f t="shared" si="10"/>
        <v>107.31176178190167</v>
      </c>
      <c r="V35" s="145">
        <f t="shared" si="10"/>
        <v>111.72864345397306</v>
      </c>
      <c r="W35" s="145">
        <f t="shared" si="10"/>
        <v>124.83726655147112</v>
      </c>
      <c r="X35" s="145">
        <f t="shared" si="10"/>
        <v>-10</v>
      </c>
      <c r="Y35" s="145">
        <f t="shared" si="10"/>
        <v>-10</v>
      </c>
      <c r="Z35" s="145">
        <f t="shared" si="10"/>
        <v>-10</v>
      </c>
      <c r="AA35" s="118"/>
      <c r="AB35" s="145">
        <f t="shared" ref="AB35:AM42" si="11">IF(B35&lt;50,B35,-10)</f>
        <v>-10</v>
      </c>
      <c r="AC35" s="145">
        <f t="shared" si="11"/>
        <v>-10</v>
      </c>
      <c r="AD35" s="145">
        <f t="shared" si="11"/>
        <v>-10</v>
      </c>
      <c r="AE35" s="145">
        <f t="shared" si="11"/>
        <v>-10</v>
      </c>
      <c r="AF35" s="145">
        <f t="shared" si="11"/>
        <v>-10</v>
      </c>
      <c r="AG35" s="145">
        <f t="shared" si="11"/>
        <v>-10</v>
      </c>
      <c r="AH35" s="145">
        <f t="shared" si="11"/>
        <v>-10</v>
      </c>
      <c r="AI35" s="145">
        <f t="shared" si="11"/>
        <v>-10</v>
      </c>
      <c r="AJ35" s="145">
        <f t="shared" si="11"/>
        <v>-10</v>
      </c>
      <c r="AK35" s="145">
        <f t="shared" si="11"/>
        <v>48.670911544014963</v>
      </c>
      <c r="AL35" s="145">
        <f t="shared" si="11"/>
        <v>3.664165502875945</v>
      </c>
      <c r="AM35" s="145">
        <f t="shared" si="11"/>
        <v>5.1695978412668362</v>
      </c>
    </row>
    <row r="36" spans="1:39" x14ac:dyDescent="0.25">
      <c r="A36">
        <f t="shared" si="8"/>
        <v>0</v>
      </c>
      <c r="B36" s="2">
        <f t="shared" si="9"/>
        <v>109.55570809761642</v>
      </c>
      <c r="C36" s="2">
        <f t="shared" si="9"/>
        <v>102.17056832437805</v>
      </c>
      <c r="D36" s="2">
        <f t="shared" si="9"/>
        <v>100.06864392737947</v>
      </c>
      <c r="E36" s="2">
        <f t="shared" si="9"/>
        <v>101.19061708523682</v>
      </c>
      <c r="F36" s="2">
        <f t="shared" si="9"/>
        <v>96.77373541316544</v>
      </c>
      <c r="G36" s="2">
        <f t="shared" si="9"/>
        <v>101.60248064951358</v>
      </c>
      <c r="H36" s="2">
        <f t="shared" si="9"/>
        <v>99.955026392406566</v>
      </c>
      <c r="I36" s="2">
        <f t="shared" si="9"/>
        <v>117.25329609203021</v>
      </c>
      <c r="J36" s="2">
        <f t="shared" si="9"/>
        <v>152.27590124742588</v>
      </c>
      <c r="K36" s="2">
        <f t="shared" si="9"/>
        <v>17.738537647643621</v>
      </c>
      <c r="L36" s="2">
        <f t="shared" si="9"/>
        <v>0.42606575614836495</v>
      </c>
      <c r="M36" s="2">
        <f t="shared" si="9"/>
        <v>1.9599024782824808</v>
      </c>
      <c r="O36" s="145">
        <f t="shared" si="10"/>
        <v>109.55570809761642</v>
      </c>
      <c r="P36" s="145">
        <f t="shared" si="10"/>
        <v>102.17056832437805</v>
      </c>
      <c r="Q36" s="145">
        <f t="shared" si="10"/>
        <v>100.06864392737947</v>
      </c>
      <c r="R36" s="145">
        <f t="shared" si="10"/>
        <v>101.19061708523682</v>
      </c>
      <c r="S36" s="145">
        <f t="shared" si="10"/>
        <v>96.77373541316544</v>
      </c>
      <c r="T36" s="145">
        <f t="shared" si="10"/>
        <v>101.60248064951358</v>
      </c>
      <c r="U36" s="145">
        <f t="shared" si="10"/>
        <v>99.955026392406566</v>
      </c>
      <c r="V36" s="145">
        <f t="shared" si="10"/>
        <v>117.25329609203021</v>
      </c>
      <c r="W36" s="145">
        <f t="shared" si="10"/>
        <v>152.27590124742588</v>
      </c>
      <c r="X36" s="145">
        <f t="shared" si="10"/>
        <v>-10</v>
      </c>
      <c r="Y36" s="145">
        <f t="shared" si="10"/>
        <v>-10</v>
      </c>
      <c r="Z36" s="145">
        <f t="shared" si="10"/>
        <v>-10</v>
      </c>
      <c r="AA36" s="118"/>
      <c r="AB36" s="145">
        <f t="shared" si="11"/>
        <v>-10</v>
      </c>
      <c r="AC36" s="145">
        <f t="shared" si="11"/>
        <v>-10</v>
      </c>
      <c r="AD36" s="145">
        <f t="shared" si="11"/>
        <v>-10</v>
      </c>
      <c r="AE36" s="145">
        <f t="shared" si="11"/>
        <v>-10</v>
      </c>
      <c r="AF36" s="145">
        <f t="shared" si="11"/>
        <v>-10</v>
      </c>
      <c r="AG36" s="145">
        <f t="shared" si="11"/>
        <v>-10</v>
      </c>
      <c r="AH36" s="145">
        <f t="shared" si="11"/>
        <v>-10</v>
      </c>
      <c r="AI36" s="145">
        <f t="shared" si="11"/>
        <v>-10</v>
      </c>
      <c r="AJ36" s="145">
        <f t="shared" si="11"/>
        <v>-10</v>
      </c>
      <c r="AK36" s="145">
        <f t="shared" si="11"/>
        <v>17.738537647643621</v>
      </c>
      <c r="AL36" s="145">
        <f t="shared" si="11"/>
        <v>0.42606575614836495</v>
      </c>
      <c r="AM36" s="145">
        <f t="shared" si="11"/>
        <v>1.9599024782824808</v>
      </c>
    </row>
    <row r="37" spans="1:39" x14ac:dyDescent="0.25">
      <c r="A37">
        <f t="shared" si="8"/>
        <v>0</v>
      </c>
      <c r="B37" s="2">
        <f t="shared" si="9"/>
        <v>108.30591521291453</v>
      </c>
      <c r="C37" s="2">
        <f t="shared" si="9"/>
        <v>108.32011740478613</v>
      </c>
      <c r="D37" s="2">
        <f t="shared" si="9"/>
        <v>94.515586905579099</v>
      </c>
      <c r="E37" s="2">
        <f t="shared" si="9"/>
        <v>96.475489383861571</v>
      </c>
      <c r="F37" s="2">
        <f t="shared" si="9"/>
        <v>91.547328804412146</v>
      </c>
      <c r="G37" s="2">
        <f t="shared" si="9"/>
        <v>91.050252088905722</v>
      </c>
      <c r="H37" s="2">
        <f t="shared" si="9"/>
        <v>93.805477311998487</v>
      </c>
      <c r="I37" s="2">
        <f t="shared" si="9"/>
        <v>93.5924444339243</v>
      </c>
      <c r="J37" s="2">
        <f t="shared" si="9"/>
        <v>85.397779724004081</v>
      </c>
      <c r="K37" s="2">
        <f t="shared" si="9"/>
        <v>4.2890619452268792</v>
      </c>
      <c r="L37" s="2">
        <f t="shared" si="9"/>
        <v>0.78112055293866989</v>
      </c>
      <c r="M37" s="2">
        <f t="shared" si="9"/>
        <v>0.92314247165479202</v>
      </c>
      <c r="O37" s="145">
        <f t="shared" si="10"/>
        <v>108.30591521291453</v>
      </c>
      <c r="P37" s="145">
        <f t="shared" si="10"/>
        <v>108.32011740478613</v>
      </c>
      <c r="Q37" s="145">
        <f t="shared" si="10"/>
        <v>94.515586905579099</v>
      </c>
      <c r="R37" s="145">
        <f t="shared" si="10"/>
        <v>96.475489383861571</v>
      </c>
      <c r="S37" s="145">
        <f t="shared" si="10"/>
        <v>91.547328804412146</v>
      </c>
      <c r="T37" s="145">
        <f t="shared" si="10"/>
        <v>91.050252088905722</v>
      </c>
      <c r="U37" s="145">
        <f t="shared" si="10"/>
        <v>93.805477311998487</v>
      </c>
      <c r="V37" s="145">
        <f t="shared" si="10"/>
        <v>93.5924444339243</v>
      </c>
      <c r="W37" s="145">
        <f t="shared" si="10"/>
        <v>85.397779724004081</v>
      </c>
      <c r="X37" s="145">
        <f t="shared" si="10"/>
        <v>-10</v>
      </c>
      <c r="Y37" s="145">
        <f t="shared" si="10"/>
        <v>-10</v>
      </c>
      <c r="Z37" s="145">
        <f t="shared" si="10"/>
        <v>-10</v>
      </c>
      <c r="AA37" s="118"/>
      <c r="AB37" s="145">
        <f t="shared" si="11"/>
        <v>-10</v>
      </c>
      <c r="AC37" s="145">
        <f t="shared" si="11"/>
        <v>-10</v>
      </c>
      <c r="AD37" s="145">
        <f t="shared" si="11"/>
        <v>-10</v>
      </c>
      <c r="AE37" s="145">
        <f t="shared" si="11"/>
        <v>-10</v>
      </c>
      <c r="AF37" s="145">
        <f t="shared" si="11"/>
        <v>-10</v>
      </c>
      <c r="AG37" s="145">
        <f t="shared" si="11"/>
        <v>-10</v>
      </c>
      <c r="AH37" s="145">
        <f t="shared" si="11"/>
        <v>-10</v>
      </c>
      <c r="AI37" s="145">
        <f t="shared" si="11"/>
        <v>-10</v>
      </c>
      <c r="AJ37" s="145">
        <f t="shared" si="11"/>
        <v>-10</v>
      </c>
      <c r="AK37" s="145">
        <f t="shared" si="11"/>
        <v>4.2890619452268792</v>
      </c>
      <c r="AL37" s="145">
        <f t="shared" si="11"/>
        <v>0.78112055293866989</v>
      </c>
      <c r="AM37" s="145">
        <f t="shared" si="11"/>
        <v>0.92314247165479202</v>
      </c>
    </row>
    <row r="38" spans="1:39" x14ac:dyDescent="0.25">
      <c r="A38">
        <f t="shared" si="8"/>
        <v>0</v>
      </c>
      <c r="B38" s="2">
        <f t="shared" si="9"/>
        <v>157.10464648377399</v>
      </c>
      <c r="C38" s="2">
        <f t="shared" si="9"/>
        <v>153.45468317276968</v>
      </c>
      <c r="D38" s="2">
        <f t="shared" si="9"/>
        <v>148.93838615759699</v>
      </c>
      <c r="E38" s="2">
        <f t="shared" si="9"/>
        <v>146.97848367931451</v>
      </c>
      <c r="F38" s="2">
        <f t="shared" si="9"/>
        <v>146.80805737685517</v>
      </c>
      <c r="G38" s="2">
        <f t="shared" si="9"/>
        <v>151.87823987502071</v>
      </c>
      <c r="H38" s="2">
        <f t="shared" si="9"/>
        <v>145.23161407910621</v>
      </c>
      <c r="I38" s="2">
        <f t="shared" si="9"/>
        <v>148.82476862262411</v>
      </c>
      <c r="J38" s="2">
        <f t="shared" si="9"/>
        <v>153.36947002153997</v>
      </c>
      <c r="K38" s="2">
        <f t="shared" si="9"/>
        <v>143.92501242691787</v>
      </c>
      <c r="L38" s="2">
        <f t="shared" si="9"/>
        <v>156.46554784955146</v>
      </c>
      <c r="M38" s="2">
        <f t="shared" si="9"/>
        <v>163.48143063412789</v>
      </c>
      <c r="O38" s="145">
        <f t="shared" si="10"/>
        <v>157.10464648377399</v>
      </c>
      <c r="P38" s="145">
        <f t="shared" si="10"/>
        <v>153.45468317276968</v>
      </c>
      <c r="Q38" s="145">
        <f t="shared" si="10"/>
        <v>148.93838615759699</v>
      </c>
      <c r="R38" s="145">
        <f t="shared" si="10"/>
        <v>146.97848367931451</v>
      </c>
      <c r="S38" s="145">
        <f t="shared" si="10"/>
        <v>146.80805737685517</v>
      </c>
      <c r="T38" s="145">
        <f t="shared" si="10"/>
        <v>151.87823987502071</v>
      </c>
      <c r="U38" s="145">
        <f t="shared" si="10"/>
        <v>145.23161407910621</v>
      </c>
      <c r="V38" s="145">
        <f t="shared" si="10"/>
        <v>148.82476862262411</v>
      </c>
      <c r="W38" s="145">
        <f t="shared" si="10"/>
        <v>153.36947002153997</v>
      </c>
      <c r="X38" s="145">
        <f t="shared" si="10"/>
        <v>143.92501242691787</v>
      </c>
      <c r="Y38" s="145">
        <f t="shared" si="10"/>
        <v>156.46554784955146</v>
      </c>
      <c r="Z38" s="145">
        <f t="shared" si="10"/>
        <v>163.48143063412789</v>
      </c>
      <c r="AA38" s="118"/>
      <c r="AB38" s="145">
        <f t="shared" si="11"/>
        <v>-10</v>
      </c>
      <c r="AC38" s="145">
        <f t="shared" si="11"/>
        <v>-10</v>
      </c>
      <c r="AD38" s="145">
        <f t="shared" si="11"/>
        <v>-10</v>
      </c>
      <c r="AE38" s="145">
        <f t="shared" si="11"/>
        <v>-10</v>
      </c>
      <c r="AF38" s="145">
        <f t="shared" si="11"/>
        <v>-10</v>
      </c>
      <c r="AG38" s="145">
        <f t="shared" si="11"/>
        <v>-10</v>
      </c>
      <c r="AH38" s="145">
        <f t="shared" si="11"/>
        <v>-10</v>
      </c>
      <c r="AI38" s="145">
        <f t="shared" si="11"/>
        <v>-10</v>
      </c>
      <c r="AJ38" s="145">
        <f t="shared" si="11"/>
        <v>-10</v>
      </c>
      <c r="AK38" s="145">
        <f t="shared" si="11"/>
        <v>-10</v>
      </c>
      <c r="AL38" s="145">
        <f t="shared" si="11"/>
        <v>-10</v>
      </c>
      <c r="AM38" s="145">
        <f t="shared" si="11"/>
        <v>-10</v>
      </c>
    </row>
    <row r="39" spans="1:39" x14ac:dyDescent="0.25">
      <c r="A39">
        <f t="shared" si="8"/>
        <v>0</v>
      </c>
      <c r="B39" s="2">
        <f t="shared" si="9"/>
        <v>158.46805690344877</v>
      </c>
      <c r="C39" s="2">
        <f t="shared" si="9"/>
        <v>151.7504201481762</v>
      </c>
      <c r="D39" s="2">
        <f t="shared" si="9"/>
        <v>146.3819916207068</v>
      </c>
      <c r="E39" s="2">
        <f t="shared" si="9"/>
        <v>154.91750893554573</v>
      </c>
      <c r="F39" s="2">
        <f t="shared" si="9"/>
        <v>151.70781357256138</v>
      </c>
      <c r="G39" s="2">
        <f t="shared" si="9"/>
        <v>147.37614505171962</v>
      </c>
      <c r="H39" s="2">
        <f t="shared" si="9"/>
        <v>155.28676592420766</v>
      </c>
      <c r="I39" s="2">
        <f t="shared" si="9"/>
        <v>151.722015764433</v>
      </c>
      <c r="J39" s="2">
        <f t="shared" si="9"/>
        <v>144.45049352616755</v>
      </c>
      <c r="K39" s="2">
        <f t="shared" si="9"/>
        <v>150.04615712358276</v>
      </c>
      <c r="L39" s="2">
        <f t="shared" si="9"/>
        <v>159.85987170686676</v>
      </c>
      <c r="M39" s="2">
        <f t="shared" si="9"/>
        <v>152.17648590432455</v>
      </c>
      <c r="O39" s="145">
        <f t="shared" si="10"/>
        <v>158.46805690344877</v>
      </c>
      <c r="P39" s="145">
        <f t="shared" si="10"/>
        <v>151.7504201481762</v>
      </c>
      <c r="Q39" s="145">
        <f t="shared" si="10"/>
        <v>146.3819916207068</v>
      </c>
      <c r="R39" s="145">
        <f t="shared" si="10"/>
        <v>154.91750893554573</v>
      </c>
      <c r="S39" s="145">
        <f t="shared" si="10"/>
        <v>151.70781357256138</v>
      </c>
      <c r="T39" s="145">
        <f t="shared" si="10"/>
        <v>147.37614505171962</v>
      </c>
      <c r="U39" s="145">
        <f t="shared" si="10"/>
        <v>155.28676592420766</v>
      </c>
      <c r="V39" s="145">
        <f t="shared" si="10"/>
        <v>151.722015764433</v>
      </c>
      <c r="W39" s="145">
        <f t="shared" si="10"/>
        <v>144.45049352616755</v>
      </c>
      <c r="X39" s="145">
        <f t="shared" si="10"/>
        <v>150.04615712358276</v>
      </c>
      <c r="Y39" s="145">
        <f t="shared" si="10"/>
        <v>159.85987170686676</v>
      </c>
      <c r="Z39" s="145">
        <f t="shared" si="10"/>
        <v>152.17648590432455</v>
      </c>
      <c r="AA39" s="118"/>
      <c r="AB39" s="145">
        <f t="shared" si="11"/>
        <v>-10</v>
      </c>
      <c r="AC39" s="145">
        <f t="shared" si="11"/>
        <v>-10</v>
      </c>
      <c r="AD39" s="145">
        <f t="shared" si="11"/>
        <v>-10</v>
      </c>
      <c r="AE39" s="145">
        <f t="shared" si="11"/>
        <v>-10</v>
      </c>
      <c r="AF39" s="145">
        <f t="shared" si="11"/>
        <v>-10</v>
      </c>
      <c r="AG39" s="145">
        <f t="shared" si="11"/>
        <v>-10</v>
      </c>
      <c r="AH39" s="145">
        <f t="shared" si="11"/>
        <v>-10</v>
      </c>
      <c r="AI39" s="145">
        <f t="shared" si="11"/>
        <v>-10</v>
      </c>
      <c r="AJ39" s="145">
        <f t="shared" si="11"/>
        <v>-10</v>
      </c>
      <c r="AK39" s="145">
        <f t="shared" si="11"/>
        <v>-10</v>
      </c>
      <c r="AL39" s="145">
        <f t="shared" si="11"/>
        <v>-10</v>
      </c>
      <c r="AM39" s="145">
        <f t="shared" si="11"/>
        <v>-10</v>
      </c>
    </row>
    <row r="40" spans="1:39" x14ac:dyDescent="0.25">
      <c r="A40">
        <f t="shared" si="8"/>
        <v>0</v>
      </c>
      <c r="B40" s="2">
        <f t="shared" si="9"/>
        <v>159.64683882879257</v>
      </c>
      <c r="C40" s="2">
        <f t="shared" si="9"/>
        <v>148.37029848273252</v>
      </c>
      <c r="D40" s="2">
        <f t="shared" si="9"/>
        <v>145.52986010841008</v>
      </c>
      <c r="E40" s="2">
        <f t="shared" si="9"/>
        <v>149.81892205363692</v>
      </c>
      <c r="F40" s="2">
        <f t="shared" si="9"/>
        <v>140.95675432575095</v>
      </c>
      <c r="G40" s="2">
        <f t="shared" si="9"/>
        <v>145.03278339290364</v>
      </c>
      <c r="H40" s="2">
        <f t="shared" si="9"/>
        <v>141.36861789002771</v>
      </c>
      <c r="I40" s="2">
        <f t="shared" si="9"/>
        <v>150.11716808294079</v>
      </c>
      <c r="J40" s="2">
        <f t="shared" si="9"/>
        <v>150.40121192037304</v>
      </c>
      <c r="K40" s="2">
        <f t="shared" si="9"/>
        <v>155.48559661041023</v>
      </c>
      <c r="L40" s="2">
        <f t="shared" si="9"/>
        <v>154.51984756314056</v>
      </c>
      <c r="M40" s="2">
        <f t="shared" si="9"/>
        <v>161.10966459156862</v>
      </c>
      <c r="O40" s="145">
        <f t="shared" si="10"/>
        <v>159.64683882879257</v>
      </c>
      <c r="P40" s="145">
        <f t="shared" si="10"/>
        <v>148.37029848273252</v>
      </c>
      <c r="Q40" s="145">
        <f t="shared" si="10"/>
        <v>145.52986010841008</v>
      </c>
      <c r="R40" s="145">
        <f t="shared" si="10"/>
        <v>149.81892205363692</v>
      </c>
      <c r="S40" s="145">
        <f t="shared" si="10"/>
        <v>140.95675432575095</v>
      </c>
      <c r="T40" s="145">
        <f t="shared" si="10"/>
        <v>145.03278339290364</v>
      </c>
      <c r="U40" s="145">
        <f t="shared" si="10"/>
        <v>141.36861789002771</v>
      </c>
      <c r="V40" s="145">
        <f t="shared" si="10"/>
        <v>150.11716808294079</v>
      </c>
      <c r="W40" s="145">
        <f t="shared" si="10"/>
        <v>150.40121192037304</v>
      </c>
      <c r="X40" s="145">
        <f t="shared" si="10"/>
        <v>155.48559661041023</v>
      </c>
      <c r="Y40" s="145">
        <f t="shared" si="10"/>
        <v>154.51984756314056</v>
      </c>
      <c r="Z40" s="145">
        <f t="shared" si="10"/>
        <v>161.10966459156862</v>
      </c>
      <c r="AA40" s="118"/>
      <c r="AB40" s="145">
        <f t="shared" si="11"/>
        <v>-10</v>
      </c>
      <c r="AC40" s="145">
        <f t="shared" si="11"/>
        <v>-10</v>
      </c>
      <c r="AD40" s="145">
        <f t="shared" si="11"/>
        <v>-10</v>
      </c>
      <c r="AE40" s="145">
        <f t="shared" si="11"/>
        <v>-10</v>
      </c>
      <c r="AF40" s="145">
        <f t="shared" si="11"/>
        <v>-10</v>
      </c>
      <c r="AG40" s="145">
        <f t="shared" si="11"/>
        <v>-10</v>
      </c>
      <c r="AH40" s="145">
        <f t="shared" si="11"/>
        <v>-10</v>
      </c>
      <c r="AI40" s="145">
        <f t="shared" si="11"/>
        <v>-10</v>
      </c>
      <c r="AJ40" s="145">
        <f t="shared" si="11"/>
        <v>-10</v>
      </c>
      <c r="AK40" s="145">
        <f t="shared" si="11"/>
        <v>-10</v>
      </c>
      <c r="AL40" s="145">
        <f t="shared" si="11"/>
        <v>-10</v>
      </c>
      <c r="AM40" s="145">
        <f t="shared" si="11"/>
        <v>-10</v>
      </c>
    </row>
    <row r="41" spans="1:39" x14ac:dyDescent="0.25">
      <c r="A41">
        <f t="shared" si="8"/>
        <v>0</v>
      </c>
      <c r="B41" s="2">
        <f t="shared" si="9"/>
        <v>165.96681421165999</v>
      </c>
      <c r="C41" s="2">
        <f t="shared" si="9"/>
        <v>152.24749686368264</v>
      </c>
      <c r="D41" s="2">
        <f t="shared" si="9"/>
        <v>149.13721684379956</v>
      </c>
      <c r="E41" s="2">
        <f t="shared" si="9"/>
        <v>149.25083437877248</v>
      </c>
      <c r="F41" s="2">
        <f t="shared" si="9"/>
        <v>144.23746064809336</v>
      </c>
      <c r="G41" s="2">
        <f t="shared" si="9"/>
        <v>146.76545080124032</v>
      </c>
      <c r="H41" s="2">
        <f t="shared" si="9"/>
        <v>142.61841077472957</v>
      </c>
      <c r="I41" s="2">
        <f t="shared" si="9"/>
        <v>142.9876677633915</v>
      </c>
      <c r="J41" s="2">
        <f t="shared" si="9"/>
        <v>142.49059104788503</v>
      </c>
      <c r="K41" s="2">
        <f t="shared" si="9"/>
        <v>148.51232040144862</v>
      </c>
      <c r="L41" s="2">
        <f t="shared" si="9"/>
        <v>153.78133358581675</v>
      </c>
      <c r="M41" s="2">
        <f t="shared" si="9"/>
        <v>159.70364759627904</v>
      </c>
      <c r="O41" s="145">
        <f t="shared" si="10"/>
        <v>165.96681421165999</v>
      </c>
      <c r="P41" s="145">
        <f t="shared" si="10"/>
        <v>152.24749686368264</v>
      </c>
      <c r="Q41" s="145">
        <f t="shared" si="10"/>
        <v>149.13721684379956</v>
      </c>
      <c r="R41" s="145">
        <f t="shared" si="10"/>
        <v>149.25083437877248</v>
      </c>
      <c r="S41" s="145">
        <f t="shared" si="10"/>
        <v>144.23746064809336</v>
      </c>
      <c r="T41" s="145">
        <f t="shared" si="10"/>
        <v>146.76545080124032</v>
      </c>
      <c r="U41" s="145">
        <f t="shared" si="10"/>
        <v>142.61841077472957</v>
      </c>
      <c r="V41" s="145">
        <f t="shared" si="10"/>
        <v>142.9876677633915</v>
      </c>
      <c r="W41" s="145">
        <f t="shared" si="10"/>
        <v>142.49059104788503</v>
      </c>
      <c r="X41" s="145">
        <f t="shared" si="10"/>
        <v>148.51232040144862</v>
      </c>
      <c r="Y41" s="145">
        <f t="shared" si="10"/>
        <v>153.78133358581675</v>
      </c>
      <c r="Z41" s="145">
        <f t="shared" si="10"/>
        <v>159.70364759627904</v>
      </c>
      <c r="AA41" s="118"/>
      <c r="AB41" s="145">
        <f t="shared" si="11"/>
        <v>-10</v>
      </c>
      <c r="AC41" s="145">
        <f t="shared" si="11"/>
        <v>-10</v>
      </c>
      <c r="AD41" s="145">
        <f t="shared" si="11"/>
        <v>-10</v>
      </c>
      <c r="AE41" s="145">
        <f t="shared" si="11"/>
        <v>-10</v>
      </c>
      <c r="AF41" s="145">
        <f t="shared" si="11"/>
        <v>-10</v>
      </c>
      <c r="AG41" s="145">
        <f t="shared" si="11"/>
        <v>-10</v>
      </c>
      <c r="AH41" s="145">
        <f t="shared" si="11"/>
        <v>-10</v>
      </c>
      <c r="AI41" s="145">
        <f t="shared" si="11"/>
        <v>-10</v>
      </c>
      <c r="AJ41" s="145">
        <f t="shared" si="11"/>
        <v>-10</v>
      </c>
      <c r="AK41" s="145">
        <f t="shared" si="11"/>
        <v>-10</v>
      </c>
      <c r="AL41" s="145">
        <f t="shared" si="11"/>
        <v>-10</v>
      </c>
      <c r="AM41" s="145">
        <f t="shared" si="11"/>
        <v>-10</v>
      </c>
    </row>
    <row r="42" spans="1:39" x14ac:dyDescent="0.25">
      <c r="B42" s="2">
        <f t="shared" si="9"/>
        <v>104.88318697185599</v>
      </c>
      <c r="C42" s="2">
        <f t="shared" si="9"/>
        <v>105.62170094917983</v>
      </c>
      <c r="D42" s="2">
        <f t="shared" si="9"/>
        <v>99.599971595616253</v>
      </c>
      <c r="E42" s="2">
        <f t="shared" si="9"/>
        <v>102.85227353421544</v>
      </c>
      <c r="F42" s="2">
        <f t="shared" si="9"/>
        <v>94.075318957559119</v>
      </c>
      <c r="G42" s="2">
        <f t="shared" si="9"/>
        <v>92.967547991573369</v>
      </c>
      <c r="H42" s="2">
        <f t="shared" si="9"/>
        <v>95.8079863658958</v>
      </c>
      <c r="I42" s="2">
        <f t="shared" si="9"/>
        <v>102.48301654555351</v>
      </c>
      <c r="J42" s="2">
        <f t="shared" si="9"/>
        <v>101.61668284138518</v>
      </c>
      <c r="K42" s="2">
        <f t="shared" si="9"/>
        <v>103.49137216843801</v>
      </c>
      <c r="L42" s="2">
        <f t="shared" si="9"/>
        <v>89.615830709872895</v>
      </c>
      <c r="M42" s="2">
        <f t="shared" si="9"/>
        <v>0</v>
      </c>
      <c r="O42" s="145">
        <f t="shared" si="10"/>
        <v>104.88318697185599</v>
      </c>
      <c r="P42" s="145">
        <f t="shared" si="10"/>
        <v>105.62170094917983</v>
      </c>
      <c r="Q42" s="145">
        <f t="shared" si="10"/>
        <v>99.599971595616253</v>
      </c>
      <c r="R42" s="145">
        <f t="shared" si="10"/>
        <v>102.85227353421544</v>
      </c>
      <c r="S42" s="145">
        <f t="shared" si="10"/>
        <v>94.075318957559119</v>
      </c>
      <c r="T42" s="145">
        <f t="shared" si="10"/>
        <v>92.967547991573369</v>
      </c>
      <c r="U42" s="145">
        <f t="shared" si="10"/>
        <v>95.8079863658958</v>
      </c>
      <c r="V42" s="145">
        <f t="shared" si="10"/>
        <v>102.48301654555351</v>
      </c>
      <c r="W42" s="145">
        <f t="shared" si="10"/>
        <v>101.61668284138518</v>
      </c>
      <c r="X42" s="145">
        <f t="shared" si="10"/>
        <v>103.49137216843801</v>
      </c>
      <c r="Y42" s="145">
        <f t="shared" si="10"/>
        <v>89.615830709872895</v>
      </c>
      <c r="Z42" s="145">
        <f t="shared" si="10"/>
        <v>-10</v>
      </c>
      <c r="AA42" s="118"/>
      <c r="AB42" s="145">
        <f t="shared" si="11"/>
        <v>-10</v>
      </c>
      <c r="AC42" s="145">
        <f t="shared" si="11"/>
        <v>-10</v>
      </c>
      <c r="AD42" s="145">
        <f t="shared" si="11"/>
        <v>-10</v>
      </c>
      <c r="AE42" s="145">
        <f t="shared" si="11"/>
        <v>-10</v>
      </c>
      <c r="AF42" s="145">
        <f t="shared" si="11"/>
        <v>-10</v>
      </c>
      <c r="AG42" s="145">
        <f t="shared" si="11"/>
        <v>-10</v>
      </c>
      <c r="AH42" s="145">
        <f t="shared" si="11"/>
        <v>-10</v>
      </c>
      <c r="AI42" s="145">
        <f t="shared" si="11"/>
        <v>-10</v>
      </c>
      <c r="AJ42" s="145">
        <f t="shared" si="11"/>
        <v>-10</v>
      </c>
      <c r="AK42" s="145">
        <f t="shared" si="11"/>
        <v>-10</v>
      </c>
      <c r="AL42" s="145">
        <f t="shared" si="11"/>
        <v>-10</v>
      </c>
      <c r="AM42" s="145">
        <f t="shared" si="11"/>
        <v>0</v>
      </c>
    </row>
    <row r="43" spans="1:39" x14ac:dyDescent="0.25"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</row>
    <row r="44" spans="1:39" x14ac:dyDescent="0.25">
      <c r="A44" s="1" t="s">
        <v>135</v>
      </c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</row>
    <row r="45" spans="1:39" ht="39.6" x14ac:dyDescent="0.25">
      <c r="B45" s="106" t="s">
        <v>102</v>
      </c>
      <c r="C45" s="106" t="s">
        <v>103</v>
      </c>
      <c r="D45" s="106" t="s">
        <v>104</v>
      </c>
      <c r="E45" s="106" t="s">
        <v>105</v>
      </c>
      <c r="F45" s="107" t="s">
        <v>109</v>
      </c>
      <c r="G45" s="107" t="s">
        <v>110</v>
      </c>
      <c r="O45" s="145">
        <f t="shared" ref="O45:Z52" si="12">IF((O35&gt;0)*AND(P35&gt;0),-10,O35)</f>
        <v>-10</v>
      </c>
      <c r="P45" s="145">
        <f t="shared" si="12"/>
        <v>-10</v>
      </c>
      <c r="Q45" s="145">
        <f t="shared" si="12"/>
        <v>-10</v>
      </c>
      <c r="R45" s="145">
        <f t="shared" si="12"/>
        <v>-10</v>
      </c>
      <c r="S45" s="145">
        <f t="shared" si="12"/>
        <v>-10</v>
      </c>
      <c r="T45" s="145">
        <f t="shared" si="12"/>
        <v>-10</v>
      </c>
      <c r="U45" s="145">
        <f t="shared" si="12"/>
        <v>-10</v>
      </c>
      <c r="V45" s="145">
        <f t="shared" si="12"/>
        <v>-10</v>
      </c>
      <c r="W45" s="145">
        <f t="shared" si="12"/>
        <v>124.83726655147112</v>
      </c>
      <c r="X45" s="145">
        <f t="shared" si="12"/>
        <v>-10</v>
      </c>
      <c r="Y45" s="145">
        <f t="shared" si="12"/>
        <v>-10</v>
      </c>
      <c r="Z45" s="145">
        <f t="shared" si="12"/>
        <v>-10</v>
      </c>
      <c r="AA45" s="118"/>
      <c r="AB45" s="145">
        <f>IF((AA35=-10)*AND(AB35&gt;-10),AB35,-10)</f>
        <v>-10</v>
      </c>
      <c r="AC45" s="145">
        <f t="shared" ref="AC45:AM45" si="13">IF((AB35=-10)*AND(AC35&gt;-10),AC35,-10)</f>
        <v>-10</v>
      </c>
      <c r="AD45" s="145">
        <f t="shared" si="13"/>
        <v>-10</v>
      </c>
      <c r="AE45" s="145">
        <f t="shared" si="13"/>
        <v>-10</v>
      </c>
      <c r="AF45" s="145">
        <f t="shared" si="13"/>
        <v>-10</v>
      </c>
      <c r="AG45" s="145">
        <f t="shared" si="13"/>
        <v>-10</v>
      </c>
      <c r="AH45" s="145">
        <f t="shared" si="13"/>
        <v>-10</v>
      </c>
      <c r="AI45" s="145">
        <f t="shared" si="13"/>
        <v>-10</v>
      </c>
      <c r="AJ45" s="145">
        <f t="shared" si="13"/>
        <v>-10</v>
      </c>
      <c r="AK45" s="145">
        <f t="shared" si="13"/>
        <v>48.670911544014963</v>
      </c>
      <c r="AL45" s="145">
        <f t="shared" si="13"/>
        <v>-10</v>
      </c>
      <c r="AM45" s="145">
        <f t="shared" si="13"/>
        <v>-10</v>
      </c>
    </row>
    <row r="46" spans="1:39" x14ac:dyDescent="0.25">
      <c r="A46" t="str">
        <f t="shared" ref="A46:A52" si="14">A35</f>
        <v>BPB</v>
      </c>
      <c r="B46">
        <f>MAX(O55:Z55)</f>
        <v>2.57375</v>
      </c>
      <c r="C46">
        <f>MAX(AB55:AM55)</f>
        <v>5.1475</v>
      </c>
      <c r="D46">
        <f>MAX(O45:Z45)</f>
        <v>124.83726655147112</v>
      </c>
      <c r="E46">
        <f>MAX(AB45:AM45)</f>
        <v>48.670911544014963</v>
      </c>
      <c r="F46">
        <f t="shared" ref="F46:F52" si="15">(B46-C46)*((50-E46)/(D46-E46))+C46</f>
        <v>5.1025885504071109</v>
      </c>
      <c r="G46" s="55">
        <f t="shared" ref="G46:G52" si="16">IF(B46=$E$11,("&gt;"&amp;$E$11),F46)</f>
        <v>5.1025885504071109</v>
      </c>
      <c r="O46" s="145">
        <f t="shared" si="12"/>
        <v>-10</v>
      </c>
      <c r="P46" s="145">
        <f t="shared" si="12"/>
        <v>-10</v>
      </c>
      <c r="Q46" s="145">
        <f t="shared" si="12"/>
        <v>-10</v>
      </c>
      <c r="R46" s="145">
        <f t="shared" si="12"/>
        <v>-10</v>
      </c>
      <c r="S46" s="145">
        <f t="shared" si="12"/>
        <v>-10</v>
      </c>
      <c r="T46" s="145">
        <f t="shared" si="12"/>
        <v>-10</v>
      </c>
      <c r="U46" s="145">
        <f t="shared" si="12"/>
        <v>-10</v>
      </c>
      <c r="V46" s="145">
        <f t="shared" si="12"/>
        <v>-10</v>
      </c>
      <c r="W46" s="145">
        <f t="shared" si="12"/>
        <v>152.27590124742588</v>
      </c>
      <c r="X46" s="145">
        <f t="shared" si="12"/>
        <v>-10</v>
      </c>
      <c r="Y46" s="145">
        <f t="shared" si="12"/>
        <v>-10</v>
      </c>
      <c r="Z46" s="145">
        <f t="shared" si="12"/>
        <v>-10</v>
      </c>
      <c r="AA46" s="118"/>
      <c r="AB46" s="145">
        <f t="shared" ref="AB46:AM52" si="17">IF((AA36=-10)*AND(AB36&gt;-10),AB36,-10)</f>
        <v>-10</v>
      </c>
      <c r="AC46" s="145">
        <f t="shared" si="17"/>
        <v>-10</v>
      </c>
      <c r="AD46" s="145">
        <f t="shared" si="17"/>
        <v>-10</v>
      </c>
      <c r="AE46" s="145">
        <f t="shared" si="17"/>
        <v>-10</v>
      </c>
      <c r="AF46" s="145">
        <f t="shared" si="17"/>
        <v>-10</v>
      </c>
      <c r="AG46" s="145">
        <f t="shared" si="17"/>
        <v>-10</v>
      </c>
      <c r="AH46" s="145">
        <f t="shared" si="17"/>
        <v>-10</v>
      </c>
      <c r="AI46" s="145">
        <f t="shared" si="17"/>
        <v>-10</v>
      </c>
      <c r="AJ46" s="145">
        <f t="shared" si="17"/>
        <v>-10</v>
      </c>
      <c r="AK46" s="145">
        <f t="shared" si="17"/>
        <v>17.738537647643621</v>
      </c>
      <c r="AL46" s="145">
        <f t="shared" si="17"/>
        <v>-10</v>
      </c>
      <c r="AM46" s="145">
        <f t="shared" si="17"/>
        <v>-10</v>
      </c>
    </row>
    <row r="47" spans="1:39" x14ac:dyDescent="0.25">
      <c r="A47">
        <f t="shared" si="14"/>
        <v>0</v>
      </c>
      <c r="B47">
        <f t="shared" ref="B47:B52" si="18">MAX(O56:Z56)</f>
        <v>2.57375</v>
      </c>
      <c r="C47">
        <f t="shared" ref="C47:C52" si="19">MAX(AB56:AM56)</f>
        <v>5.1475</v>
      </c>
      <c r="D47">
        <f t="shared" ref="D47:D52" si="20">MAX(O46:Z46)</f>
        <v>152.27590124742588</v>
      </c>
      <c r="E47">
        <f t="shared" ref="E47:E52" si="21">MAX(AB46:AM46)</f>
        <v>17.738537647643621</v>
      </c>
      <c r="F47">
        <f t="shared" si="15"/>
        <v>4.5303261792286849</v>
      </c>
      <c r="G47" s="55">
        <f t="shared" si="16"/>
        <v>4.5303261792286849</v>
      </c>
      <c r="O47" s="145">
        <f t="shared" si="12"/>
        <v>-10</v>
      </c>
      <c r="P47" s="145">
        <f t="shared" si="12"/>
        <v>-10</v>
      </c>
      <c r="Q47" s="145">
        <f t="shared" si="12"/>
        <v>-10</v>
      </c>
      <c r="R47" s="145">
        <f t="shared" si="12"/>
        <v>-10</v>
      </c>
      <c r="S47" s="145">
        <f t="shared" si="12"/>
        <v>-10</v>
      </c>
      <c r="T47" s="145">
        <f t="shared" si="12"/>
        <v>-10</v>
      </c>
      <c r="U47" s="145">
        <f t="shared" si="12"/>
        <v>-10</v>
      </c>
      <c r="V47" s="145">
        <f t="shared" si="12"/>
        <v>-10</v>
      </c>
      <c r="W47" s="145">
        <f t="shared" si="12"/>
        <v>85.397779724004081</v>
      </c>
      <c r="X47" s="145">
        <f t="shared" si="12"/>
        <v>-10</v>
      </c>
      <c r="Y47" s="145">
        <f t="shared" si="12"/>
        <v>-10</v>
      </c>
      <c r="Z47" s="145">
        <f t="shared" si="12"/>
        <v>-10</v>
      </c>
      <c r="AA47" s="118"/>
      <c r="AB47" s="145">
        <f t="shared" si="17"/>
        <v>-10</v>
      </c>
      <c r="AC47" s="145">
        <f t="shared" si="17"/>
        <v>-10</v>
      </c>
      <c r="AD47" s="145">
        <f t="shared" si="17"/>
        <v>-10</v>
      </c>
      <c r="AE47" s="145">
        <f t="shared" si="17"/>
        <v>-10</v>
      </c>
      <c r="AF47" s="145">
        <f t="shared" si="17"/>
        <v>-10</v>
      </c>
      <c r="AG47" s="145">
        <f t="shared" si="17"/>
        <v>-10</v>
      </c>
      <c r="AH47" s="145">
        <f t="shared" si="17"/>
        <v>-10</v>
      </c>
      <c r="AI47" s="145">
        <f t="shared" si="17"/>
        <v>-10</v>
      </c>
      <c r="AJ47" s="145">
        <f t="shared" si="17"/>
        <v>-10</v>
      </c>
      <c r="AK47" s="145">
        <f t="shared" si="17"/>
        <v>4.2890619452268792</v>
      </c>
      <c r="AL47" s="145">
        <f t="shared" si="17"/>
        <v>-10</v>
      </c>
      <c r="AM47" s="145">
        <f t="shared" si="17"/>
        <v>-10</v>
      </c>
    </row>
    <row r="48" spans="1:39" x14ac:dyDescent="0.25">
      <c r="A48">
        <f t="shared" si="14"/>
        <v>0</v>
      </c>
      <c r="B48">
        <f t="shared" si="18"/>
        <v>2.57375</v>
      </c>
      <c r="C48">
        <f t="shared" si="19"/>
        <v>5.1475</v>
      </c>
      <c r="D48">
        <f t="shared" si="20"/>
        <v>85.397779724004081</v>
      </c>
      <c r="E48">
        <f t="shared" si="21"/>
        <v>4.2890619452268792</v>
      </c>
      <c r="F48">
        <f t="shared" si="15"/>
        <v>3.6969959106694685</v>
      </c>
      <c r="G48" s="55">
        <f t="shared" si="16"/>
        <v>3.6969959106694685</v>
      </c>
      <c r="O48" s="145">
        <f t="shared" si="12"/>
        <v>-10</v>
      </c>
      <c r="P48" s="145">
        <f t="shared" si="12"/>
        <v>-10</v>
      </c>
      <c r="Q48" s="145">
        <f t="shared" si="12"/>
        <v>-10</v>
      </c>
      <c r="R48" s="145">
        <f t="shared" si="12"/>
        <v>-10</v>
      </c>
      <c r="S48" s="145">
        <f t="shared" si="12"/>
        <v>-10</v>
      </c>
      <c r="T48" s="145">
        <f t="shared" si="12"/>
        <v>-10</v>
      </c>
      <c r="U48" s="145">
        <f t="shared" si="12"/>
        <v>-10</v>
      </c>
      <c r="V48" s="145">
        <f t="shared" si="12"/>
        <v>-10</v>
      </c>
      <c r="W48" s="145">
        <f t="shared" si="12"/>
        <v>-10</v>
      </c>
      <c r="X48" s="145">
        <f t="shared" si="12"/>
        <v>-10</v>
      </c>
      <c r="Y48" s="145">
        <f t="shared" si="12"/>
        <v>-10</v>
      </c>
      <c r="Z48" s="145">
        <f t="shared" si="12"/>
        <v>163.48143063412789</v>
      </c>
      <c r="AA48" s="118"/>
      <c r="AB48" s="145">
        <f t="shared" si="17"/>
        <v>-10</v>
      </c>
      <c r="AC48" s="145">
        <f t="shared" si="17"/>
        <v>-10</v>
      </c>
      <c r="AD48" s="145">
        <f t="shared" si="17"/>
        <v>-10</v>
      </c>
      <c r="AE48" s="145">
        <f t="shared" si="17"/>
        <v>-10</v>
      </c>
      <c r="AF48" s="145">
        <f t="shared" si="17"/>
        <v>-10</v>
      </c>
      <c r="AG48" s="145">
        <f t="shared" si="17"/>
        <v>-10</v>
      </c>
      <c r="AH48" s="145">
        <f t="shared" si="17"/>
        <v>-10</v>
      </c>
      <c r="AI48" s="145">
        <f t="shared" si="17"/>
        <v>-10</v>
      </c>
      <c r="AJ48" s="145">
        <f t="shared" si="17"/>
        <v>-10</v>
      </c>
      <c r="AK48" s="145">
        <f t="shared" si="17"/>
        <v>-10</v>
      </c>
      <c r="AL48" s="145">
        <f t="shared" si="17"/>
        <v>-10</v>
      </c>
      <c r="AM48" s="145">
        <f t="shared" si="17"/>
        <v>-10</v>
      </c>
    </row>
    <row r="49" spans="1:42" x14ac:dyDescent="0.25">
      <c r="A49">
        <f t="shared" si="14"/>
        <v>0</v>
      </c>
      <c r="B49">
        <f t="shared" si="18"/>
        <v>20.59</v>
      </c>
      <c r="C49">
        <f t="shared" si="19"/>
        <v>-10</v>
      </c>
      <c r="D49">
        <f t="shared" si="20"/>
        <v>163.48143063412789</v>
      </c>
      <c r="E49">
        <f t="shared" si="21"/>
        <v>-10</v>
      </c>
      <c r="F49">
        <f t="shared" si="15"/>
        <v>0.57980668761520704</v>
      </c>
      <c r="G49" s="55" t="str">
        <f t="shared" si="16"/>
        <v>&gt;20.59</v>
      </c>
      <c r="O49" s="145">
        <f t="shared" si="12"/>
        <v>-10</v>
      </c>
      <c r="P49" s="145">
        <f t="shared" si="12"/>
        <v>-10</v>
      </c>
      <c r="Q49" s="145">
        <f t="shared" si="12"/>
        <v>-10</v>
      </c>
      <c r="R49" s="145">
        <f t="shared" si="12"/>
        <v>-10</v>
      </c>
      <c r="S49" s="145">
        <f t="shared" si="12"/>
        <v>-10</v>
      </c>
      <c r="T49" s="145">
        <f t="shared" si="12"/>
        <v>-10</v>
      </c>
      <c r="U49" s="145">
        <f t="shared" si="12"/>
        <v>-10</v>
      </c>
      <c r="V49" s="145">
        <f t="shared" si="12"/>
        <v>-10</v>
      </c>
      <c r="W49" s="145">
        <f t="shared" si="12"/>
        <v>-10</v>
      </c>
      <c r="X49" s="145">
        <f t="shared" si="12"/>
        <v>-10</v>
      </c>
      <c r="Y49" s="145">
        <f t="shared" si="12"/>
        <v>-10</v>
      </c>
      <c r="Z49" s="145">
        <f t="shared" si="12"/>
        <v>152.17648590432455</v>
      </c>
      <c r="AA49" s="118"/>
      <c r="AB49" s="145">
        <f t="shared" si="17"/>
        <v>-10</v>
      </c>
      <c r="AC49" s="145">
        <f t="shared" si="17"/>
        <v>-10</v>
      </c>
      <c r="AD49" s="145">
        <f t="shared" si="17"/>
        <v>-10</v>
      </c>
      <c r="AE49" s="145">
        <f t="shared" si="17"/>
        <v>-10</v>
      </c>
      <c r="AF49" s="145">
        <f t="shared" si="17"/>
        <v>-10</v>
      </c>
      <c r="AG49" s="145">
        <f t="shared" si="17"/>
        <v>-10</v>
      </c>
      <c r="AH49" s="145">
        <f t="shared" si="17"/>
        <v>-10</v>
      </c>
      <c r="AI49" s="145">
        <f t="shared" si="17"/>
        <v>-10</v>
      </c>
      <c r="AJ49" s="145">
        <f t="shared" si="17"/>
        <v>-10</v>
      </c>
      <c r="AK49" s="145">
        <f t="shared" si="17"/>
        <v>-10</v>
      </c>
      <c r="AL49" s="145">
        <f t="shared" si="17"/>
        <v>-10</v>
      </c>
      <c r="AM49" s="145">
        <f t="shared" si="17"/>
        <v>-10</v>
      </c>
    </row>
    <row r="50" spans="1:42" x14ac:dyDescent="0.25">
      <c r="A50">
        <f t="shared" si="14"/>
        <v>0</v>
      </c>
      <c r="B50">
        <f t="shared" si="18"/>
        <v>20.59</v>
      </c>
      <c r="C50">
        <f t="shared" si="19"/>
        <v>-10</v>
      </c>
      <c r="D50">
        <f t="shared" si="20"/>
        <v>152.17648590432455</v>
      </c>
      <c r="E50">
        <f t="shared" si="21"/>
        <v>-10</v>
      </c>
      <c r="F50">
        <f t="shared" si="15"/>
        <v>1.3173003457652168</v>
      </c>
      <c r="G50" s="55" t="str">
        <f t="shared" si="16"/>
        <v>&gt;20.59</v>
      </c>
      <c r="O50" s="145">
        <f t="shared" si="12"/>
        <v>-10</v>
      </c>
      <c r="P50" s="145">
        <f t="shared" si="12"/>
        <v>-10</v>
      </c>
      <c r="Q50" s="145">
        <f t="shared" si="12"/>
        <v>-10</v>
      </c>
      <c r="R50" s="145">
        <f t="shared" si="12"/>
        <v>-10</v>
      </c>
      <c r="S50" s="145">
        <f t="shared" si="12"/>
        <v>-10</v>
      </c>
      <c r="T50" s="145">
        <f t="shared" si="12"/>
        <v>-10</v>
      </c>
      <c r="U50" s="145">
        <f t="shared" si="12"/>
        <v>-10</v>
      </c>
      <c r="V50" s="145">
        <f t="shared" si="12"/>
        <v>-10</v>
      </c>
      <c r="W50" s="145">
        <f t="shared" si="12"/>
        <v>-10</v>
      </c>
      <c r="X50" s="145">
        <f t="shared" si="12"/>
        <v>-10</v>
      </c>
      <c r="Y50" s="145">
        <f t="shared" si="12"/>
        <v>-10</v>
      </c>
      <c r="Z50" s="145">
        <f t="shared" si="12"/>
        <v>161.10966459156862</v>
      </c>
      <c r="AA50" s="118"/>
      <c r="AB50" s="145">
        <f t="shared" si="17"/>
        <v>-10</v>
      </c>
      <c r="AC50" s="145">
        <f t="shared" si="17"/>
        <v>-10</v>
      </c>
      <c r="AD50" s="145">
        <f t="shared" si="17"/>
        <v>-10</v>
      </c>
      <c r="AE50" s="145">
        <f t="shared" si="17"/>
        <v>-10</v>
      </c>
      <c r="AF50" s="145">
        <f t="shared" si="17"/>
        <v>-10</v>
      </c>
      <c r="AG50" s="145">
        <f t="shared" si="17"/>
        <v>-10</v>
      </c>
      <c r="AH50" s="145">
        <f t="shared" si="17"/>
        <v>-10</v>
      </c>
      <c r="AI50" s="145">
        <f t="shared" si="17"/>
        <v>-10</v>
      </c>
      <c r="AJ50" s="145">
        <f t="shared" si="17"/>
        <v>-10</v>
      </c>
      <c r="AK50" s="145">
        <f t="shared" si="17"/>
        <v>-10</v>
      </c>
      <c r="AL50" s="145">
        <f t="shared" si="17"/>
        <v>-10</v>
      </c>
      <c r="AM50" s="145">
        <f t="shared" si="17"/>
        <v>-10</v>
      </c>
    </row>
    <row r="51" spans="1:42" x14ac:dyDescent="0.25">
      <c r="A51">
        <f t="shared" si="14"/>
        <v>0</v>
      </c>
      <c r="B51">
        <f t="shared" si="18"/>
        <v>20.59</v>
      </c>
      <c r="C51">
        <f t="shared" si="19"/>
        <v>-10</v>
      </c>
      <c r="D51">
        <f t="shared" si="20"/>
        <v>161.10966459156862</v>
      </c>
      <c r="E51">
        <f t="shared" si="21"/>
        <v>-10</v>
      </c>
      <c r="F51">
        <f t="shared" si="15"/>
        <v>0.72645431443642039</v>
      </c>
      <c r="G51" s="55" t="str">
        <f t="shared" si="16"/>
        <v>&gt;20.59</v>
      </c>
      <c r="O51" s="145">
        <f t="shared" si="12"/>
        <v>-10</v>
      </c>
      <c r="P51" s="145">
        <f t="shared" si="12"/>
        <v>-10</v>
      </c>
      <c r="Q51" s="145">
        <f t="shared" si="12"/>
        <v>-10</v>
      </c>
      <c r="R51" s="145">
        <f t="shared" si="12"/>
        <v>-10</v>
      </c>
      <c r="S51" s="145">
        <f t="shared" si="12"/>
        <v>-10</v>
      </c>
      <c r="T51" s="145">
        <f t="shared" si="12"/>
        <v>-10</v>
      </c>
      <c r="U51" s="145">
        <f t="shared" si="12"/>
        <v>-10</v>
      </c>
      <c r="V51" s="145">
        <f t="shared" si="12"/>
        <v>-10</v>
      </c>
      <c r="W51" s="145">
        <f t="shared" si="12"/>
        <v>-10</v>
      </c>
      <c r="X51" s="145">
        <f t="shared" si="12"/>
        <v>-10</v>
      </c>
      <c r="Y51" s="145">
        <f t="shared" si="12"/>
        <v>-10</v>
      </c>
      <c r="Z51" s="145">
        <f t="shared" si="12"/>
        <v>159.70364759627904</v>
      </c>
      <c r="AA51" s="118"/>
      <c r="AB51" s="145">
        <f t="shared" si="17"/>
        <v>-10</v>
      </c>
      <c r="AC51" s="145">
        <f t="shared" si="17"/>
        <v>-10</v>
      </c>
      <c r="AD51" s="145">
        <f t="shared" si="17"/>
        <v>-10</v>
      </c>
      <c r="AE51" s="145">
        <f t="shared" si="17"/>
        <v>-10</v>
      </c>
      <c r="AF51" s="145">
        <f t="shared" si="17"/>
        <v>-10</v>
      </c>
      <c r="AG51" s="145">
        <f t="shared" si="17"/>
        <v>-10</v>
      </c>
      <c r="AH51" s="145">
        <f t="shared" si="17"/>
        <v>-10</v>
      </c>
      <c r="AI51" s="145">
        <f t="shared" si="17"/>
        <v>-10</v>
      </c>
      <c r="AJ51" s="145">
        <f t="shared" si="17"/>
        <v>-10</v>
      </c>
      <c r="AK51" s="145">
        <f t="shared" si="17"/>
        <v>-10</v>
      </c>
      <c r="AL51" s="145">
        <f t="shared" si="17"/>
        <v>-10</v>
      </c>
      <c r="AM51" s="145">
        <f t="shared" si="17"/>
        <v>-10</v>
      </c>
    </row>
    <row r="52" spans="1:42" x14ac:dyDescent="0.25">
      <c r="A52">
        <f t="shared" si="14"/>
        <v>0</v>
      </c>
      <c r="B52">
        <f t="shared" si="18"/>
        <v>20.59</v>
      </c>
      <c r="C52">
        <f t="shared" si="19"/>
        <v>-10</v>
      </c>
      <c r="D52">
        <f t="shared" si="20"/>
        <v>159.70364759627904</v>
      </c>
      <c r="E52">
        <f t="shared" si="21"/>
        <v>-10</v>
      </c>
      <c r="F52">
        <f t="shared" si="15"/>
        <v>0.81532439636402643</v>
      </c>
      <c r="G52" s="55" t="str">
        <f t="shared" si="16"/>
        <v>&gt;20.59</v>
      </c>
      <c r="O52" s="145">
        <f t="shared" si="12"/>
        <v>-10</v>
      </c>
      <c r="P52" s="145">
        <f t="shared" si="12"/>
        <v>-10</v>
      </c>
      <c r="Q52" s="145">
        <f t="shared" si="12"/>
        <v>-10</v>
      </c>
      <c r="R52" s="145">
        <f t="shared" si="12"/>
        <v>-10</v>
      </c>
      <c r="S52" s="145">
        <f t="shared" si="12"/>
        <v>-10</v>
      </c>
      <c r="T52" s="145">
        <f t="shared" si="12"/>
        <v>-10</v>
      </c>
      <c r="U52" s="145">
        <f t="shared" si="12"/>
        <v>-10</v>
      </c>
      <c r="V52" s="145">
        <f t="shared" si="12"/>
        <v>-10</v>
      </c>
      <c r="W52" s="145">
        <f t="shared" si="12"/>
        <v>-10</v>
      </c>
      <c r="X52" s="145">
        <f t="shared" si="12"/>
        <v>-10</v>
      </c>
      <c r="Y52" s="145">
        <f t="shared" si="12"/>
        <v>89.615830709872895</v>
      </c>
      <c r="Z52" s="145">
        <f t="shared" si="12"/>
        <v>-10</v>
      </c>
      <c r="AA52" s="118"/>
      <c r="AB52" s="145">
        <f t="shared" si="17"/>
        <v>-10</v>
      </c>
      <c r="AC52" s="145">
        <f t="shared" si="17"/>
        <v>-10</v>
      </c>
      <c r="AD52" s="145">
        <f t="shared" si="17"/>
        <v>-10</v>
      </c>
      <c r="AE52" s="145">
        <f t="shared" si="17"/>
        <v>-10</v>
      </c>
      <c r="AF52" s="145">
        <f t="shared" si="17"/>
        <v>-10</v>
      </c>
      <c r="AG52" s="145">
        <f t="shared" si="17"/>
        <v>-10</v>
      </c>
      <c r="AH52" s="145">
        <f t="shared" si="17"/>
        <v>-10</v>
      </c>
      <c r="AI52" s="145">
        <f t="shared" si="17"/>
        <v>-10</v>
      </c>
      <c r="AJ52" s="145">
        <f t="shared" si="17"/>
        <v>-10</v>
      </c>
      <c r="AK52" s="145">
        <f t="shared" si="17"/>
        <v>-10</v>
      </c>
      <c r="AL52" s="145">
        <f t="shared" si="17"/>
        <v>-10</v>
      </c>
      <c r="AM52" s="145">
        <f t="shared" si="17"/>
        <v>0</v>
      </c>
    </row>
    <row r="53" spans="1:42" x14ac:dyDescent="0.25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42" x14ac:dyDescent="0.25">
      <c r="A54" s="1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</row>
    <row r="55" spans="1:42" x14ac:dyDescent="0.25">
      <c r="B55" s="106"/>
      <c r="C55" s="106"/>
      <c r="D55" s="106"/>
      <c r="E55" s="106"/>
      <c r="O55" s="145">
        <f t="shared" ref="O55:Z62" si="22">IF(O45=-10,-10,O$34)</f>
        <v>-10</v>
      </c>
      <c r="P55" s="145">
        <f t="shared" si="22"/>
        <v>-10</v>
      </c>
      <c r="Q55" s="145">
        <f t="shared" si="22"/>
        <v>-10</v>
      </c>
      <c r="R55" s="145">
        <f t="shared" si="22"/>
        <v>-10</v>
      </c>
      <c r="S55" s="145">
        <f t="shared" si="22"/>
        <v>-10</v>
      </c>
      <c r="T55" s="145">
        <f t="shared" si="22"/>
        <v>-10</v>
      </c>
      <c r="U55" s="145">
        <f t="shared" si="22"/>
        <v>-10</v>
      </c>
      <c r="V55" s="145">
        <f t="shared" si="22"/>
        <v>-10</v>
      </c>
      <c r="W55" s="145">
        <f t="shared" si="22"/>
        <v>2.57375</v>
      </c>
      <c r="X55" s="145">
        <f t="shared" si="22"/>
        <v>-10</v>
      </c>
      <c r="Y55" s="145">
        <f t="shared" si="22"/>
        <v>-10</v>
      </c>
      <c r="Z55" s="145">
        <f t="shared" si="22"/>
        <v>-10</v>
      </c>
      <c r="AA55" s="118"/>
      <c r="AB55" s="145">
        <f t="shared" ref="AB55:AM62" si="23">IF(AB45=-10,-10,AB$34)</f>
        <v>-10</v>
      </c>
      <c r="AC55" s="145">
        <f t="shared" si="23"/>
        <v>-10</v>
      </c>
      <c r="AD55" s="145">
        <f t="shared" si="23"/>
        <v>-10</v>
      </c>
      <c r="AE55" s="145">
        <f t="shared" si="23"/>
        <v>-10</v>
      </c>
      <c r="AF55" s="145">
        <f t="shared" si="23"/>
        <v>-10</v>
      </c>
      <c r="AG55" s="145">
        <f t="shared" si="23"/>
        <v>-10</v>
      </c>
      <c r="AH55" s="145">
        <f t="shared" si="23"/>
        <v>-10</v>
      </c>
      <c r="AI55" s="145">
        <f t="shared" si="23"/>
        <v>-10</v>
      </c>
      <c r="AJ55" s="145">
        <f t="shared" si="23"/>
        <v>-10</v>
      </c>
      <c r="AK55" s="145">
        <f t="shared" si="23"/>
        <v>5.1475</v>
      </c>
      <c r="AL55" s="145">
        <f t="shared" si="23"/>
        <v>-10</v>
      </c>
      <c r="AM55" s="145">
        <f t="shared" si="23"/>
        <v>-10</v>
      </c>
    </row>
    <row r="56" spans="1:42" x14ac:dyDescent="0.25">
      <c r="O56" s="145">
        <f t="shared" si="22"/>
        <v>-10</v>
      </c>
      <c r="P56" s="145">
        <f t="shared" si="22"/>
        <v>-10</v>
      </c>
      <c r="Q56" s="145">
        <f t="shared" si="22"/>
        <v>-10</v>
      </c>
      <c r="R56" s="145">
        <f t="shared" si="22"/>
        <v>-10</v>
      </c>
      <c r="S56" s="145">
        <f t="shared" si="22"/>
        <v>-10</v>
      </c>
      <c r="T56" s="145">
        <f t="shared" si="22"/>
        <v>-10</v>
      </c>
      <c r="U56" s="145">
        <f t="shared" si="22"/>
        <v>-10</v>
      </c>
      <c r="V56" s="145">
        <f t="shared" si="22"/>
        <v>-10</v>
      </c>
      <c r="W56" s="145">
        <f t="shared" si="22"/>
        <v>2.57375</v>
      </c>
      <c r="X56" s="145">
        <f t="shared" si="22"/>
        <v>-10</v>
      </c>
      <c r="Y56" s="145">
        <f t="shared" si="22"/>
        <v>-10</v>
      </c>
      <c r="Z56" s="145">
        <f t="shared" si="22"/>
        <v>-10</v>
      </c>
      <c r="AA56" s="118"/>
      <c r="AB56" s="145">
        <f t="shared" si="23"/>
        <v>-10</v>
      </c>
      <c r="AC56" s="145">
        <f t="shared" si="23"/>
        <v>-10</v>
      </c>
      <c r="AD56" s="145">
        <f t="shared" si="23"/>
        <v>-10</v>
      </c>
      <c r="AE56" s="145">
        <f t="shared" si="23"/>
        <v>-10</v>
      </c>
      <c r="AF56" s="145">
        <f t="shared" si="23"/>
        <v>-10</v>
      </c>
      <c r="AG56" s="145">
        <f t="shared" si="23"/>
        <v>-10</v>
      </c>
      <c r="AH56" s="145">
        <f t="shared" si="23"/>
        <v>-10</v>
      </c>
      <c r="AI56" s="145">
        <f t="shared" si="23"/>
        <v>-10</v>
      </c>
      <c r="AJ56" s="145">
        <f t="shared" si="23"/>
        <v>-10</v>
      </c>
      <c r="AK56" s="145">
        <f t="shared" si="23"/>
        <v>5.1475</v>
      </c>
      <c r="AL56" s="145">
        <f t="shared" si="23"/>
        <v>-10</v>
      </c>
      <c r="AM56" s="145">
        <f t="shared" si="23"/>
        <v>-10</v>
      </c>
    </row>
    <row r="57" spans="1:42" x14ac:dyDescent="0.25">
      <c r="O57" s="145">
        <f t="shared" si="22"/>
        <v>-10</v>
      </c>
      <c r="P57" s="145">
        <f t="shared" si="22"/>
        <v>-10</v>
      </c>
      <c r="Q57" s="145">
        <f t="shared" si="22"/>
        <v>-10</v>
      </c>
      <c r="R57" s="145">
        <f t="shared" si="22"/>
        <v>-10</v>
      </c>
      <c r="S57" s="145">
        <f t="shared" si="22"/>
        <v>-10</v>
      </c>
      <c r="T57" s="145">
        <f t="shared" si="22"/>
        <v>-10</v>
      </c>
      <c r="U57" s="145">
        <f t="shared" si="22"/>
        <v>-10</v>
      </c>
      <c r="V57" s="145">
        <f t="shared" si="22"/>
        <v>-10</v>
      </c>
      <c r="W57" s="145">
        <f t="shared" si="22"/>
        <v>2.57375</v>
      </c>
      <c r="X57" s="145">
        <f t="shared" si="22"/>
        <v>-10</v>
      </c>
      <c r="Y57" s="145">
        <f t="shared" si="22"/>
        <v>-10</v>
      </c>
      <c r="Z57" s="145">
        <f t="shared" si="22"/>
        <v>-10</v>
      </c>
      <c r="AA57" s="118"/>
      <c r="AB57" s="145">
        <f t="shared" si="23"/>
        <v>-10</v>
      </c>
      <c r="AC57" s="145">
        <f t="shared" si="23"/>
        <v>-10</v>
      </c>
      <c r="AD57" s="145">
        <f t="shared" si="23"/>
        <v>-10</v>
      </c>
      <c r="AE57" s="145">
        <f t="shared" si="23"/>
        <v>-10</v>
      </c>
      <c r="AF57" s="145">
        <f t="shared" si="23"/>
        <v>-10</v>
      </c>
      <c r="AG57" s="145">
        <f t="shared" si="23"/>
        <v>-10</v>
      </c>
      <c r="AH57" s="145">
        <f t="shared" si="23"/>
        <v>-10</v>
      </c>
      <c r="AI57" s="145">
        <f t="shared" si="23"/>
        <v>-10</v>
      </c>
      <c r="AJ57" s="145">
        <f t="shared" si="23"/>
        <v>-10</v>
      </c>
      <c r="AK57" s="145">
        <f t="shared" si="23"/>
        <v>5.1475</v>
      </c>
      <c r="AL57" s="145">
        <f t="shared" si="23"/>
        <v>-10</v>
      </c>
      <c r="AM57" s="145">
        <f t="shared" si="23"/>
        <v>-10</v>
      </c>
    </row>
    <row r="58" spans="1:42" x14ac:dyDescent="0.25">
      <c r="O58" s="145">
        <f t="shared" si="22"/>
        <v>-10</v>
      </c>
      <c r="P58" s="145">
        <f t="shared" si="22"/>
        <v>-10</v>
      </c>
      <c r="Q58" s="145">
        <f t="shared" si="22"/>
        <v>-10</v>
      </c>
      <c r="R58" s="145">
        <f t="shared" si="22"/>
        <v>-10</v>
      </c>
      <c r="S58" s="145">
        <f t="shared" si="22"/>
        <v>-10</v>
      </c>
      <c r="T58" s="145">
        <f t="shared" si="22"/>
        <v>-10</v>
      </c>
      <c r="U58" s="145">
        <f t="shared" si="22"/>
        <v>-10</v>
      </c>
      <c r="V58" s="145">
        <f t="shared" si="22"/>
        <v>-10</v>
      </c>
      <c r="W58" s="145">
        <f t="shared" si="22"/>
        <v>-10</v>
      </c>
      <c r="X58" s="145">
        <f t="shared" si="22"/>
        <v>-10</v>
      </c>
      <c r="Y58" s="145">
        <f t="shared" si="22"/>
        <v>-10</v>
      </c>
      <c r="Z58" s="145">
        <f t="shared" si="22"/>
        <v>20.59</v>
      </c>
      <c r="AA58" s="118"/>
      <c r="AB58" s="145">
        <f t="shared" si="23"/>
        <v>-10</v>
      </c>
      <c r="AC58" s="145">
        <f t="shared" si="23"/>
        <v>-10</v>
      </c>
      <c r="AD58" s="145">
        <f t="shared" si="23"/>
        <v>-10</v>
      </c>
      <c r="AE58" s="145">
        <f t="shared" si="23"/>
        <v>-10</v>
      </c>
      <c r="AF58" s="145">
        <f t="shared" si="23"/>
        <v>-10</v>
      </c>
      <c r="AG58" s="145">
        <f t="shared" si="23"/>
        <v>-10</v>
      </c>
      <c r="AH58" s="145">
        <f t="shared" si="23"/>
        <v>-10</v>
      </c>
      <c r="AI58" s="145">
        <f t="shared" si="23"/>
        <v>-10</v>
      </c>
      <c r="AJ58" s="145">
        <f t="shared" si="23"/>
        <v>-10</v>
      </c>
      <c r="AK58" s="145">
        <f t="shared" si="23"/>
        <v>-10</v>
      </c>
      <c r="AL58" s="145">
        <f t="shared" si="23"/>
        <v>-10</v>
      </c>
      <c r="AM58" s="145">
        <f t="shared" si="23"/>
        <v>-10</v>
      </c>
    </row>
    <row r="59" spans="1:42" x14ac:dyDescent="0.25">
      <c r="O59" s="145">
        <f t="shared" si="22"/>
        <v>-10</v>
      </c>
      <c r="P59" s="145">
        <f t="shared" si="22"/>
        <v>-10</v>
      </c>
      <c r="Q59" s="145">
        <f t="shared" si="22"/>
        <v>-10</v>
      </c>
      <c r="R59" s="145">
        <f t="shared" si="22"/>
        <v>-10</v>
      </c>
      <c r="S59" s="145">
        <f t="shared" si="22"/>
        <v>-10</v>
      </c>
      <c r="T59" s="145">
        <f t="shared" si="22"/>
        <v>-10</v>
      </c>
      <c r="U59" s="145">
        <f t="shared" si="22"/>
        <v>-10</v>
      </c>
      <c r="V59" s="145">
        <f t="shared" si="22"/>
        <v>-10</v>
      </c>
      <c r="W59" s="145">
        <f t="shared" si="22"/>
        <v>-10</v>
      </c>
      <c r="X59" s="145">
        <f t="shared" si="22"/>
        <v>-10</v>
      </c>
      <c r="Y59" s="145">
        <f t="shared" si="22"/>
        <v>-10</v>
      </c>
      <c r="Z59" s="145">
        <f t="shared" si="22"/>
        <v>20.59</v>
      </c>
      <c r="AA59" s="118"/>
      <c r="AB59" s="145">
        <f t="shared" si="23"/>
        <v>-10</v>
      </c>
      <c r="AC59" s="145">
        <f t="shared" si="23"/>
        <v>-10</v>
      </c>
      <c r="AD59" s="145">
        <f t="shared" si="23"/>
        <v>-10</v>
      </c>
      <c r="AE59" s="145">
        <f t="shared" si="23"/>
        <v>-10</v>
      </c>
      <c r="AF59" s="145">
        <f t="shared" si="23"/>
        <v>-10</v>
      </c>
      <c r="AG59" s="145">
        <f t="shared" si="23"/>
        <v>-10</v>
      </c>
      <c r="AH59" s="145">
        <f t="shared" si="23"/>
        <v>-10</v>
      </c>
      <c r="AI59" s="145">
        <f t="shared" si="23"/>
        <v>-10</v>
      </c>
      <c r="AJ59" s="145">
        <f t="shared" si="23"/>
        <v>-10</v>
      </c>
      <c r="AK59" s="145">
        <f t="shared" si="23"/>
        <v>-10</v>
      </c>
      <c r="AL59" s="145">
        <f t="shared" si="23"/>
        <v>-10</v>
      </c>
      <c r="AM59" s="145">
        <f t="shared" si="23"/>
        <v>-10</v>
      </c>
    </row>
    <row r="60" spans="1:42" x14ac:dyDescent="0.25">
      <c r="O60" s="145">
        <f t="shared" si="22"/>
        <v>-10</v>
      </c>
      <c r="P60" s="145">
        <f t="shared" si="22"/>
        <v>-10</v>
      </c>
      <c r="Q60" s="145">
        <f t="shared" si="22"/>
        <v>-10</v>
      </c>
      <c r="R60" s="145">
        <f t="shared" si="22"/>
        <v>-10</v>
      </c>
      <c r="S60" s="145">
        <f t="shared" si="22"/>
        <v>-10</v>
      </c>
      <c r="T60" s="145">
        <f t="shared" si="22"/>
        <v>-10</v>
      </c>
      <c r="U60" s="145">
        <f t="shared" si="22"/>
        <v>-10</v>
      </c>
      <c r="V60" s="145">
        <f t="shared" si="22"/>
        <v>-10</v>
      </c>
      <c r="W60" s="145">
        <f t="shared" si="22"/>
        <v>-10</v>
      </c>
      <c r="X60" s="145">
        <f t="shared" si="22"/>
        <v>-10</v>
      </c>
      <c r="Y60" s="145">
        <f t="shared" si="22"/>
        <v>-10</v>
      </c>
      <c r="Z60" s="145">
        <f t="shared" si="22"/>
        <v>20.59</v>
      </c>
      <c r="AA60" s="118"/>
      <c r="AB60" s="145">
        <f t="shared" si="23"/>
        <v>-10</v>
      </c>
      <c r="AC60" s="145">
        <f t="shared" si="23"/>
        <v>-10</v>
      </c>
      <c r="AD60" s="145">
        <f t="shared" si="23"/>
        <v>-10</v>
      </c>
      <c r="AE60" s="145">
        <f t="shared" si="23"/>
        <v>-10</v>
      </c>
      <c r="AF60" s="145">
        <f t="shared" si="23"/>
        <v>-10</v>
      </c>
      <c r="AG60" s="145">
        <f t="shared" si="23"/>
        <v>-10</v>
      </c>
      <c r="AH60" s="145">
        <f t="shared" si="23"/>
        <v>-10</v>
      </c>
      <c r="AI60" s="145">
        <f t="shared" si="23"/>
        <v>-10</v>
      </c>
      <c r="AJ60" s="145">
        <f t="shared" si="23"/>
        <v>-10</v>
      </c>
      <c r="AK60" s="145">
        <f t="shared" si="23"/>
        <v>-10</v>
      </c>
      <c r="AL60" s="145">
        <f t="shared" si="23"/>
        <v>-10</v>
      </c>
      <c r="AM60" s="145">
        <f t="shared" si="23"/>
        <v>-10</v>
      </c>
    </row>
    <row r="61" spans="1:42" x14ac:dyDescent="0.25">
      <c r="O61" s="145">
        <f t="shared" si="22"/>
        <v>-10</v>
      </c>
      <c r="P61" s="145">
        <f t="shared" si="22"/>
        <v>-10</v>
      </c>
      <c r="Q61" s="145">
        <f t="shared" si="22"/>
        <v>-10</v>
      </c>
      <c r="R61" s="145">
        <f t="shared" si="22"/>
        <v>-10</v>
      </c>
      <c r="S61" s="145">
        <f t="shared" si="22"/>
        <v>-10</v>
      </c>
      <c r="T61" s="145">
        <f t="shared" si="22"/>
        <v>-10</v>
      </c>
      <c r="U61" s="145">
        <f t="shared" si="22"/>
        <v>-10</v>
      </c>
      <c r="V61" s="145">
        <f t="shared" si="22"/>
        <v>-10</v>
      </c>
      <c r="W61" s="145">
        <f t="shared" si="22"/>
        <v>-10</v>
      </c>
      <c r="X61" s="145">
        <f t="shared" si="22"/>
        <v>-10</v>
      </c>
      <c r="Y61" s="145">
        <f t="shared" si="22"/>
        <v>-10</v>
      </c>
      <c r="Z61" s="145">
        <f t="shared" si="22"/>
        <v>20.59</v>
      </c>
      <c r="AA61" s="118"/>
      <c r="AB61" s="145">
        <f t="shared" si="23"/>
        <v>-10</v>
      </c>
      <c r="AC61" s="145">
        <f t="shared" si="23"/>
        <v>-10</v>
      </c>
      <c r="AD61" s="145">
        <f t="shared" si="23"/>
        <v>-10</v>
      </c>
      <c r="AE61" s="145">
        <f t="shared" si="23"/>
        <v>-10</v>
      </c>
      <c r="AF61" s="145">
        <f t="shared" si="23"/>
        <v>-10</v>
      </c>
      <c r="AG61" s="145">
        <f t="shared" si="23"/>
        <v>-10</v>
      </c>
      <c r="AH61" s="145">
        <f t="shared" si="23"/>
        <v>-10</v>
      </c>
      <c r="AI61" s="145">
        <f t="shared" si="23"/>
        <v>-10</v>
      </c>
      <c r="AJ61" s="145">
        <f t="shared" si="23"/>
        <v>-10</v>
      </c>
      <c r="AK61" s="145">
        <f t="shared" si="23"/>
        <v>-10</v>
      </c>
      <c r="AL61" s="145">
        <f t="shared" si="23"/>
        <v>-10</v>
      </c>
      <c r="AM61" s="145">
        <f t="shared" si="23"/>
        <v>-10</v>
      </c>
    </row>
    <row r="62" spans="1:42" x14ac:dyDescent="0.25">
      <c r="O62" s="145">
        <f t="shared" si="22"/>
        <v>-10</v>
      </c>
      <c r="P62" s="145">
        <f t="shared" si="22"/>
        <v>-10</v>
      </c>
      <c r="Q62" s="145">
        <f t="shared" si="22"/>
        <v>-10</v>
      </c>
      <c r="R62" s="145">
        <f t="shared" si="22"/>
        <v>-10</v>
      </c>
      <c r="S62" s="145">
        <f t="shared" si="22"/>
        <v>-10</v>
      </c>
      <c r="T62" s="145">
        <f t="shared" si="22"/>
        <v>-10</v>
      </c>
      <c r="U62" s="145">
        <f t="shared" si="22"/>
        <v>-10</v>
      </c>
      <c r="V62" s="145">
        <f t="shared" si="22"/>
        <v>-10</v>
      </c>
      <c r="W62" s="145">
        <f t="shared" si="22"/>
        <v>-10</v>
      </c>
      <c r="X62" s="145">
        <f t="shared" si="22"/>
        <v>-10</v>
      </c>
      <c r="Y62" s="145">
        <f t="shared" si="22"/>
        <v>10.295</v>
      </c>
      <c r="Z62" s="145">
        <f t="shared" si="22"/>
        <v>-10</v>
      </c>
      <c r="AA62" s="118"/>
      <c r="AB62" s="145">
        <f t="shared" si="23"/>
        <v>-10</v>
      </c>
      <c r="AC62" s="145">
        <f t="shared" si="23"/>
        <v>-10</v>
      </c>
      <c r="AD62" s="145">
        <f t="shared" si="23"/>
        <v>-10</v>
      </c>
      <c r="AE62" s="145">
        <f t="shared" si="23"/>
        <v>-10</v>
      </c>
      <c r="AF62" s="145">
        <f t="shared" si="23"/>
        <v>-10</v>
      </c>
      <c r="AG62" s="145">
        <f t="shared" si="23"/>
        <v>-10</v>
      </c>
      <c r="AH62" s="145">
        <f t="shared" si="23"/>
        <v>-10</v>
      </c>
      <c r="AI62" s="145">
        <f t="shared" si="23"/>
        <v>-10</v>
      </c>
      <c r="AJ62" s="145">
        <f t="shared" si="23"/>
        <v>-10</v>
      </c>
      <c r="AK62" s="145">
        <f t="shared" si="23"/>
        <v>-10</v>
      </c>
      <c r="AL62" s="145">
        <f t="shared" si="23"/>
        <v>-10</v>
      </c>
      <c r="AM62" s="145">
        <f t="shared" si="23"/>
        <v>20.59</v>
      </c>
    </row>
    <row r="63" spans="1:42" x14ac:dyDescent="0.25">
      <c r="O63" s="119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</row>
    <row r="64" spans="1:42" x14ac:dyDescent="0.25">
      <c r="A64" s="1"/>
    </row>
    <row r="65" spans="1:5" x14ac:dyDescent="0.25">
      <c r="B65" s="106"/>
      <c r="C65" s="106"/>
      <c r="D65" s="106"/>
      <c r="E65" s="106"/>
    </row>
    <row r="74" spans="1:5" x14ac:dyDescent="0.25">
      <c r="A74" s="1"/>
    </row>
    <row r="75" spans="1:5" x14ac:dyDescent="0.25">
      <c r="B75" s="106"/>
      <c r="C75" s="106"/>
      <c r="D75" s="106"/>
      <c r="E75" s="106"/>
    </row>
    <row r="93" spans="45:48" x14ac:dyDescent="0.25">
      <c r="AS93" s="121"/>
      <c r="AT93" s="121"/>
      <c r="AU93" s="121"/>
      <c r="AV93" s="121"/>
    </row>
    <row r="94" spans="45:48" x14ac:dyDescent="0.25">
      <c r="AS94" s="121"/>
      <c r="AT94" s="121"/>
      <c r="AU94" s="121"/>
      <c r="AV94" s="121"/>
    </row>
    <row r="95" spans="45:48" x14ac:dyDescent="0.25">
      <c r="AS95" s="121"/>
      <c r="AT95" s="121"/>
      <c r="AU95" s="121"/>
      <c r="AV95" s="121"/>
    </row>
    <row r="96" spans="45:48" x14ac:dyDescent="0.25">
      <c r="AS96" s="121"/>
      <c r="AT96" s="121"/>
      <c r="AU96" s="121"/>
      <c r="AV96" s="121"/>
    </row>
    <row r="97" spans="45:48" x14ac:dyDescent="0.25">
      <c r="AS97" s="121"/>
      <c r="AT97" s="121"/>
      <c r="AU97" s="121"/>
      <c r="AV97" s="121"/>
    </row>
    <row r="98" spans="45:48" x14ac:dyDescent="0.25">
      <c r="AS98" s="121"/>
      <c r="AT98" s="121"/>
      <c r="AU98" s="121"/>
      <c r="AV98" s="121"/>
    </row>
    <row r="99" spans="45:48" x14ac:dyDescent="0.25">
      <c r="AS99" s="121"/>
      <c r="AT99" s="121"/>
      <c r="AU99" s="121"/>
      <c r="AV99" s="121"/>
    </row>
    <row r="100" spans="45:48" x14ac:dyDescent="0.25">
      <c r="AS100" s="121"/>
      <c r="AT100" s="121"/>
      <c r="AU100" s="121"/>
      <c r="AV100" s="121"/>
    </row>
    <row r="101" spans="45:48" x14ac:dyDescent="0.25">
      <c r="AS101" s="121"/>
      <c r="AT101" s="121"/>
      <c r="AU101" s="121"/>
      <c r="AV101" s="121"/>
    </row>
    <row r="102" spans="45:48" x14ac:dyDescent="0.25">
      <c r="AS102" s="121"/>
      <c r="AT102" s="121"/>
      <c r="AU102" s="121"/>
      <c r="AV102" s="121"/>
    </row>
    <row r="103" spans="45:48" x14ac:dyDescent="0.25">
      <c r="AS103" s="121"/>
      <c r="AT103" s="121"/>
      <c r="AU103" s="121"/>
      <c r="AV103" s="121"/>
    </row>
    <row r="104" spans="45:48" x14ac:dyDescent="0.25">
      <c r="AS104" s="121"/>
      <c r="AT104" s="121"/>
      <c r="AU104" s="121"/>
      <c r="AV104" s="121"/>
    </row>
    <row r="105" spans="45:48" x14ac:dyDescent="0.25">
      <c r="AS105" s="121"/>
      <c r="AT105" s="121"/>
      <c r="AU105" s="121"/>
      <c r="AV105" s="121"/>
    </row>
    <row r="106" spans="45:48" x14ac:dyDescent="0.25">
      <c r="AS106" s="121"/>
      <c r="AT106" s="121"/>
      <c r="AU106" s="121"/>
      <c r="AV106" s="121"/>
    </row>
    <row r="107" spans="45:48" x14ac:dyDescent="0.25">
      <c r="AS107" s="121"/>
      <c r="AT107" s="121"/>
      <c r="AU107" s="121"/>
      <c r="AV107" s="121"/>
    </row>
    <row r="108" spans="45:48" x14ac:dyDescent="0.25">
      <c r="AS108" s="121"/>
      <c r="AT108" s="121"/>
      <c r="AU108" s="121"/>
      <c r="AV108" s="121"/>
    </row>
    <row r="109" spans="45:48" x14ac:dyDescent="0.25">
      <c r="AS109" s="121"/>
      <c r="AT109" s="121"/>
      <c r="AU109" s="121"/>
      <c r="AV109" s="121"/>
    </row>
    <row r="110" spans="45:48" x14ac:dyDescent="0.25">
      <c r="AS110" s="121"/>
      <c r="AT110" s="121"/>
      <c r="AU110" s="121"/>
      <c r="AV110" s="121"/>
    </row>
    <row r="111" spans="45:48" x14ac:dyDescent="0.25">
      <c r="AS111" s="121"/>
      <c r="AT111" s="121"/>
      <c r="AU111" s="121"/>
      <c r="AV111" s="121"/>
    </row>
    <row r="112" spans="45:48" x14ac:dyDescent="0.25">
      <c r="AS112" s="121"/>
      <c r="AT112" s="121"/>
      <c r="AU112" s="121"/>
      <c r="AV112" s="121"/>
    </row>
    <row r="113" spans="45:48" x14ac:dyDescent="0.25">
      <c r="AS113" s="121"/>
      <c r="AT113" s="121"/>
      <c r="AU113" s="121"/>
      <c r="AV113" s="121"/>
    </row>
    <row r="114" spans="45:48" x14ac:dyDescent="0.25">
      <c r="AS114" s="121"/>
      <c r="AT114" s="121"/>
      <c r="AU114" s="121"/>
      <c r="AV114" s="121"/>
    </row>
    <row r="115" spans="45:48" x14ac:dyDescent="0.25">
      <c r="AS115" s="121"/>
      <c r="AT115" s="121"/>
      <c r="AU115" s="121"/>
      <c r="AV115" s="121"/>
    </row>
    <row r="116" spans="45:48" x14ac:dyDescent="0.25">
      <c r="AS116" s="121"/>
      <c r="AT116" s="121"/>
      <c r="AU116" s="121"/>
      <c r="AV116" s="121"/>
    </row>
    <row r="117" spans="45:48" x14ac:dyDescent="0.25">
      <c r="AS117" s="121"/>
      <c r="AT117" s="121"/>
      <c r="AU117" s="121"/>
      <c r="AV117" s="121"/>
    </row>
    <row r="118" spans="45:48" x14ac:dyDescent="0.25">
      <c r="AS118" s="121"/>
      <c r="AT118" s="121"/>
      <c r="AU118" s="121"/>
      <c r="AV118" s="121"/>
    </row>
    <row r="119" spans="45:48" x14ac:dyDescent="0.25">
      <c r="AS119" s="121"/>
      <c r="AT119" s="121"/>
      <c r="AU119" s="121"/>
      <c r="AV119" s="121"/>
    </row>
    <row r="120" spans="45:48" x14ac:dyDescent="0.25">
      <c r="AS120" s="121"/>
      <c r="AT120" s="121"/>
      <c r="AU120" s="121"/>
      <c r="AV120" s="121"/>
    </row>
    <row r="121" spans="45:48" x14ac:dyDescent="0.25">
      <c r="AS121" s="121"/>
      <c r="AT121" s="121"/>
      <c r="AU121" s="121"/>
      <c r="AV121" s="121"/>
    </row>
    <row r="122" spans="45:48" x14ac:dyDescent="0.25">
      <c r="AS122" s="121"/>
      <c r="AT122" s="121"/>
      <c r="AU122" s="121"/>
      <c r="AV122" s="121"/>
    </row>
    <row r="123" spans="45:48" x14ac:dyDescent="0.25">
      <c r="AS123" s="122"/>
      <c r="AT123" s="122"/>
      <c r="AU123" s="122"/>
    </row>
    <row r="124" spans="45:48" x14ac:dyDescent="0.25">
      <c r="AS124" s="122"/>
      <c r="AT124" s="122"/>
      <c r="AU124" s="122"/>
    </row>
    <row r="125" spans="45:48" x14ac:dyDescent="0.25">
      <c r="AS125" s="122"/>
      <c r="AT125" s="122"/>
      <c r="AU125" s="122"/>
    </row>
    <row r="126" spans="45:48" x14ac:dyDescent="0.25">
      <c r="AS126" s="122"/>
      <c r="AT126" s="122"/>
      <c r="AU126" s="122"/>
    </row>
    <row r="127" spans="45:48" x14ac:dyDescent="0.25">
      <c r="AS127" s="122"/>
      <c r="AT127" s="122"/>
      <c r="AU127" s="122"/>
    </row>
    <row r="128" spans="45:48" x14ac:dyDescent="0.25">
      <c r="AS128" s="122"/>
      <c r="AT128" s="122"/>
      <c r="AU128" s="122"/>
    </row>
    <row r="129" spans="45:47" x14ac:dyDescent="0.25">
      <c r="AS129" s="122"/>
      <c r="AT129" s="122"/>
      <c r="AU129" s="122"/>
    </row>
    <row r="130" spans="45:47" x14ac:dyDescent="0.25">
      <c r="AS130" s="122"/>
      <c r="AT130" s="122"/>
      <c r="AU130" s="122"/>
    </row>
    <row r="131" spans="45:47" x14ac:dyDescent="0.25">
      <c r="AS131" s="122"/>
      <c r="AT131" s="122"/>
      <c r="AU131" s="122"/>
    </row>
    <row r="132" spans="45:47" x14ac:dyDescent="0.25">
      <c r="AS132" s="122"/>
      <c r="AT132" s="122"/>
      <c r="AU132" s="122"/>
    </row>
    <row r="133" spans="45:47" x14ac:dyDescent="0.25">
      <c r="AS133" s="122"/>
      <c r="AT133" s="122"/>
      <c r="AU133" s="122"/>
    </row>
    <row r="134" spans="45:47" x14ac:dyDescent="0.25">
      <c r="AS134" s="122"/>
      <c r="AT134" s="122"/>
      <c r="AU134" s="122"/>
    </row>
    <row r="135" spans="45:47" x14ac:dyDescent="0.25">
      <c r="AS135" s="122"/>
      <c r="AT135" s="122"/>
      <c r="AU135" s="122"/>
    </row>
    <row r="136" spans="45:47" x14ac:dyDescent="0.25">
      <c r="AS136" s="122"/>
      <c r="AT136" s="122"/>
      <c r="AU136" s="122"/>
    </row>
    <row r="137" spans="45:47" x14ac:dyDescent="0.25">
      <c r="AS137" s="122"/>
      <c r="AT137" s="122"/>
      <c r="AU137" s="122"/>
    </row>
    <row r="138" spans="45:47" x14ac:dyDescent="0.25">
      <c r="AS138" s="122"/>
      <c r="AT138" s="122"/>
      <c r="AU138" s="122"/>
    </row>
    <row r="139" spans="45:47" x14ac:dyDescent="0.25">
      <c r="AS139" s="122"/>
      <c r="AT139" s="122"/>
      <c r="AU139" s="122"/>
    </row>
    <row r="140" spans="45:47" x14ac:dyDescent="0.25">
      <c r="AS140" s="122"/>
      <c r="AT140" s="122"/>
      <c r="AU140" s="122"/>
    </row>
    <row r="141" spans="45:47" x14ac:dyDescent="0.25">
      <c r="AS141" s="122"/>
      <c r="AT141" s="122"/>
      <c r="AU141" s="122"/>
    </row>
    <row r="142" spans="45:47" x14ac:dyDescent="0.25">
      <c r="AS142" s="122"/>
      <c r="AT142" s="122"/>
      <c r="AU142" s="122"/>
    </row>
    <row r="143" spans="45:47" x14ac:dyDescent="0.25">
      <c r="AS143" s="122"/>
      <c r="AT143" s="122"/>
      <c r="AU143" s="122"/>
    </row>
    <row r="144" spans="45:47" x14ac:dyDescent="0.25">
      <c r="AS144" s="122"/>
      <c r="AT144" s="122"/>
      <c r="AU144" s="122"/>
    </row>
    <row r="145" spans="45:47" x14ac:dyDescent="0.25">
      <c r="AS145" s="122"/>
      <c r="AT145" s="122"/>
      <c r="AU145" s="122"/>
    </row>
    <row r="146" spans="45:47" x14ac:dyDescent="0.25">
      <c r="AS146" s="122"/>
      <c r="AT146" s="122"/>
      <c r="AU146" s="122"/>
    </row>
    <row r="147" spans="45:47" x14ac:dyDescent="0.25">
      <c r="AS147" s="122"/>
      <c r="AT147" s="122"/>
      <c r="AU147" s="122"/>
    </row>
    <row r="148" spans="45:47" x14ac:dyDescent="0.25">
      <c r="AS148" s="122"/>
      <c r="AT148" s="122"/>
      <c r="AU148" s="122"/>
    </row>
    <row r="149" spans="45:47" x14ac:dyDescent="0.25">
      <c r="AS149" s="122"/>
      <c r="AT149" s="122"/>
      <c r="AU149" s="122"/>
    </row>
    <row r="150" spans="45:47" x14ac:dyDescent="0.25">
      <c r="AS150" s="122"/>
      <c r="AT150" s="122"/>
      <c r="AU150" s="122"/>
    </row>
    <row r="151" spans="45:47" x14ac:dyDescent="0.25">
      <c r="AS151" s="122"/>
      <c r="AT151" s="122"/>
      <c r="AU151" s="122"/>
    </row>
    <row r="152" spans="45:47" x14ac:dyDescent="0.25">
      <c r="AS152" s="122"/>
      <c r="AT152" s="122"/>
      <c r="AU152" s="122"/>
    </row>
    <row r="153" spans="45:47" x14ac:dyDescent="0.25">
      <c r="AS153" s="122"/>
      <c r="AT153" s="122"/>
      <c r="AU153" s="122"/>
    </row>
    <row r="154" spans="45:47" x14ac:dyDescent="0.25">
      <c r="AS154" s="122"/>
      <c r="AT154" s="122"/>
      <c r="AU154" s="122"/>
    </row>
    <row r="155" spans="45:47" x14ac:dyDescent="0.25">
      <c r="AS155" s="122"/>
      <c r="AT155" s="122"/>
      <c r="AU155" s="122"/>
    </row>
  </sheetData>
  <mergeCells count="17">
    <mergeCell ref="E12:F12"/>
    <mergeCell ref="B10:D10"/>
    <mergeCell ref="E10:F10"/>
    <mergeCell ref="J10:K10"/>
    <mergeCell ref="E11:F11"/>
    <mergeCell ref="B8:D8"/>
    <mergeCell ref="E8:F8"/>
    <mergeCell ref="J8:K8"/>
    <mergeCell ref="B9:D9"/>
    <mergeCell ref="E9:F9"/>
    <mergeCell ref="J9:K9"/>
    <mergeCell ref="J4:K4"/>
    <mergeCell ref="J5:K5"/>
    <mergeCell ref="J6:K6"/>
    <mergeCell ref="B7:D7"/>
    <mergeCell ref="E7:F7"/>
    <mergeCell ref="J7:K7"/>
  </mergeCells>
  <phoneticPr fontId="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V155"/>
  <sheetViews>
    <sheetView workbookViewId="0">
      <selection activeCell="B15" sqref="B15:M22"/>
    </sheetView>
  </sheetViews>
  <sheetFormatPr defaultRowHeight="13.2" x14ac:dyDescent="0.25"/>
  <sheetData>
    <row r="1" spans="1:39" ht="17.399999999999999" x14ac:dyDescent="0.3">
      <c r="A1" s="48" t="s">
        <v>173</v>
      </c>
    </row>
    <row r="2" spans="1:39" x14ac:dyDescent="0.25">
      <c r="A2" s="27"/>
      <c r="B2" s="28"/>
    </row>
    <row r="3" spans="1:39" x14ac:dyDescent="0.25">
      <c r="A3" s="27"/>
      <c r="B3" s="28"/>
    </row>
    <row r="4" spans="1:39" x14ac:dyDescent="0.25">
      <c r="H4" s="2" t="s">
        <v>25</v>
      </c>
      <c r="I4" s="2"/>
      <c r="J4" s="186" t="str">
        <f>'Summary Results'!I2</f>
        <v>BPB</v>
      </c>
      <c r="K4" s="187"/>
    </row>
    <row r="5" spans="1:39" x14ac:dyDescent="0.25">
      <c r="H5" s="2" t="s">
        <v>26</v>
      </c>
      <c r="I5" s="2"/>
      <c r="J5" s="186">
        <f>'Summary Results'!I3</f>
        <v>0</v>
      </c>
      <c r="K5" s="187"/>
    </row>
    <row r="6" spans="1:39" x14ac:dyDescent="0.25">
      <c r="H6" s="2" t="s">
        <v>27</v>
      </c>
      <c r="I6" s="2"/>
      <c r="J6" s="186">
        <f>'Summary Results'!I4</f>
        <v>0</v>
      </c>
      <c r="K6" s="187"/>
    </row>
    <row r="7" spans="1:39" x14ac:dyDescent="0.25">
      <c r="B7" s="189" t="s">
        <v>18</v>
      </c>
      <c r="C7" s="190"/>
      <c r="D7" s="191"/>
      <c r="E7" s="186" t="str">
        <f>'Summary Results'!D2</f>
        <v>NIEHSO 20180515</v>
      </c>
      <c r="F7" s="187"/>
      <c r="H7" s="2" t="s">
        <v>28</v>
      </c>
      <c r="I7" s="2"/>
      <c r="J7" s="186">
        <f>'Summary Results'!I5</f>
        <v>0</v>
      </c>
      <c r="K7" s="187"/>
    </row>
    <row r="8" spans="1:39" x14ac:dyDescent="0.25">
      <c r="B8" s="189" t="s">
        <v>19</v>
      </c>
      <c r="C8" s="190"/>
      <c r="D8" s="191"/>
      <c r="E8" s="186" t="str">
        <f>'Summary Results'!D3</f>
        <v>Bisphenols</v>
      </c>
      <c r="F8" s="187"/>
      <c r="H8" s="2" t="s">
        <v>29</v>
      </c>
      <c r="I8" s="2"/>
      <c r="J8" s="186">
        <f>'Summary Results'!I6</f>
        <v>0</v>
      </c>
      <c r="K8" s="187"/>
    </row>
    <row r="9" spans="1:39" x14ac:dyDescent="0.25">
      <c r="B9" s="189" t="s">
        <v>20</v>
      </c>
      <c r="C9" s="190"/>
      <c r="D9" s="191"/>
      <c r="E9" s="186" t="str">
        <f>'Summary Results'!D4</f>
        <v>KeratinoSens</v>
      </c>
      <c r="F9" s="187"/>
      <c r="H9" s="2" t="s">
        <v>30</v>
      </c>
      <c r="I9" s="2"/>
      <c r="J9" s="186">
        <f>'Summary Results'!I7</f>
        <v>0</v>
      </c>
      <c r="K9" s="187"/>
    </row>
    <row r="10" spans="1:39" x14ac:dyDescent="0.25">
      <c r="B10" s="192" t="s">
        <v>44</v>
      </c>
      <c r="C10" s="192"/>
      <c r="D10" s="193"/>
      <c r="E10" s="186">
        <f>'Summary Results'!D8</f>
        <v>1.5</v>
      </c>
      <c r="F10" s="187"/>
      <c r="G10" t="s">
        <v>62</v>
      </c>
      <c r="H10" s="2" t="s">
        <v>31</v>
      </c>
      <c r="I10" s="2"/>
      <c r="J10" s="186">
        <f>'Summary Results'!I8</f>
        <v>0</v>
      </c>
      <c r="K10" s="187"/>
    </row>
    <row r="11" spans="1:39" x14ac:dyDescent="0.25">
      <c r="B11" s="1" t="s">
        <v>59</v>
      </c>
      <c r="C11" s="1"/>
      <c r="D11" s="1"/>
      <c r="E11" s="186">
        <f>'Summary Results'!D9</f>
        <v>20.59</v>
      </c>
      <c r="F11" s="187"/>
      <c r="G11" t="s">
        <v>64</v>
      </c>
      <c r="J11" s="29"/>
    </row>
    <row r="12" spans="1:39" x14ac:dyDescent="0.25">
      <c r="B12" s="1" t="s">
        <v>60</v>
      </c>
      <c r="C12" s="1" t="str">
        <f>'Summary Results'!B10</f>
        <v>cinnamic aldehyde</v>
      </c>
      <c r="D12" s="1" t="s">
        <v>61</v>
      </c>
      <c r="E12" s="186">
        <f>'Summary Results'!D10</f>
        <v>64</v>
      </c>
      <c r="F12" s="187"/>
      <c r="G12" s="1" t="s">
        <v>64</v>
      </c>
      <c r="J12" s="29"/>
    </row>
    <row r="14" spans="1:39" x14ac:dyDescent="0.25">
      <c r="B14" s="30" t="s">
        <v>16</v>
      </c>
      <c r="C14" s="31"/>
      <c r="F14" s="31"/>
      <c r="G14" s="31"/>
      <c r="H14" s="31"/>
      <c r="I14" s="31"/>
      <c r="J14" s="31"/>
      <c r="K14" s="31"/>
      <c r="L14" s="31"/>
      <c r="M14" s="31"/>
      <c r="N14" s="31"/>
      <c r="O14" s="30" t="s">
        <v>78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0" t="s">
        <v>17</v>
      </c>
    </row>
    <row r="15" spans="1:39" x14ac:dyDescent="0.25">
      <c r="B15" s="178">
        <v>0.94</v>
      </c>
      <c r="C15" s="178">
        <v>0.83989999999999998</v>
      </c>
      <c r="D15" s="178">
        <v>0.88739999999999997</v>
      </c>
      <c r="E15" s="178">
        <v>0.87009999999999998</v>
      </c>
      <c r="F15" s="178">
        <v>0.88980000000000004</v>
      </c>
      <c r="G15" s="178">
        <v>0.94589999999999996</v>
      </c>
      <c r="H15" s="178">
        <v>1.0257000000000001</v>
      </c>
      <c r="I15" s="178">
        <v>1.141</v>
      </c>
      <c r="J15" s="178">
        <v>1.0979000000000001</v>
      </c>
      <c r="K15" s="178">
        <v>0.82040000000000002</v>
      </c>
      <c r="L15" s="178">
        <v>7.2300000000000003E-2</v>
      </c>
      <c r="M15" s="178">
        <v>0.10780000000000001</v>
      </c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</row>
    <row r="16" spans="1:39" x14ac:dyDescent="0.25">
      <c r="B16" s="178">
        <v>0.88439999999999996</v>
      </c>
      <c r="C16" s="178">
        <v>0.83640000000000003</v>
      </c>
      <c r="D16" s="178">
        <v>0.90310000000000001</v>
      </c>
      <c r="E16" s="178">
        <v>0.90590000000000004</v>
      </c>
      <c r="F16" s="178">
        <v>0.85240000000000005</v>
      </c>
      <c r="G16" s="178">
        <v>0.90639999999999998</v>
      </c>
      <c r="H16" s="178">
        <v>0.80730000000000002</v>
      </c>
      <c r="I16" s="178">
        <v>1.1601999999999999</v>
      </c>
      <c r="J16" s="178">
        <v>1.6052</v>
      </c>
      <c r="K16" s="178">
        <v>0.34420000000000001</v>
      </c>
      <c r="L16" s="178">
        <v>7.7499999999999999E-2</v>
      </c>
      <c r="M16" s="178">
        <v>8.2199999999999995E-2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</row>
    <row r="17" spans="2:39" x14ac:dyDescent="0.25">
      <c r="B17" s="178">
        <v>0.95589999999999997</v>
      </c>
      <c r="C17" s="178">
        <v>0.88970000000000005</v>
      </c>
      <c r="D17" s="178">
        <v>0.94740000000000002</v>
      </c>
      <c r="E17" s="178">
        <v>0.86650000000000005</v>
      </c>
      <c r="F17" s="178">
        <v>0.88280000000000003</v>
      </c>
      <c r="G17" s="178">
        <v>0.90900000000000003</v>
      </c>
      <c r="H17" s="178">
        <v>0.87019999999999997</v>
      </c>
      <c r="I17" s="178">
        <v>0.93559999999999999</v>
      </c>
      <c r="J17" s="178">
        <v>0.89300000000000002</v>
      </c>
      <c r="K17" s="178">
        <v>0.2651</v>
      </c>
      <c r="L17" s="178">
        <v>7.5999999999999998E-2</v>
      </c>
      <c r="M17" s="178">
        <v>8.0799999999999997E-2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</row>
    <row r="18" spans="2:39" x14ac:dyDescent="0.25">
      <c r="B18" s="178">
        <v>0.93610000000000004</v>
      </c>
      <c r="C18" s="178">
        <v>0.90239999999999998</v>
      </c>
      <c r="D18" s="178">
        <v>0.89300000000000002</v>
      </c>
      <c r="E18" s="178">
        <v>0.86560000000000004</v>
      </c>
      <c r="F18" s="178">
        <v>0.85189999999999999</v>
      </c>
      <c r="G18" s="178">
        <v>0.8952</v>
      </c>
      <c r="H18" s="178">
        <v>0.90700000000000003</v>
      </c>
      <c r="I18" s="178">
        <v>1.038</v>
      </c>
      <c r="J18" s="178">
        <v>1.2097</v>
      </c>
      <c r="K18" s="178">
        <v>1.2111000000000001</v>
      </c>
      <c r="L18" s="178">
        <v>0.81569999999999998</v>
      </c>
      <c r="M18" s="178">
        <v>7.4800000000000005E-2</v>
      </c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</row>
    <row r="19" spans="2:39" x14ac:dyDescent="0.25">
      <c r="B19" s="178">
        <v>1.2051000000000001</v>
      </c>
      <c r="C19" s="178">
        <v>1.1692</v>
      </c>
      <c r="D19" s="178">
        <v>1.1543000000000001</v>
      </c>
      <c r="E19" s="178">
        <v>1.0686</v>
      </c>
      <c r="F19" s="178">
        <v>1.0669</v>
      </c>
      <c r="G19" s="178">
        <v>1.0786</v>
      </c>
      <c r="H19" s="178">
        <v>1.1268</v>
      </c>
      <c r="I19" s="178">
        <v>1.1201000000000001</v>
      </c>
      <c r="J19" s="178">
        <v>1.2161999999999999</v>
      </c>
      <c r="K19" s="178">
        <v>1.1328</v>
      </c>
      <c r="L19" s="178">
        <v>1.1711</v>
      </c>
      <c r="M19" s="178">
        <v>1.1093999999999999</v>
      </c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</row>
    <row r="20" spans="2:39" x14ac:dyDescent="0.25">
      <c r="B20" s="178">
        <v>1.1918</v>
      </c>
      <c r="C20" s="178">
        <v>1.1635</v>
      </c>
      <c r="D20" s="178">
        <v>1.0915999999999999</v>
      </c>
      <c r="E20" s="178">
        <v>1.1613</v>
      </c>
      <c r="F20" s="178">
        <v>1.1156999999999999</v>
      </c>
      <c r="G20" s="178">
        <v>1.1257999999999999</v>
      </c>
      <c r="H20" s="178">
        <v>1.1718</v>
      </c>
      <c r="I20" s="178">
        <v>1.1453</v>
      </c>
      <c r="J20" s="178">
        <v>1.2042999999999999</v>
      </c>
      <c r="K20" s="178">
        <v>1.1498999999999999</v>
      </c>
      <c r="L20" s="178">
        <v>1.1026</v>
      </c>
      <c r="M20" s="178">
        <v>1.2002999999999999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</row>
    <row r="21" spans="2:39" x14ac:dyDescent="0.25">
      <c r="B21" s="178">
        <v>1.1836</v>
      </c>
      <c r="C21" s="178">
        <v>1.1952</v>
      </c>
      <c r="D21" s="178">
        <v>1.1444000000000001</v>
      </c>
      <c r="E21" s="178">
        <v>1.2357</v>
      </c>
      <c r="F21" s="178">
        <v>1.1738999999999999</v>
      </c>
      <c r="G21" s="178">
        <v>1.1540999999999999</v>
      </c>
      <c r="H21" s="178">
        <v>1.1984999999999999</v>
      </c>
      <c r="I21" s="178">
        <v>1.1272</v>
      </c>
      <c r="J21" s="178">
        <v>1.1552</v>
      </c>
      <c r="K21" s="178">
        <v>1.2436</v>
      </c>
      <c r="L21" s="178">
        <v>1.2388999999999999</v>
      </c>
      <c r="M21" s="178">
        <v>1.0846</v>
      </c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</row>
    <row r="22" spans="2:39" x14ac:dyDescent="0.25">
      <c r="B22" s="178">
        <v>0.91120000000000001</v>
      </c>
      <c r="C22" s="178">
        <v>1.0142</v>
      </c>
      <c r="D22" s="178">
        <v>0.85009999999999997</v>
      </c>
      <c r="E22" s="178">
        <v>0.88349999999999995</v>
      </c>
      <c r="F22" s="178">
        <v>0.85199999999999998</v>
      </c>
      <c r="G22" s="178">
        <v>0.92700000000000005</v>
      </c>
      <c r="H22" s="178">
        <v>0.93</v>
      </c>
      <c r="I22" s="178">
        <v>0.91739999999999999</v>
      </c>
      <c r="J22" s="178">
        <v>0.96440000000000003</v>
      </c>
      <c r="K22" s="178">
        <v>0.96419999999999995</v>
      </c>
      <c r="L22" s="178">
        <v>0.95240000000000002</v>
      </c>
      <c r="M22" s="178">
        <v>7.0400000000000004E-2</v>
      </c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</row>
    <row r="23" spans="2:39" x14ac:dyDescent="0.25">
      <c r="D23" t="s">
        <v>22</v>
      </c>
      <c r="E23">
        <f>AVERAGE(B22:G22)</f>
        <v>0.90633333333333344</v>
      </c>
      <c r="F23" t="s">
        <v>23</v>
      </c>
      <c r="G23">
        <f>STDEV(B22:G22)</f>
        <v>6.11909688325546E-2</v>
      </c>
      <c r="H23" t="s">
        <v>111</v>
      </c>
      <c r="I23">
        <f>M22</f>
        <v>7.0400000000000004E-2</v>
      </c>
      <c r="Q23" t="s">
        <v>22</v>
      </c>
      <c r="R23" t="e">
        <f>AVERAGE(O22:T22)</f>
        <v>#DIV/0!</v>
      </c>
      <c r="S23" t="s">
        <v>23</v>
      </c>
      <c r="T23" t="e">
        <f>STDEV(O22:T22)</f>
        <v>#DIV/0!</v>
      </c>
      <c r="U23" t="s">
        <v>111</v>
      </c>
      <c r="V23">
        <f>Z22</f>
        <v>0</v>
      </c>
      <c r="AD23" t="s">
        <v>22</v>
      </c>
      <c r="AE23" t="e">
        <f>AVERAGE(AB22:AG22)</f>
        <v>#DIV/0!</v>
      </c>
      <c r="AF23" t="s">
        <v>23</v>
      </c>
      <c r="AG23" t="e">
        <f>STDEV(AB22:AG22)</f>
        <v>#DIV/0!</v>
      </c>
      <c r="AH23" t="s">
        <v>111</v>
      </c>
      <c r="AI23">
        <f>AM22</f>
        <v>0</v>
      </c>
    </row>
    <row r="24" spans="2:39" x14ac:dyDescent="0.25">
      <c r="B24" s="30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 t="s">
        <v>80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0" t="s">
        <v>81</v>
      </c>
    </row>
    <row r="25" spans="2:39" x14ac:dyDescent="0.25">
      <c r="B25" s="2">
        <f t="shared" ref="B25:M32" si="0">(B15-$I$23)/($E$23-$I$23)*100</f>
        <v>104.02743440465744</v>
      </c>
      <c r="C25" s="2">
        <f t="shared" si="0"/>
        <v>92.052795278730343</v>
      </c>
      <c r="D25" s="2">
        <f t="shared" si="0"/>
        <v>97.735066592232229</v>
      </c>
      <c r="E25" s="2">
        <f t="shared" si="0"/>
        <v>95.665523566472586</v>
      </c>
      <c r="F25" s="2">
        <f t="shared" si="0"/>
        <v>98.022170827019693</v>
      </c>
      <c r="G25" s="2">
        <f t="shared" si="0"/>
        <v>104.73323231517664</v>
      </c>
      <c r="H25" s="2">
        <f t="shared" si="0"/>
        <v>114.2794481218598</v>
      </c>
      <c r="I25" s="2">
        <f t="shared" si="0"/>
        <v>128.07241406810749</v>
      </c>
      <c r="J25" s="2">
        <f t="shared" si="0"/>
        <v>122.91650051838265</v>
      </c>
      <c r="K25" s="2">
        <f t="shared" si="0"/>
        <v>89.720073371082208</v>
      </c>
      <c r="L25" s="2">
        <f t="shared" si="0"/>
        <v>0.22729085254007483</v>
      </c>
      <c r="M25" s="2">
        <f t="shared" si="0"/>
        <v>4.4740409921046336</v>
      </c>
      <c r="O25" s="2" t="str">
        <f>IF(O15="","",(O15-$V$23)/($R$23-$V$23)*100)</f>
        <v/>
      </c>
      <c r="P25" s="2" t="str">
        <f t="shared" ref="P25:Z25" si="1">IF(P15="","",(P15-$V$23)/($R$23-$V$23)*100)</f>
        <v/>
      </c>
      <c r="Q25" s="2" t="str">
        <f t="shared" si="1"/>
        <v/>
      </c>
      <c r="R25" s="2" t="str">
        <f t="shared" si="1"/>
        <v/>
      </c>
      <c r="S25" s="2" t="str">
        <f t="shared" si="1"/>
        <v/>
      </c>
      <c r="T25" s="2" t="str">
        <f t="shared" si="1"/>
        <v/>
      </c>
      <c r="U25" s="2" t="str">
        <f t="shared" si="1"/>
        <v/>
      </c>
      <c r="V25" s="2" t="str">
        <f t="shared" si="1"/>
        <v/>
      </c>
      <c r="W25" s="2" t="str">
        <f t="shared" si="1"/>
        <v/>
      </c>
      <c r="X25" s="2" t="str">
        <f t="shared" si="1"/>
        <v/>
      </c>
      <c r="Y25" s="2" t="str">
        <f t="shared" si="1"/>
        <v/>
      </c>
      <c r="Z25" s="2" t="str">
        <f t="shared" si="1"/>
        <v/>
      </c>
      <c r="AB25" s="99" t="str">
        <f>IF(AB15="","",(AB15-$AI$23)/($AE$23-$AI$23)*100)</f>
        <v/>
      </c>
      <c r="AC25" s="99" t="str">
        <f t="shared" ref="AC25:AM25" si="2">IF(AC15="","",(AC15-$AI$23)/($AE$23-$AI$23)*100)</f>
        <v/>
      </c>
      <c r="AD25" s="99" t="str">
        <f t="shared" si="2"/>
        <v/>
      </c>
      <c r="AE25" s="99" t="str">
        <f t="shared" si="2"/>
        <v/>
      </c>
      <c r="AF25" s="99" t="str">
        <f t="shared" si="2"/>
        <v/>
      </c>
      <c r="AG25" s="99" t="str">
        <f t="shared" si="2"/>
        <v/>
      </c>
      <c r="AH25" s="99" t="str">
        <f t="shared" si="2"/>
        <v/>
      </c>
      <c r="AI25" s="99" t="str">
        <f t="shared" si="2"/>
        <v/>
      </c>
      <c r="AJ25" s="99" t="str">
        <f t="shared" si="2"/>
        <v/>
      </c>
      <c r="AK25" s="99" t="str">
        <f t="shared" si="2"/>
        <v/>
      </c>
      <c r="AL25" s="99" t="str">
        <f t="shared" si="2"/>
        <v/>
      </c>
      <c r="AM25" s="99" t="str">
        <f t="shared" si="2"/>
        <v/>
      </c>
    </row>
    <row r="26" spans="2:39" x14ac:dyDescent="0.25">
      <c r="B26" s="2">
        <f t="shared" si="0"/>
        <v>97.376186298747896</v>
      </c>
      <c r="C26" s="2">
        <f t="shared" si="0"/>
        <v>91.634101602998641</v>
      </c>
      <c r="D26" s="2">
        <f t="shared" si="0"/>
        <v>99.61320679480022</v>
      </c>
      <c r="E26" s="2">
        <f t="shared" si="0"/>
        <v>99.948161735385582</v>
      </c>
      <c r="F26" s="2">
        <f t="shared" si="0"/>
        <v>93.548129834915059</v>
      </c>
      <c r="G26" s="2">
        <f t="shared" si="0"/>
        <v>100.00797511763298</v>
      </c>
      <c r="H26" s="2">
        <f t="shared" si="0"/>
        <v>88.152962756200651</v>
      </c>
      <c r="I26" s="2">
        <f t="shared" si="0"/>
        <v>130.3692479464072</v>
      </c>
      <c r="J26" s="2">
        <f t="shared" si="0"/>
        <v>183.60315814658264</v>
      </c>
      <c r="K26" s="2">
        <f t="shared" si="0"/>
        <v>32.753808118669745</v>
      </c>
      <c r="L26" s="2">
        <f t="shared" si="0"/>
        <v>0.84935002791291092</v>
      </c>
      <c r="M26" s="2">
        <f t="shared" si="0"/>
        <v>1.411595821038359</v>
      </c>
      <c r="O26" s="2" t="str">
        <f t="shared" ref="O26:Z32" si="3">IF(O16="","",(O16-$V$23)/($R$23-$V$23)*100)</f>
        <v/>
      </c>
      <c r="P26" s="2" t="str">
        <f t="shared" si="3"/>
        <v/>
      </c>
      <c r="Q26" s="2" t="str">
        <f t="shared" si="3"/>
        <v/>
      </c>
      <c r="R26" s="2" t="str">
        <f t="shared" si="3"/>
        <v/>
      </c>
      <c r="S26" s="2" t="str">
        <f t="shared" si="3"/>
        <v/>
      </c>
      <c r="T26" s="2" t="str">
        <f t="shared" si="3"/>
        <v/>
      </c>
      <c r="U26" s="2" t="str">
        <f t="shared" si="3"/>
        <v/>
      </c>
      <c r="V26" s="2" t="str">
        <f t="shared" si="3"/>
        <v/>
      </c>
      <c r="W26" s="2" t="str">
        <f t="shared" si="3"/>
        <v/>
      </c>
      <c r="X26" s="2" t="str">
        <f t="shared" si="3"/>
        <v/>
      </c>
      <c r="Y26" s="2" t="str">
        <f t="shared" si="3"/>
        <v/>
      </c>
      <c r="Z26" s="2" t="str">
        <f t="shared" si="3"/>
        <v/>
      </c>
      <c r="AB26" s="99" t="str">
        <f t="shared" ref="AB26:AM32" si="4">IF(AB16="","",(AB16-$AI$23)/($AE$23-$AI$23)*100)</f>
        <v/>
      </c>
      <c r="AC26" s="99" t="str">
        <f t="shared" si="4"/>
        <v/>
      </c>
      <c r="AD26" s="99" t="str">
        <f t="shared" si="4"/>
        <v/>
      </c>
      <c r="AE26" s="99" t="str">
        <f t="shared" si="4"/>
        <v/>
      </c>
      <c r="AF26" s="99" t="str">
        <f t="shared" si="4"/>
        <v/>
      </c>
      <c r="AG26" s="99" t="str">
        <f t="shared" si="4"/>
        <v/>
      </c>
      <c r="AH26" s="99" t="str">
        <f t="shared" si="4"/>
        <v/>
      </c>
      <c r="AI26" s="99" t="str">
        <f t="shared" si="4"/>
        <v/>
      </c>
      <c r="AJ26" s="99" t="str">
        <f t="shared" si="4"/>
        <v/>
      </c>
      <c r="AK26" s="99" t="str">
        <f t="shared" si="4"/>
        <v/>
      </c>
      <c r="AL26" s="99" t="str">
        <f t="shared" si="4"/>
        <v/>
      </c>
      <c r="AM26" s="99" t="str">
        <f t="shared" si="4"/>
        <v/>
      </c>
    </row>
    <row r="27" spans="2:39" x14ac:dyDescent="0.25">
      <c r="B27" s="2">
        <f t="shared" si="0"/>
        <v>105.92949996012439</v>
      </c>
      <c r="C27" s="2">
        <f t="shared" si="0"/>
        <v>98.010208150570207</v>
      </c>
      <c r="D27" s="2">
        <f t="shared" si="0"/>
        <v>104.9126724619188</v>
      </c>
      <c r="E27" s="2">
        <f t="shared" si="0"/>
        <v>95.234867214291413</v>
      </c>
      <c r="F27" s="2">
        <f t="shared" si="0"/>
        <v>97.184783475556259</v>
      </c>
      <c r="G27" s="2">
        <f t="shared" si="0"/>
        <v>100.3190047053194</v>
      </c>
      <c r="H27" s="2">
        <f t="shared" si="0"/>
        <v>95.677486242922072</v>
      </c>
      <c r="I27" s="2">
        <f t="shared" si="0"/>
        <v>103.50107664088044</v>
      </c>
      <c r="J27" s="2">
        <f t="shared" si="0"/>
        <v>98.404976473402968</v>
      </c>
      <c r="K27" s="2">
        <f t="shared" si="0"/>
        <v>23.291331047132939</v>
      </c>
      <c r="L27" s="2">
        <f t="shared" si="0"/>
        <v>0.66990988117074646</v>
      </c>
      <c r="M27" s="2">
        <f t="shared" si="0"/>
        <v>1.2441183507456726</v>
      </c>
      <c r="O27" s="2" t="str">
        <f t="shared" si="3"/>
        <v/>
      </c>
      <c r="P27" s="2" t="str">
        <f t="shared" si="3"/>
        <v/>
      </c>
      <c r="Q27" s="2" t="str">
        <f t="shared" si="3"/>
        <v/>
      </c>
      <c r="R27" s="2" t="str">
        <f t="shared" si="3"/>
        <v/>
      </c>
      <c r="S27" s="2" t="str">
        <f t="shared" si="3"/>
        <v/>
      </c>
      <c r="T27" s="2" t="str">
        <f t="shared" si="3"/>
        <v/>
      </c>
      <c r="U27" s="2" t="str">
        <f t="shared" si="3"/>
        <v/>
      </c>
      <c r="V27" s="2" t="str">
        <f t="shared" si="3"/>
        <v/>
      </c>
      <c r="W27" s="2" t="str">
        <f t="shared" si="3"/>
        <v/>
      </c>
      <c r="X27" s="2" t="str">
        <f t="shared" si="3"/>
        <v/>
      </c>
      <c r="Y27" s="2" t="str">
        <f t="shared" si="3"/>
        <v/>
      </c>
      <c r="Z27" s="2" t="str">
        <f t="shared" si="3"/>
        <v/>
      </c>
      <c r="AB27" s="99" t="str">
        <f t="shared" si="4"/>
        <v/>
      </c>
      <c r="AC27" s="99" t="str">
        <f t="shared" si="4"/>
        <v/>
      </c>
      <c r="AD27" s="99" t="str">
        <f t="shared" si="4"/>
        <v/>
      </c>
      <c r="AE27" s="99" t="str">
        <f t="shared" si="4"/>
        <v/>
      </c>
      <c r="AF27" s="99" t="str">
        <f t="shared" si="4"/>
        <v/>
      </c>
      <c r="AG27" s="99" t="str">
        <f t="shared" si="4"/>
        <v/>
      </c>
      <c r="AH27" s="99" t="str">
        <f t="shared" si="4"/>
        <v/>
      </c>
      <c r="AI27" s="99" t="str">
        <f t="shared" si="4"/>
        <v/>
      </c>
      <c r="AJ27" s="99" t="str">
        <f t="shared" si="4"/>
        <v/>
      </c>
      <c r="AK27" s="99" t="str">
        <f t="shared" si="4"/>
        <v/>
      </c>
      <c r="AL27" s="99" t="str">
        <f t="shared" si="4"/>
        <v/>
      </c>
      <c r="AM27" s="99" t="str">
        <f t="shared" si="4"/>
        <v/>
      </c>
    </row>
    <row r="28" spans="2:39" x14ac:dyDescent="0.25">
      <c r="B28" s="2">
        <f t="shared" si="0"/>
        <v>103.56089002312783</v>
      </c>
      <c r="C28" s="2">
        <f t="shared" si="0"/>
        <v>99.529468059653865</v>
      </c>
      <c r="D28" s="2">
        <f t="shared" si="0"/>
        <v>98.404976473402968</v>
      </c>
      <c r="E28" s="2">
        <f t="shared" si="0"/>
        <v>95.127203126246101</v>
      </c>
      <c r="F28" s="2">
        <f t="shared" si="0"/>
        <v>93.488316452667661</v>
      </c>
      <c r="G28" s="2">
        <f t="shared" si="0"/>
        <v>98.668155355291475</v>
      </c>
      <c r="H28" s="2">
        <f t="shared" si="0"/>
        <v>100.07975117632984</v>
      </c>
      <c r="I28" s="2">
        <f t="shared" si="0"/>
        <v>115.75085732514555</v>
      </c>
      <c r="J28" s="2">
        <f t="shared" si="0"/>
        <v>136.29077278889864</v>
      </c>
      <c r="K28" s="2">
        <f t="shared" si="0"/>
        <v>136.45825025919132</v>
      </c>
      <c r="L28" s="2">
        <f t="shared" si="0"/>
        <v>89.157827577956766</v>
      </c>
      <c r="M28" s="2">
        <f t="shared" si="0"/>
        <v>0.52635776377701582</v>
      </c>
      <c r="O28" s="2" t="str">
        <f t="shared" si="3"/>
        <v/>
      </c>
      <c r="P28" s="2" t="str">
        <f t="shared" si="3"/>
        <v/>
      </c>
      <c r="Q28" s="2" t="str">
        <f t="shared" si="3"/>
        <v/>
      </c>
      <c r="R28" s="2" t="str">
        <f t="shared" si="3"/>
        <v/>
      </c>
      <c r="S28" s="2" t="str">
        <f t="shared" si="3"/>
        <v/>
      </c>
      <c r="T28" s="2" t="str">
        <f t="shared" si="3"/>
        <v/>
      </c>
      <c r="U28" s="2" t="str">
        <f t="shared" si="3"/>
        <v/>
      </c>
      <c r="V28" s="2" t="str">
        <f t="shared" si="3"/>
        <v/>
      </c>
      <c r="W28" s="2" t="str">
        <f t="shared" si="3"/>
        <v/>
      </c>
      <c r="X28" s="2" t="str">
        <f t="shared" si="3"/>
        <v/>
      </c>
      <c r="Y28" s="2" t="str">
        <f t="shared" si="3"/>
        <v/>
      </c>
      <c r="Z28" s="2" t="str">
        <f t="shared" si="3"/>
        <v/>
      </c>
      <c r="AB28" s="99" t="str">
        <f t="shared" si="4"/>
        <v/>
      </c>
      <c r="AC28" s="99" t="str">
        <f t="shared" si="4"/>
        <v/>
      </c>
      <c r="AD28" s="99" t="str">
        <f t="shared" si="4"/>
        <v/>
      </c>
      <c r="AE28" s="99" t="str">
        <f t="shared" si="4"/>
        <v/>
      </c>
      <c r="AF28" s="99" t="str">
        <f t="shared" si="4"/>
        <v/>
      </c>
      <c r="AG28" s="99" t="str">
        <f t="shared" si="4"/>
        <v/>
      </c>
      <c r="AH28" s="99" t="str">
        <f t="shared" si="4"/>
        <v/>
      </c>
      <c r="AI28" s="99" t="str">
        <f t="shared" si="4"/>
        <v/>
      </c>
      <c r="AJ28" s="99" t="str">
        <f t="shared" si="4"/>
        <v/>
      </c>
      <c r="AK28" s="99" t="str">
        <f t="shared" si="4"/>
        <v/>
      </c>
      <c r="AL28" s="99" t="str">
        <f t="shared" si="4"/>
        <v/>
      </c>
      <c r="AM28" s="99" t="str">
        <f t="shared" si="4"/>
        <v/>
      </c>
    </row>
    <row r="29" spans="2:39" x14ac:dyDescent="0.25">
      <c r="B29" s="2">
        <f t="shared" si="0"/>
        <v>135.74048967222265</v>
      </c>
      <c r="C29" s="2">
        <f t="shared" si="0"/>
        <v>131.4458888268602</v>
      </c>
      <c r="D29" s="2">
        <f t="shared" si="0"/>
        <v>129.66345003588802</v>
      </c>
      <c r="E29" s="2">
        <f t="shared" si="0"/>
        <v>119.41143631868569</v>
      </c>
      <c r="F29" s="2">
        <f t="shared" si="0"/>
        <v>119.20807081904456</v>
      </c>
      <c r="G29" s="2">
        <f t="shared" si="0"/>
        <v>120.60770396363345</v>
      </c>
      <c r="H29" s="2">
        <f t="shared" si="0"/>
        <v>126.37371401228168</v>
      </c>
      <c r="I29" s="2">
        <f t="shared" si="0"/>
        <v>125.57221469016669</v>
      </c>
      <c r="J29" s="2">
        <f t="shared" si="0"/>
        <v>137.06834675811464</v>
      </c>
      <c r="K29" s="2">
        <f t="shared" si="0"/>
        <v>127.09147459925032</v>
      </c>
      <c r="L29" s="2">
        <f t="shared" si="0"/>
        <v>131.67317967940028</v>
      </c>
      <c r="M29" s="2">
        <f t="shared" si="0"/>
        <v>124.29220831007255</v>
      </c>
      <c r="O29" s="2" t="str">
        <f t="shared" si="3"/>
        <v/>
      </c>
      <c r="P29" s="2" t="str">
        <f t="shared" si="3"/>
        <v/>
      </c>
      <c r="Q29" s="2" t="str">
        <f t="shared" si="3"/>
        <v/>
      </c>
      <c r="R29" s="2" t="str">
        <f t="shared" si="3"/>
        <v/>
      </c>
      <c r="S29" s="2" t="str">
        <f t="shared" si="3"/>
        <v/>
      </c>
      <c r="T29" s="2" t="str">
        <f t="shared" si="3"/>
        <v/>
      </c>
      <c r="U29" s="2" t="str">
        <f t="shared" si="3"/>
        <v/>
      </c>
      <c r="V29" s="2" t="str">
        <f t="shared" si="3"/>
        <v/>
      </c>
      <c r="W29" s="2" t="str">
        <f t="shared" si="3"/>
        <v/>
      </c>
      <c r="X29" s="2" t="str">
        <f t="shared" si="3"/>
        <v/>
      </c>
      <c r="Y29" s="2" t="str">
        <f t="shared" si="3"/>
        <v/>
      </c>
      <c r="Z29" s="2" t="str">
        <f t="shared" si="3"/>
        <v/>
      </c>
      <c r="AB29" s="99" t="str">
        <f t="shared" si="4"/>
        <v/>
      </c>
      <c r="AC29" s="99" t="str">
        <f t="shared" si="4"/>
        <v/>
      </c>
      <c r="AD29" s="99" t="str">
        <f t="shared" si="4"/>
        <v/>
      </c>
      <c r="AE29" s="99" t="str">
        <f t="shared" si="4"/>
        <v/>
      </c>
      <c r="AF29" s="99" t="str">
        <f t="shared" si="4"/>
        <v/>
      </c>
      <c r="AG29" s="99" t="str">
        <f t="shared" si="4"/>
        <v/>
      </c>
      <c r="AH29" s="99" t="str">
        <f t="shared" si="4"/>
        <v/>
      </c>
      <c r="AI29" s="99" t="str">
        <f t="shared" si="4"/>
        <v/>
      </c>
      <c r="AJ29" s="99" t="str">
        <f t="shared" si="4"/>
        <v/>
      </c>
      <c r="AK29" s="99" t="str">
        <f t="shared" si="4"/>
        <v/>
      </c>
      <c r="AL29" s="99" t="str">
        <f t="shared" si="4"/>
        <v/>
      </c>
      <c r="AM29" s="99" t="str">
        <f t="shared" si="4"/>
        <v/>
      </c>
    </row>
    <row r="30" spans="2:39" x14ac:dyDescent="0.25">
      <c r="B30" s="2">
        <f t="shared" si="0"/>
        <v>134.14945370444212</v>
      </c>
      <c r="C30" s="2">
        <f t="shared" si="0"/>
        <v>130.76401626923996</v>
      </c>
      <c r="D30" s="2">
        <f t="shared" si="0"/>
        <v>122.16285190206553</v>
      </c>
      <c r="E30" s="2">
        <f t="shared" si="0"/>
        <v>130.50083738735145</v>
      </c>
      <c r="F30" s="2">
        <f t="shared" si="0"/>
        <v>125.04585692638963</v>
      </c>
      <c r="G30" s="2">
        <f t="shared" si="0"/>
        <v>126.25408724778688</v>
      </c>
      <c r="H30" s="2">
        <f t="shared" si="0"/>
        <v>131.75691841454659</v>
      </c>
      <c r="I30" s="2">
        <f t="shared" si="0"/>
        <v>128.58680915543502</v>
      </c>
      <c r="J30" s="2">
        <f t="shared" si="0"/>
        <v>135.64478826062683</v>
      </c>
      <c r="K30" s="2">
        <f t="shared" si="0"/>
        <v>129.13709227211098</v>
      </c>
      <c r="L30" s="2">
        <f t="shared" si="0"/>
        <v>123.47874631150808</v>
      </c>
      <c r="M30" s="2">
        <f t="shared" si="0"/>
        <v>135.1662812026477</v>
      </c>
      <c r="O30" s="2" t="str">
        <f t="shared" si="3"/>
        <v/>
      </c>
      <c r="P30" s="2" t="str">
        <f t="shared" si="3"/>
        <v/>
      </c>
      <c r="Q30" s="2" t="str">
        <f t="shared" si="3"/>
        <v/>
      </c>
      <c r="R30" s="2" t="str">
        <f t="shared" si="3"/>
        <v/>
      </c>
      <c r="S30" s="2" t="str">
        <f t="shared" si="3"/>
        <v/>
      </c>
      <c r="T30" s="2" t="str">
        <f t="shared" si="3"/>
        <v/>
      </c>
      <c r="U30" s="2" t="str">
        <f t="shared" si="3"/>
        <v/>
      </c>
      <c r="V30" s="2" t="str">
        <f t="shared" si="3"/>
        <v/>
      </c>
      <c r="W30" s="2" t="str">
        <f t="shared" si="3"/>
        <v/>
      </c>
      <c r="X30" s="2" t="str">
        <f t="shared" si="3"/>
        <v/>
      </c>
      <c r="Y30" s="2" t="str">
        <f t="shared" si="3"/>
        <v/>
      </c>
      <c r="Z30" s="2" t="str">
        <f t="shared" si="3"/>
        <v/>
      </c>
      <c r="AB30" s="99" t="str">
        <f t="shared" si="4"/>
        <v/>
      </c>
      <c r="AC30" s="99" t="str">
        <f t="shared" si="4"/>
        <v/>
      </c>
      <c r="AD30" s="99" t="str">
        <f t="shared" si="4"/>
        <v/>
      </c>
      <c r="AE30" s="99" t="str">
        <f t="shared" si="4"/>
        <v/>
      </c>
      <c r="AF30" s="99" t="str">
        <f t="shared" si="4"/>
        <v/>
      </c>
      <c r="AG30" s="99" t="str">
        <f t="shared" si="4"/>
        <v/>
      </c>
      <c r="AH30" s="99" t="str">
        <f t="shared" si="4"/>
        <v/>
      </c>
      <c r="AI30" s="99" t="str">
        <f t="shared" si="4"/>
        <v/>
      </c>
      <c r="AJ30" s="99" t="str">
        <f t="shared" si="4"/>
        <v/>
      </c>
      <c r="AK30" s="99" t="str">
        <f t="shared" si="4"/>
        <v/>
      </c>
      <c r="AL30" s="99" t="str">
        <f t="shared" si="4"/>
        <v/>
      </c>
      <c r="AM30" s="99" t="str">
        <f t="shared" si="4"/>
        <v/>
      </c>
    </row>
    <row r="31" spans="2:39" x14ac:dyDescent="0.25">
      <c r="B31" s="2">
        <f t="shared" si="0"/>
        <v>133.16851423558495</v>
      </c>
      <c r="C31" s="2">
        <f t="shared" si="0"/>
        <v>134.55618470372437</v>
      </c>
      <c r="D31" s="2">
        <f t="shared" si="0"/>
        <v>128.47914506738974</v>
      </c>
      <c r="E31" s="2">
        <f t="shared" si="0"/>
        <v>139.40106866576281</v>
      </c>
      <c r="F31" s="2">
        <f t="shared" si="0"/>
        <v>132.00813461998561</v>
      </c>
      <c r="G31" s="2">
        <f t="shared" si="0"/>
        <v>129.63952468298905</v>
      </c>
      <c r="H31" s="2">
        <f t="shared" si="0"/>
        <v>134.9509530265571</v>
      </c>
      <c r="I31" s="2">
        <f t="shared" si="0"/>
        <v>126.42156471807957</v>
      </c>
      <c r="J31" s="2">
        <f t="shared" si="0"/>
        <v>129.77111412393333</v>
      </c>
      <c r="K31" s="2">
        <f t="shared" si="0"/>
        <v>140.34612010527155</v>
      </c>
      <c r="L31" s="2">
        <f t="shared" si="0"/>
        <v>139.78387431214608</v>
      </c>
      <c r="M31" s="2">
        <f t="shared" si="0"/>
        <v>121.32546455060211</v>
      </c>
      <c r="O31" s="2" t="str">
        <f t="shared" si="3"/>
        <v/>
      </c>
      <c r="P31" s="2" t="str">
        <f t="shared" si="3"/>
        <v/>
      </c>
      <c r="Q31" s="2" t="str">
        <f t="shared" si="3"/>
        <v/>
      </c>
      <c r="R31" s="2" t="str">
        <f t="shared" si="3"/>
        <v/>
      </c>
      <c r="S31" s="2" t="str">
        <f t="shared" si="3"/>
        <v/>
      </c>
      <c r="T31" s="2" t="str">
        <f t="shared" si="3"/>
        <v/>
      </c>
      <c r="U31" s="2" t="str">
        <f t="shared" si="3"/>
        <v/>
      </c>
      <c r="V31" s="2" t="str">
        <f t="shared" si="3"/>
        <v/>
      </c>
      <c r="W31" s="2" t="str">
        <f t="shared" si="3"/>
        <v/>
      </c>
      <c r="X31" s="2" t="str">
        <f t="shared" si="3"/>
        <v/>
      </c>
      <c r="Y31" s="2" t="str">
        <f t="shared" si="3"/>
        <v/>
      </c>
      <c r="Z31" s="2" t="str">
        <f t="shared" si="3"/>
        <v/>
      </c>
      <c r="AB31" s="99" t="str">
        <f t="shared" si="4"/>
        <v/>
      </c>
      <c r="AC31" s="99" t="str">
        <f t="shared" si="4"/>
        <v/>
      </c>
      <c r="AD31" s="99" t="str">
        <f t="shared" si="4"/>
        <v/>
      </c>
      <c r="AE31" s="99" t="str">
        <f t="shared" si="4"/>
        <v/>
      </c>
      <c r="AF31" s="99" t="str">
        <f t="shared" si="4"/>
        <v/>
      </c>
      <c r="AG31" s="99" t="str">
        <f t="shared" si="4"/>
        <v/>
      </c>
      <c r="AH31" s="99" t="str">
        <f t="shared" si="4"/>
        <v/>
      </c>
      <c r="AI31" s="99" t="str">
        <f t="shared" si="4"/>
        <v/>
      </c>
      <c r="AJ31" s="99" t="str">
        <f t="shared" si="4"/>
        <v/>
      </c>
      <c r="AK31" s="99" t="str">
        <f t="shared" si="4"/>
        <v/>
      </c>
      <c r="AL31" s="99" t="str">
        <f t="shared" si="4"/>
        <v/>
      </c>
      <c r="AM31" s="99" t="str">
        <f t="shared" si="4"/>
        <v/>
      </c>
    </row>
    <row r="32" spans="2:39" x14ac:dyDescent="0.25">
      <c r="B32" s="2">
        <f t="shared" si="0"/>
        <v>100.58218358720789</v>
      </c>
      <c r="C32" s="2">
        <f t="shared" si="0"/>
        <v>112.90374033016985</v>
      </c>
      <c r="D32" s="2">
        <f t="shared" si="0"/>
        <v>93.272988276577067</v>
      </c>
      <c r="E32" s="2">
        <f t="shared" si="0"/>
        <v>97.268522210702585</v>
      </c>
      <c r="F32" s="2">
        <f t="shared" si="0"/>
        <v>93.500279129117132</v>
      </c>
      <c r="G32" s="2">
        <f t="shared" si="0"/>
        <v>102.47228646622537</v>
      </c>
      <c r="H32" s="2">
        <f t="shared" si="0"/>
        <v>102.83116675970969</v>
      </c>
      <c r="I32" s="2">
        <f t="shared" si="0"/>
        <v>101.3238695270755</v>
      </c>
      <c r="J32" s="2">
        <f t="shared" si="0"/>
        <v>106.94632745832999</v>
      </c>
      <c r="K32" s="2">
        <f t="shared" si="0"/>
        <v>106.92240210543102</v>
      </c>
      <c r="L32" s="2">
        <f t="shared" si="0"/>
        <v>105.51080628439269</v>
      </c>
      <c r="M32" s="2">
        <f t="shared" si="0"/>
        <v>0</v>
      </c>
      <c r="O32" s="2" t="str">
        <f t="shared" si="3"/>
        <v/>
      </c>
      <c r="P32" s="2" t="str">
        <f t="shared" si="3"/>
        <v/>
      </c>
      <c r="Q32" s="2" t="str">
        <f t="shared" si="3"/>
        <v/>
      </c>
      <c r="R32" s="2" t="str">
        <f t="shared" si="3"/>
        <v/>
      </c>
      <c r="S32" s="2" t="str">
        <f t="shared" si="3"/>
        <v/>
      </c>
      <c r="T32" s="2" t="str">
        <f t="shared" si="3"/>
        <v/>
      </c>
      <c r="U32" s="2" t="str">
        <f t="shared" si="3"/>
        <v/>
      </c>
      <c r="V32" s="2" t="str">
        <f t="shared" si="3"/>
        <v/>
      </c>
      <c r="W32" s="2" t="str">
        <f t="shared" si="3"/>
        <v/>
      </c>
      <c r="X32" s="2" t="str">
        <f t="shared" si="3"/>
        <v/>
      </c>
      <c r="Y32" s="2" t="str">
        <f t="shared" si="3"/>
        <v/>
      </c>
      <c r="Z32" s="2" t="str">
        <f t="shared" si="3"/>
        <v/>
      </c>
      <c r="AB32" s="99" t="str">
        <f t="shared" si="4"/>
        <v/>
      </c>
      <c r="AC32" s="99" t="str">
        <f t="shared" si="4"/>
        <v/>
      </c>
      <c r="AD32" s="99" t="str">
        <f t="shared" si="4"/>
        <v/>
      </c>
      <c r="AE32" s="99" t="str">
        <f t="shared" si="4"/>
        <v/>
      </c>
      <c r="AF32" s="99" t="str">
        <f t="shared" si="4"/>
        <v/>
      </c>
      <c r="AG32" s="99" t="str">
        <f t="shared" si="4"/>
        <v/>
      </c>
      <c r="AH32" s="99" t="str">
        <f t="shared" si="4"/>
        <v/>
      </c>
      <c r="AI32" s="99" t="str">
        <f t="shared" si="4"/>
        <v/>
      </c>
      <c r="AJ32" s="99" t="str">
        <f t="shared" si="4"/>
        <v/>
      </c>
      <c r="AK32" s="99" t="str">
        <f t="shared" si="4"/>
        <v/>
      </c>
      <c r="AL32" s="99" t="str">
        <f t="shared" si="4"/>
        <v/>
      </c>
      <c r="AM32" s="99" t="str">
        <f t="shared" si="4"/>
        <v/>
      </c>
    </row>
    <row r="33" spans="1:39" x14ac:dyDescent="0.25">
      <c r="B33" s="1" t="s">
        <v>82</v>
      </c>
      <c r="O33" s="117" t="s">
        <v>124</v>
      </c>
    </row>
    <row r="34" spans="1:39" x14ac:dyDescent="0.25">
      <c r="A34" s="27" t="s">
        <v>47</v>
      </c>
      <c r="B34" s="28">
        <f t="shared" ref="B34:L34" si="5">C34/2</f>
        <v>1.00537109375E-2</v>
      </c>
      <c r="C34" s="28">
        <f t="shared" si="5"/>
        <v>2.0107421875E-2</v>
      </c>
      <c r="D34" s="28">
        <f t="shared" si="5"/>
        <v>4.021484375E-2</v>
      </c>
      <c r="E34" s="28">
        <f t="shared" si="5"/>
        <v>8.0429687499999999E-2</v>
      </c>
      <c r="F34" s="28">
        <f t="shared" si="5"/>
        <v>0.160859375</v>
      </c>
      <c r="G34" s="28">
        <f>H34/2</f>
        <v>0.32171875</v>
      </c>
      <c r="H34" s="28">
        <f t="shared" si="5"/>
        <v>0.6434375</v>
      </c>
      <c r="I34" s="28">
        <f t="shared" si="5"/>
        <v>1.286875</v>
      </c>
      <c r="J34" s="28">
        <f t="shared" si="5"/>
        <v>2.57375</v>
      </c>
      <c r="K34" s="28">
        <f>L34/2</f>
        <v>5.1475</v>
      </c>
      <c r="L34" s="28">
        <f t="shared" si="5"/>
        <v>10.295</v>
      </c>
      <c r="M34" s="1">
        <f>E11</f>
        <v>20.59</v>
      </c>
      <c r="O34" s="116">
        <f t="shared" ref="O34:Y34" si="6">P34/2</f>
        <v>1.00537109375E-2</v>
      </c>
      <c r="P34" s="116">
        <f t="shared" si="6"/>
        <v>2.0107421875E-2</v>
      </c>
      <c r="Q34" s="116">
        <f t="shared" si="6"/>
        <v>4.021484375E-2</v>
      </c>
      <c r="R34" s="116">
        <f t="shared" si="6"/>
        <v>8.0429687499999999E-2</v>
      </c>
      <c r="S34" s="116">
        <f t="shared" si="6"/>
        <v>0.160859375</v>
      </c>
      <c r="T34" s="116">
        <f t="shared" si="6"/>
        <v>0.32171875</v>
      </c>
      <c r="U34" s="116">
        <f t="shared" si="6"/>
        <v>0.6434375</v>
      </c>
      <c r="V34" s="116">
        <f t="shared" si="6"/>
        <v>1.286875</v>
      </c>
      <c r="W34" s="116">
        <f t="shared" si="6"/>
        <v>2.57375</v>
      </c>
      <c r="X34" s="116">
        <f t="shared" si="6"/>
        <v>5.1475</v>
      </c>
      <c r="Y34" s="116">
        <f t="shared" si="6"/>
        <v>10.295</v>
      </c>
      <c r="Z34" s="117">
        <f>E11</f>
        <v>20.59</v>
      </c>
      <c r="AA34" s="118"/>
      <c r="AB34" s="116">
        <f t="shared" ref="AB34:AL34" si="7">AC34/2</f>
        <v>1.00537109375E-2</v>
      </c>
      <c r="AC34" s="116">
        <f t="shared" si="7"/>
        <v>2.0107421875E-2</v>
      </c>
      <c r="AD34" s="116">
        <f t="shared" si="7"/>
        <v>4.021484375E-2</v>
      </c>
      <c r="AE34" s="116">
        <f t="shared" si="7"/>
        <v>8.0429687499999999E-2</v>
      </c>
      <c r="AF34" s="116">
        <f t="shared" si="7"/>
        <v>0.160859375</v>
      </c>
      <c r="AG34" s="116">
        <f t="shared" si="7"/>
        <v>0.32171875</v>
      </c>
      <c r="AH34" s="116">
        <f t="shared" si="7"/>
        <v>0.6434375</v>
      </c>
      <c r="AI34" s="116">
        <f t="shared" si="7"/>
        <v>1.286875</v>
      </c>
      <c r="AJ34" s="116">
        <f t="shared" si="7"/>
        <v>2.57375</v>
      </c>
      <c r="AK34" s="116">
        <f t="shared" si="7"/>
        <v>5.1475</v>
      </c>
      <c r="AL34" s="116">
        <f t="shared" si="7"/>
        <v>10.295</v>
      </c>
      <c r="AM34" s="117">
        <f>E11</f>
        <v>20.59</v>
      </c>
    </row>
    <row r="35" spans="1:39" x14ac:dyDescent="0.25">
      <c r="A35" t="str">
        <f t="shared" ref="A35:A41" si="8">J4</f>
        <v>BPB</v>
      </c>
      <c r="B35" s="2">
        <f t="shared" ref="B35:M42" si="9">AVERAGE(B25,O25,AB25)</f>
        <v>104.02743440465744</v>
      </c>
      <c r="C35" s="2">
        <f t="shared" si="9"/>
        <v>92.052795278730343</v>
      </c>
      <c r="D35" s="2">
        <f t="shared" si="9"/>
        <v>97.735066592232229</v>
      </c>
      <c r="E35" s="2">
        <f t="shared" si="9"/>
        <v>95.665523566472586</v>
      </c>
      <c r="F35" s="2">
        <f t="shared" si="9"/>
        <v>98.022170827019693</v>
      </c>
      <c r="G35" s="2">
        <f t="shared" si="9"/>
        <v>104.73323231517664</v>
      </c>
      <c r="H35" s="2">
        <f t="shared" si="9"/>
        <v>114.2794481218598</v>
      </c>
      <c r="I35" s="2">
        <f t="shared" si="9"/>
        <v>128.07241406810749</v>
      </c>
      <c r="J35" s="2">
        <f t="shared" si="9"/>
        <v>122.91650051838265</v>
      </c>
      <c r="K35" s="2">
        <f t="shared" si="9"/>
        <v>89.720073371082208</v>
      </c>
      <c r="L35" s="2">
        <f t="shared" si="9"/>
        <v>0.22729085254007483</v>
      </c>
      <c r="M35" s="2">
        <f t="shared" si="9"/>
        <v>4.4740409921046336</v>
      </c>
      <c r="O35" s="145">
        <f t="shared" ref="O35:Z42" si="10">IF(B35&gt;50,B35,-10)</f>
        <v>104.02743440465744</v>
      </c>
      <c r="P35" s="145">
        <f t="shared" si="10"/>
        <v>92.052795278730343</v>
      </c>
      <c r="Q35" s="145">
        <f t="shared" si="10"/>
        <v>97.735066592232229</v>
      </c>
      <c r="R35" s="145">
        <f t="shared" si="10"/>
        <v>95.665523566472586</v>
      </c>
      <c r="S35" s="145">
        <f t="shared" si="10"/>
        <v>98.022170827019693</v>
      </c>
      <c r="T35" s="145">
        <f t="shared" si="10"/>
        <v>104.73323231517664</v>
      </c>
      <c r="U35" s="145">
        <f t="shared" si="10"/>
        <v>114.2794481218598</v>
      </c>
      <c r="V35" s="145">
        <f t="shared" si="10"/>
        <v>128.07241406810749</v>
      </c>
      <c r="W35" s="145">
        <f t="shared" si="10"/>
        <v>122.91650051838265</v>
      </c>
      <c r="X35" s="145">
        <f t="shared" si="10"/>
        <v>89.720073371082208</v>
      </c>
      <c r="Y35" s="145">
        <f t="shared" si="10"/>
        <v>-10</v>
      </c>
      <c r="Z35" s="145">
        <f t="shared" si="10"/>
        <v>-10</v>
      </c>
      <c r="AA35" s="118"/>
      <c r="AB35" s="145">
        <f t="shared" ref="AB35:AM42" si="11">IF(B35&lt;50,B35,-10)</f>
        <v>-10</v>
      </c>
      <c r="AC35" s="145">
        <f t="shared" si="11"/>
        <v>-10</v>
      </c>
      <c r="AD35" s="145">
        <f t="shared" si="11"/>
        <v>-10</v>
      </c>
      <c r="AE35" s="145">
        <f t="shared" si="11"/>
        <v>-10</v>
      </c>
      <c r="AF35" s="145">
        <f t="shared" si="11"/>
        <v>-10</v>
      </c>
      <c r="AG35" s="145">
        <f t="shared" si="11"/>
        <v>-10</v>
      </c>
      <c r="AH35" s="145">
        <f t="shared" si="11"/>
        <v>-10</v>
      </c>
      <c r="AI35" s="145">
        <f t="shared" si="11"/>
        <v>-10</v>
      </c>
      <c r="AJ35" s="145">
        <f t="shared" si="11"/>
        <v>-10</v>
      </c>
      <c r="AK35" s="145">
        <f t="shared" si="11"/>
        <v>-10</v>
      </c>
      <c r="AL35" s="145">
        <f t="shared" si="11"/>
        <v>0.22729085254007483</v>
      </c>
      <c r="AM35" s="145">
        <f t="shared" si="11"/>
        <v>4.4740409921046336</v>
      </c>
    </row>
    <row r="36" spans="1:39" x14ac:dyDescent="0.25">
      <c r="A36">
        <f t="shared" si="8"/>
        <v>0</v>
      </c>
      <c r="B36" s="2">
        <f t="shared" si="9"/>
        <v>97.376186298747896</v>
      </c>
      <c r="C36" s="2">
        <f t="shared" si="9"/>
        <v>91.634101602998641</v>
      </c>
      <c r="D36" s="2">
        <f t="shared" si="9"/>
        <v>99.61320679480022</v>
      </c>
      <c r="E36" s="2">
        <f t="shared" si="9"/>
        <v>99.948161735385582</v>
      </c>
      <c r="F36" s="2">
        <f t="shared" si="9"/>
        <v>93.548129834915059</v>
      </c>
      <c r="G36" s="2">
        <f t="shared" si="9"/>
        <v>100.00797511763298</v>
      </c>
      <c r="H36" s="2">
        <f t="shared" si="9"/>
        <v>88.152962756200651</v>
      </c>
      <c r="I36" s="2">
        <f t="shared" si="9"/>
        <v>130.3692479464072</v>
      </c>
      <c r="J36" s="2">
        <f t="shared" si="9"/>
        <v>183.60315814658264</v>
      </c>
      <c r="K36" s="2">
        <f t="shared" si="9"/>
        <v>32.753808118669745</v>
      </c>
      <c r="L36" s="2">
        <f t="shared" si="9"/>
        <v>0.84935002791291092</v>
      </c>
      <c r="M36" s="2">
        <f t="shared" si="9"/>
        <v>1.411595821038359</v>
      </c>
      <c r="O36" s="145">
        <f t="shared" si="10"/>
        <v>97.376186298747896</v>
      </c>
      <c r="P36" s="145">
        <f t="shared" si="10"/>
        <v>91.634101602998641</v>
      </c>
      <c r="Q36" s="145">
        <f t="shared" si="10"/>
        <v>99.61320679480022</v>
      </c>
      <c r="R36" s="145">
        <f t="shared" si="10"/>
        <v>99.948161735385582</v>
      </c>
      <c r="S36" s="145">
        <f t="shared" si="10"/>
        <v>93.548129834915059</v>
      </c>
      <c r="T36" s="145">
        <f t="shared" si="10"/>
        <v>100.00797511763298</v>
      </c>
      <c r="U36" s="145">
        <f t="shared" si="10"/>
        <v>88.152962756200651</v>
      </c>
      <c r="V36" s="145">
        <f t="shared" si="10"/>
        <v>130.3692479464072</v>
      </c>
      <c r="W36" s="145">
        <f t="shared" si="10"/>
        <v>183.60315814658264</v>
      </c>
      <c r="X36" s="145">
        <f t="shared" si="10"/>
        <v>-10</v>
      </c>
      <c r="Y36" s="145">
        <f t="shared" si="10"/>
        <v>-10</v>
      </c>
      <c r="Z36" s="145">
        <f t="shared" si="10"/>
        <v>-10</v>
      </c>
      <c r="AA36" s="118"/>
      <c r="AB36" s="145">
        <f t="shared" si="11"/>
        <v>-10</v>
      </c>
      <c r="AC36" s="145">
        <f t="shared" si="11"/>
        <v>-10</v>
      </c>
      <c r="AD36" s="145">
        <f t="shared" si="11"/>
        <v>-10</v>
      </c>
      <c r="AE36" s="145">
        <f t="shared" si="11"/>
        <v>-10</v>
      </c>
      <c r="AF36" s="145">
        <f t="shared" si="11"/>
        <v>-10</v>
      </c>
      <c r="AG36" s="145">
        <f t="shared" si="11"/>
        <v>-10</v>
      </c>
      <c r="AH36" s="145">
        <f t="shared" si="11"/>
        <v>-10</v>
      </c>
      <c r="AI36" s="145">
        <f t="shared" si="11"/>
        <v>-10</v>
      </c>
      <c r="AJ36" s="145">
        <f t="shared" si="11"/>
        <v>-10</v>
      </c>
      <c r="AK36" s="145">
        <f t="shared" si="11"/>
        <v>32.753808118669745</v>
      </c>
      <c r="AL36" s="145">
        <f t="shared" si="11"/>
        <v>0.84935002791291092</v>
      </c>
      <c r="AM36" s="145">
        <f t="shared" si="11"/>
        <v>1.411595821038359</v>
      </c>
    </row>
    <row r="37" spans="1:39" x14ac:dyDescent="0.25">
      <c r="A37">
        <f t="shared" si="8"/>
        <v>0</v>
      </c>
      <c r="B37" s="2">
        <f t="shared" si="9"/>
        <v>105.92949996012439</v>
      </c>
      <c r="C37" s="2">
        <f t="shared" si="9"/>
        <v>98.010208150570207</v>
      </c>
      <c r="D37" s="2">
        <f t="shared" si="9"/>
        <v>104.9126724619188</v>
      </c>
      <c r="E37" s="2">
        <f t="shared" si="9"/>
        <v>95.234867214291413</v>
      </c>
      <c r="F37" s="2">
        <f t="shared" si="9"/>
        <v>97.184783475556259</v>
      </c>
      <c r="G37" s="2">
        <f t="shared" si="9"/>
        <v>100.3190047053194</v>
      </c>
      <c r="H37" s="2">
        <f t="shared" si="9"/>
        <v>95.677486242922072</v>
      </c>
      <c r="I37" s="2">
        <f t="shared" si="9"/>
        <v>103.50107664088044</v>
      </c>
      <c r="J37" s="2">
        <f t="shared" si="9"/>
        <v>98.404976473402968</v>
      </c>
      <c r="K37" s="2">
        <f t="shared" si="9"/>
        <v>23.291331047132939</v>
      </c>
      <c r="L37" s="2">
        <f t="shared" si="9"/>
        <v>0.66990988117074646</v>
      </c>
      <c r="M37" s="2">
        <f t="shared" si="9"/>
        <v>1.2441183507456726</v>
      </c>
      <c r="O37" s="145">
        <f t="shared" si="10"/>
        <v>105.92949996012439</v>
      </c>
      <c r="P37" s="145">
        <f t="shared" si="10"/>
        <v>98.010208150570207</v>
      </c>
      <c r="Q37" s="145">
        <f t="shared" si="10"/>
        <v>104.9126724619188</v>
      </c>
      <c r="R37" s="145">
        <f t="shared" si="10"/>
        <v>95.234867214291413</v>
      </c>
      <c r="S37" s="145">
        <f t="shared" si="10"/>
        <v>97.184783475556259</v>
      </c>
      <c r="T37" s="145">
        <f t="shared" si="10"/>
        <v>100.3190047053194</v>
      </c>
      <c r="U37" s="145">
        <f t="shared" si="10"/>
        <v>95.677486242922072</v>
      </c>
      <c r="V37" s="145">
        <f t="shared" si="10"/>
        <v>103.50107664088044</v>
      </c>
      <c r="W37" s="145">
        <f t="shared" si="10"/>
        <v>98.404976473402968</v>
      </c>
      <c r="X37" s="145">
        <f t="shared" si="10"/>
        <v>-10</v>
      </c>
      <c r="Y37" s="145">
        <f t="shared" si="10"/>
        <v>-10</v>
      </c>
      <c r="Z37" s="145">
        <f t="shared" si="10"/>
        <v>-10</v>
      </c>
      <c r="AA37" s="118"/>
      <c r="AB37" s="145">
        <f t="shared" si="11"/>
        <v>-10</v>
      </c>
      <c r="AC37" s="145">
        <f t="shared" si="11"/>
        <v>-10</v>
      </c>
      <c r="AD37" s="145">
        <f t="shared" si="11"/>
        <v>-10</v>
      </c>
      <c r="AE37" s="145">
        <f t="shared" si="11"/>
        <v>-10</v>
      </c>
      <c r="AF37" s="145">
        <f t="shared" si="11"/>
        <v>-10</v>
      </c>
      <c r="AG37" s="145">
        <f t="shared" si="11"/>
        <v>-10</v>
      </c>
      <c r="AH37" s="145">
        <f t="shared" si="11"/>
        <v>-10</v>
      </c>
      <c r="AI37" s="145">
        <f t="shared" si="11"/>
        <v>-10</v>
      </c>
      <c r="AJ37" s="145">
        <f t="shared" si="11"/>
        <v>-10</v>
      </c>
      <c r="AK37" s="145">
        <f t="shared" si="11"/>
        <v>23.291331047132939</v>
      </c>
      <c r="AL37" s="145">
        <f t="shared" si="11"/>
        <v>0.66990988117074646</v>
      </c>
      <c r="AM37" s="145">
        <f t="shared" si="11"/>
        <v>1.2441183507456726</v>
      </c>
    </row>
    <row r="38" spans="1:39" x14ac:dyDescent="0.25">
      <c r="A38">
        <f t="shared" si="8"/>
        <v>0</v>
      </c>
      <c r="B38" s="2">
        <f t="shared" si="9"/>
        <v>103.56089002312783</v>
      </c>
      <c r="C38" s="2">
        <f t="shared" si="9"/>
        <v>99.529468059653865</v>
      </c>
      <c r="D38" s="2">
        <f t="shared" si="9"/>
        <v>98.404976473402968</v>
      </c>
      <c r="E38" s="2">
        <f t="shared" si="9"/>
        <v>95.127203126246101</v>
      </c>
      <c r="F38" s="2">
        <f t="shared" si="9"/>
        <v>93.488316452667661</v>
      </c>
      <c r="G38" s="2">
        <f t="shared" si="9"/>
        <v>98.668155355291475</v>
      </c>
      <c r="H38" s="2">
        <f t="shared" si="9"/>
        <v>100.07975117632984</v>
      </c>
      <c r="I38" s="2">
        <f t="shared" si="9"/>
        <v>115.75085732514555</v>
      </c>
      <c r="J38" s="2">
        <f t="shared" si="9"/>
        <v>136.29077278889864</v>
      </c>
      <c r="K38" s="2">
        <f t="shared" si="9"/>
        <v>136.45825025919132</v>
      </c>
      <c r="L38" s="2">
        <f t="shared" si="9"/>
        <v>89.157827577956766</v>
      </c>
      <c r="M38" s="2">
        <f t="shared" si="9"/>
        <v>0.52635776377701582</v>
      </c>
      <c r="O38" s="145">
        <f t="shared" si="10"/>
        <v>103.56089002312783</v>
      </c>
      <c r="P38" s="145">
        <f t="shared" si="10"/>
        <v>99.529468059653865</v>
      </c>
      <c r="Q38" s="145">
        <f t="shared" si="10"/>
        <v>98.404976473402968</v>
      </c>
      <c r="R38" s="145">
        <f t="shared" si="10"/>
        <v>95.127203126246101</v>
      </c>
      <c r="S38" s="145">
        <f t="shared" si="10"/>
        <v>93.488316452667661</v>
      </c>
      <c r="T38" s="145">
        <f t="shared" si="10"/>
        <v>98.668155355291475</v>
      </c>
      <c r="U38" s="145">
        <f t="shared" si="10"/>
        <v>100.07975117632984</v>
      </c>
      <c r="V38" s="145">
        <f t="shared" si="10"/>
        <v>115.75085732514555</v>
      </c>
      <c r="W38" s="145">
        <f t="shared" si="10"/>
        <v>136.29077278889864</v>
      </c>
      <c r="X38" s="145">
        <f t="shared" si="10"/>
        <v>136.45825025919132</v>
      </c>
      <c r="Y38" s="145">
        <f t="shared" si="10"/>
        <v>89.157827577956766</v>
      </c>
      <c r="Z38" s="145">
        <f t="shared" si="10"/>
        <v>-10</v>
      </c>
      <c r="AA38" s="118"/>
      <c r="AB38" s="145">
        <f t="shared" si="11"/>
        <v>-10</v>
      </c>
      <c r="AC38" s="145">
        <f t="shared" si="11"/>
        <v>-10</v>
      </c>
      <c r="AD38" s="145">
        <f t="shared" si="11"/>
        <v>-10</v>
      </c>
      <c r="AE38" s="145">
        <f t="shared" si="11"/>
        <v>-10</v>
      </c>
      <c r="AF38" s="145">
        <f t="shared" si="11"/>
        <v>-10</v>
      </c>
      <c r="AG38" s="145">
        <f t="shared" si="11"/>
        <v>-10</v>
      </c>
      <c r="AH38" s="145">
        <f t="shared" si="11"/>
        <v>-10</v>
      </c>
      <c r="AI38" s="145">
        <f t="shared" si="11"/>
        <v>-10</v>
      </c>
      <c r="AJ38" s="145">
        <f t="shared" si="11"/>
        <v>-10</v>
      </c>
      <c r="AK38" s="145">
        <f t="shared" si="11"/>
        <v>-10</v>
      </c>
      <c r="AL38" s="145">
        <f t="shared" si="11"/>
        <v>-10</v>
      </c>
      <c r="AM38" s="145">
        <f t="shared" si="11"/>
        <v>0.52635776377701582</v>
      </c>
    </row>
    <row r="39" spans="1:39" x14ac:dyDescent="0.25">
      <c r="A39">
        <f t="shared" si="8"/>
        <v>0</v>
      </c>
      <c r="B39" s="2">
        <f t="shared" si="9"/>
        <v>135.74048967222265</v>
      </c>
      <c r="C39" s="2">
        <f t="shared" si="9"/>
        <v>131.4458888268602</v>
      </c>
      <c r="D39" s="2">
        <f t="shared" si="9"/>
        <v>129.66345003588802</v>
      </c>
      <c r="E39" s="2">
        <f t="shared" si="9"/>
        <v>119.41143631868569</v>
      </c>
      <c r="F39" s="2">
        <f t="shared" si="9"/>
        <v>119.20807081904456</v>
      </c>
      <c r="G39" s="2">
        <f t="shared" si="9"/>
        <v>120.60770396363345</v>
      </c>
      <c r="H39" s="2">
        <f t="shared" si="9"/>
        <v>126.37371401228168</v>
      </c>
      <c r="I39" s="2">
        <f t="shared" si="9"/>
        <v>125.57221469016669</v>
      </c>
      <c r="J39" s="2">
        <f t="shared" si="9"/>
        <v>137.06834675811464</v>
      </c>
      <c r="K39" s="2">
        <f t="shared" si="9"/>
        <v>127.09147459925032</v>
      </c>
      <c r="L39" s="2">
        <f t="shared" si="9"/>
        <v>131.67317967940028</v>
      </c>
      <c r="M39" s="2">
        <f t="shared" si="9"/>
        <v>124.29220831007255</v>
      </c>
      <c r="O39" s="145">
        <f t="shared" si="10"/>
        <v>135.74048967222265</v>
      </c>
      <c r="P39" s="145">
        <f t="shared" si="10"/>
        <v>131.4458888268602</v>
      </c>
      <c r="Q39" s="145">
        <f t="shared" si="10"/>
        <v>129.66345003588802</v>
      </c>
      <c r="R39" s="145">
        <f t="shared" si="10"/>
        <v>119.41143631868569</v>
      </c>
      <c r="S39" s="145">
        <f t="shared" si="10"/>
        <v>119.20807081904456</v>
      </c>
      <c r="T39" s="145">
        <f t="shared" si="10"/>
        <v>120.60770396363345</v>
      </c>
      <c r="U39" s="145">
        <f t="shared" si="10"/>
        <v>126.37371401228168</v>
      </c>
      <c r="V39" s="145">
        <f t="shared" si="10"/>
        <v>125.57221469016669</v>
      </c>
      <c r="W39" s="145">
        <f t="shared" si="10"/>
        <v>137.06834675811464</v>
      </c>
      <c r="X39" s="145">
        <f t="shared" si="10"/>
        <v>127.09147459925032</v>
      </c>
      <c r="Y39" s="145">
        <f t="shared" si="10"/>
        <v>131.67317967940028</v>
      </c>
      <c r="Z39" s="145">
        <f t="shared" si="10"/>
        <v>124.29220831007255</v>
      </c>
      <c r="AA39" s="118"/>
      <c r="AB39" s="145">
        <f t="shared" si="11"/>
        <v>-10</v>
      </c>
      <c r="AC39" s="145">
        <f t="shared" si="11"/>
        <v>-10</v>
      </c>
      <c r="AD39" s="145">
        <f t="shared" si="11"/>
        <v>-10</v>
      </c>
      <c r="AE39" s="145">
        <f t="shared" si="11"/>
        <v>-10</v>
      </c>
      <c r="AF39" s="145">
        <f t="shared" si="11"/>
        <v>-10</v>
      </c>
      <c r="AG39" s="145">
        <f t="shared" si="11"/>
        <v>-10</v>
      </c>
      <c r="AH39" s="145">
        <f t="shared" si="11"/>
        <v>-10</v>
      </c>
      <c r="AI39" s="145">
        <f t="shared" si="11"/>
        <v>-10</v>
      </c>
      <c r="AJ39" s="145">
        <f t="shared" si="11"/>
        <v>-10</v>
      </c>
      <c r="AK39" s="145">
        <f t="shared" si="11"/>
        <v>-10</v>
      </c>
      <c r="AL39" s="145">
        <f t="shared" si="11"/>
        <v>-10</v>
      </c>
      <c r="AM39" s="145">
        <f t="shared" si="11"/>
        <v>-10</v>
      </c>
    </row>
    <row r="40" spans="1:39" x14ac:dyDescent="0.25">
      <c r="A40">
        <f t="shared" si="8"/>
        <v>0</v>
      </c>
      <c r="B40" s="2">
        <f t="shared" si="9"/>
        <v>134.14945370444212</v>
      </c>
      <c r="C40" s="2">
        <f t="shared" si="9"/>
        <v>130.76401626923996</v>
      </c>
      <c r="D40" s="2">
        <f t="shared" si="9"/>
        <v>122.16285190206553</v>
      </c>
      <c r="E40" s="2">
        <f t="shared" si="9"/>
        <v>130.50083738735145</v>
      </c>
      <c r="F40" s="2">
        <f t="shared" si="9"/>
        <v>125.04585692638963</v>
      </c>
      <c r="G40" s="2">
        <f t="shared" si="9"/>
        <v>126.25408724778688</v>
      </c>
      <c r="H40" s="2">
        <f t="shared" si="9"/>
        <v>131.75691841454659</v>
      </c>
      <c r="I40" s="2">
        <f t="shared" si="9"/>
        <v>128.58680915543502</v>
      </c>
      <c r="J40" s="2">
        <f t="shared" si="9"/>
        <v>135.64478826062683</v>
      </c>
      <c r="K40" s="2">
        <f t="shared" si="9"/>
        <v>129.13709227211098</v>
      </c>
      <c r="L40" s="2">
        <f t="shared" si="9"/>
        <v>123.47874631150808</v>
      </c>
      <c r="M40" s="2">
        <f t="shared" si="9"/>
        <v>135.1662812026477</v>
      </c>
      <c r="O40" s="145">
        <f t="shared" si="10"/>
        <v>134.14945370444212</v>
      </c>
      <c r="P40" s="145">
        <f t="shared" si="10"/>
        <v>130.76401626923996</v>
      </c>
      <c r="Q40" s="145">
        <f t="shared" si="10"/>
        <v>122.16285190206553</v>
      </c>
      <c r="R40" s="145">
        <f t="shared" si="10"/>
        <v>130.50083738735145</v>
      </c>
      <c r="S40" s="145">
        <f t="shared" si="10"/>
        <v>125.04585692638963</v>
      </c>
      <c r="T40" s="145">
        <f t="shared" si="10"/>
        <v>126.25408724778688</v>
      </c>
      <c r="U40" s="145">
        <f t="shared" si="10"/>
        <v>131.75691841454659</v>
      </c>
      <c r="V40" s="145">
        <f t="shared" si="10"/>
        <v>128.58680915543502</v>
      </c>
      <c r="W40" s="145">
        <f t="shared" si="10"/>
        <v>135.64478826062683</v>
      </c>
      <c r="X40" s="145">
        <f t="shared" si="10"/>
        <v>129.13709227211098</v>
      </c>
      <c r="Y40" s="145">
        <f t="shared" si="10"/>
        <v>123.47874631150808</v>
      </c>
      <c r="Z40" s="145">
        <f t="shared" si="10"/>
        <v>135.1662812026477</v>
      </c>
      <c r="AA40" s="118"/>
      <c r="AB40" s="145">
        <f t="shared" si="11"/>
        <v>-10</v>
      </c>
      <c r="AC40" s="145">
        <f t="shared" si="11"/>
        <v>-10</v>
      </c>
      <c r="AD40" s="145">
        <f t="shared" si="11"/>
        <v>-10</v>
      </c>
      <c r="AE40" s="145">
        <f t="shared" si="11"/>
        <v>-10</v>
      </c>
      <c r="AF40" s="145">
        <f t="shared" si="11"/>
        <v>-10</v>
      </c>
      <c r="AG40" s="145">
        <f t="shared" si="11"/>
        <v>-10</v>
      </c>
      <c r="AH40" s="145">
        <f t="shared" si="11"/>
        <v>-10</v>
      </c>
      <c r="AI40" s="145">
        <f t="shared" si="11"/>
        <v>-10</v>
      </c>
      <c r="AJ40" s="145">
        <f t="shared" si="11"/>
        <v>-10</v>
      </c>
      <c r="AK40" s="145">
        <f t="shared" si="11"/>
        <v>-10</v>
      </c>
      <c r="AL40" s="145">
        <f t="shared" si="11"/>
        <v>-10</v>
      </c>
      <c r="AM40" s="145">
        <f t="shared" si="11"/>
        <v>-10</v>
      </c>
    </row>
    <row r="41" spans="1:39" x14ac:dyDescent="0.25">
      <c r="A41">
        <f t="shared" si="8"/>
        <v>0</v>
      </c>
      <c r="B41" s="2">
        <f t="shared" si="9"/>
        <v>133.16851423558495</v>
      </c>
      <c r="C41" s="2">
        <f t="shared" si="9"/>
        <v>134.55618470372437</v>
      </c>
      <c r="D41" s="2">
        <f t="shared" si="9"/>
        <v>128.47914506738974</v>
      </c>
      <c r="E41" s="2">
        <f t="shared" si="9"/>
        <v>139.40106866576281</v>
      </c>
      <c r="F41" s="2">
        <f t="shared" si="9"/>
        <v>132.00813461998561</v>
      </c>
      <c r="G41" s="2">
        <f t="shared" si="9"/>
        <v>129.63952468298905</v>
      </c>
      <c r="H41" s="2">
        <f t="shared" si="9"/>
        <v>134.9509530265571</v>
      </c>
      <c r="I41" s="2">
        <f t="shared" si="9"/>
        <v>126.42156471807957</v>
      </c>
      <c r="J41" s="2">
        <f t="shared" si="9"/>
        <v>129.77111412393333</v>
      </c>
      <c r="K41" s="2">
        <f t="shared" si="9"/>
        <v>140.34612010527155</v>
      </c>
      <c r="L41" s="2">
        <f t="shared" si="9"/>
        <v>139.78387431214608</v>
      </c>
      <c r="M41" s="2">
        <f t="shared" si="9"/>
        <v>121.32546455060211</v>
      </c>
      <c r="O41" s="145">
        <f t="shared" si="10"/>
        <v>133.16851423558495</v>
      </c>
      <c r="P41" s="145">
        <f t="shared" si="10"/>
        <v>134.55618470372437</v>
      </c>
      <c r="Q41" s="145">
        <f t="shared" si="10"/>
        <v>128.47914506738974</v>
      </c>
      <c r="R41" s="145">
        <f t="shared" si="10"/>
        <v>139.40106866576281</v>
      </c>
      <c r="S41" s="145">
        <f t="shared" si="10"/>
        <v>132.00813461998561</v>
      </c>
      <c r="T41" s="145">
        <f t="shared" si="10"/>
        <v>129.63952468298905</v>
      </c>
      <c r="U41" s="145">
        <f t="shared" si="10"/>
        <v>134.9509530265571</v>
      </c>
      <c r="V41" s="145">
        <f t="shared" si="10"/>
        <v>126.42156471807957</v>
      </c>
      <c r="W41" s="145">
        <f t="shared" si="10"/>
        <v>129.77111412393333</v>
      </c>
      <c r="X41" s="145">
        <f t="shared" si="10"/>
        <v>140.34612010527155</v>
      </c>
      <c r="Y41" s="145">
        <f t="shared" si="10"/>
        <v>139.78387431214608</v>
      </c>
      <c r="Z41" s="145">
        <f t="shared" si="10"/>
        <v>121.32546455060211</v>
      </c>
      <c r="AA41" s="118"/>
      <c r="AB41" s="145">
        <f t="shared" si="11"/>
        <v>-10</v>
      </c>
      <c r="AC41" s="145">
        <f t="shared" si="11"/>
        <v>-10</v>
      </c>
      <c r="AD41" s="145">
        <f t="shared" si="11"/>
        <v>-10</v>
      </c>
      <c r="AE41" s="145">
        <f t="shared" si="11"/>
        <v>-10</v>
      </c>
      <c r="AF41" s="145">
        <f t="shared" si="11"/>
        <v>-10</v>
      </c>
      <c r="AG41" s="145">
        <f t="shared" si="11"/>
        <v>-10</v>
      </c>
      <c r="AH41" s="145">
        <f t="shared" si="11"/>
        <v>-10</v>
      </c>
      <c r="AI41" s="145">
        <f t="shared" si="11"/>
        <v>-10</v>
      </c>
      <c r="AJ41" s="145">
        <f t="shared" si="11"/>
        <v>-10</v>
      </c>
      <c r="AK41" s="145">
        <f t="shared" si="11"/>
        <v>-10</v>
      </c>
      <c r="AL41" s="145">
        <f t="shared" si="11"/>
        <v>-10</v>
      </c>
      <c r="AM41" s="145">
        <f t="shared" si="11"/>
        <v>-10</v>
      </c>
    </row>
    <row r="42" spans="1:39" x14ac:dyDescent="0.25">
      <c r="B42" s="2">
        <f t="shared" si="9"/>
        <v>100.58218358720789</v>
      </c>
      <c r="C42" s="2">
        <f t="shared" si="9"/>
        <v>112.90374033016985</v>
      </c>
      <c r="D42" s="2">
        <f t="shared" si="9"/>
        <v>93.272988276577067</v>
      </c>
      <c r="E42" s="2">
        <f t="shared" si="9"/>
        <v>97.268522210702585</v>
      </c>
      <c r="F42" s="2">
        <f t="shared" si="9"/>
        <v>93.500279129117132</v>
      </c>
      <c r="G42" s="2">
        <f t="shared" si="9"/>
        <v>102.47228646622537</v>
      </c>
      <c r="H42" s="2">
        <f t="shared" si="9"/>
        <v>102.83116675970969</v>
      </c>
      <c r="I42" s="2">
        <f t="shared" si="9"/>
        <v>101.3238695270755</v>
      </c>
      <c r="J42" s="2">
        <f t="shared" si="9"/>
        <v>106.94632745832999</v>
      </c>
      <c r="K42" s="2">
        <f t="shared" si="9"/>
        <v>106.92240210543102</v>
      </c>
      <c r="L42" s="2">
        <f t="shared" si="9"/>
        <v>105.51080628439269</v>
      </c>
      <c r="M42" s="2">
        <f t="shared" si="9"/>
        <v>0</v>
      </c>
      <c r="O42" s="145">
        <f t="shared" si="10"/>
        <v>100.58218358720789</v>
      </c>
      <c r="P42" s="145">
        <f t="shared" si="10"/>
        <v>112.90374033016985</v>
      </c>
      <c r="Q42" s="145">
        <f t="shared" si="10"/>
        <v>93.272988276577067</v>
      </c>
      <c r="R42" s="145">
        <f t="shared" si="10"/>
        <v>97.268522210702585</v>
      </c>
      <c r="S42" s="145">
        <f t="shared" si="10"/>
        <v>93.500279129117132</v>
      </c>
      <c r="T42" s="145">
        <f t="shared" si="10"/>
        <v>102.47228646622537</v>
      </c>
      <c r="U42" s="145">
        <f t="shared" si="10"/>
        <v>102.83116675970969</v>
      </c>
      <c r="V42" s="145">
        <f t="shared" si="10"/>
        <v>101.3238695270755</v>
      </c>
      <c r="W42" s="145">
        <f t="shared" si="10"/>
        <v>106.94632745832999</v>
      </c>
      <c r="X42" s="145">
        <f t="shared" si="10"/>
        <v>106.92240210543102</v>
      </c>
      <c r="Y42" s="145">
        <f t="shared" si="10"/>
        <v>105.51080628439269</v>
      </c>
      <c r="Z42" s="145">
        <f t="shared" si="10"/>
        <v>-10</v>
      </c>
      <c r="AA42" s="118"/>
      <c r="AB42" s="145">
        <f t="shared" si="11"/>
        <v>-10</v>
      </c>
      <c r="AC42" s="145">
        <f t="shared" si="11"/>
        <v>-10</v>
      </c>
      <c r="AD42" s="145">
        <f t="shared" si="11"/>
        <v>-10</v>
      </c>
      <c r="AE42" s="145">
        <f t="shared" si="11"/>
        <v>-10</v>
      </c>
      <c r="AF42" s="145">
        <f t="shared" si="11"/>
        <v>-10</v>
      </c>
      <c r="AG42" s="145">
        <f t="shared" si="11"/>
        <v>-10</v>
      </c>
      <c r="AH42" s="145">
        <f t="shared" si="11"/>
        <v>-10</v>
      </c>
      <c r="AI42" s="145">
        <f t="shared" si="11"/>
        <v>-10</v>
      </c>
      <c r="AJ42" s="145">
        <f t="shared" si="11"/>
        <v>-10</v>
      </c>
      <c r="AK42" s="145">
        <f t="shared" si="11"/>
        <v>-10</v>
      </c>
      <c r="AL42" s="145">
        <f t="shared" si="11"/>
        <v>-10</v>
      </c>
      <c r="AM42" s="145">
        <f t="shared" si="11"/>
        <v>0</v>
      </c>
    </row>
    <row r="43" spans="1:39" x14ac:dyDescent="0.25"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</row>
    <row r="44" spans="1:39" x14ac:dyDescent="0.25">
      <c r="A44" s="1" t="s">
        <v>135</v>
      </c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</row>
    <row r="45" spans="1:39" ht="39.6" x14ac:dyDescent="0.25">
      <c r="B45" s="106" t="s">
        <v>102</v>
      </c>
      <c r="C45" s="106" t="s">
        <v>103</v>
      </c>
      <c r="D45" s="106" t="s">
        <v>104</v>
      </c>
      <c r="E45" s="106" t="s">
        <v>105</v>
      </c>
      <c r="F45" s="107" t="s">
        <v>109</v>
      </c>
      <c r="G45" s="107" t="s">
        <v>110</v>
      </c>
      <c r="O45" s="145">
        <f t="shared" ref="O45:Z52" si="12">IF((O35&gt;0)*AND(P35&gt;0),-10,O35)</f>
        <v>-10</v>
      </c>
      <c r="P45" s="145">
        <f t="shared" si="12"/>
        <v>-10</v>
      </c>
      <c r="Q45" s="145">
        <f t="shared" si="12"/>
        <v>-10</v>
      </c>
      <c r="R45" s="145">
        <f t="shared" si="12"/>
        <v>-10</v>
      </c>
      <c r="S45" s="145">
        <f t="shared" si="12"/>
        <v>-10</v>
      </c>
      <c r="T45" s="145">
        <f t="shared" si="12"/>
        <v>-10</v>
      </c>
      <c r="U45" s="145">
        <f t="shared" si="12"/>
        <v>-10</v>
      </c>
      <c r="V45" s="145">
        <f t="shared" si="12"/>
        <v>-10</v>
      </c>
      <c r="W45" s="145">
        <f t="shared" si="12"/>
        <v>-10</v>
      </c>
      <c r="X45" s="145">
        <f t="shared" si="12"/>
        <v>89.720073371082208</v>
      </c>
      <c r="Y45" s="145">
        <f t="shared" si="12"/>
        <v>-10</v>
      </c>
      <c r="Z45" s="145">
        <f t="shared" si="12"/>
        <v>-10</v>
      </c>
      <c r="AA45" s="118"/>
      <c r="AB45" s="145">
        <f>IF((AA35=-10)*AND(AB35&gt;-10),AB35,-10)</f>
        <v>-10</v>
      </c>
      <c r="AC45" s="145">
        <f t="shared" ref="AC45:AM45" si="13">IF((AB35=-10)*AND(AC35&gt;-10),AC35,-10)</f>
        <v>-10</v>
      </c>
      <c r="AD45" s="145">
        <f t="shared" si="13"/>
        <v>-10</v>
      </c>
      <c r="AE45" s="145">
        <f t="shared" si="13"/>
        <v>-10</v>
      </c>
      <c r="AF45" s="145">
        <f t="shared" si="13"/>
        <v>-10</v>
      </c>
      <c r="AG45" s="145">
        <f t="shared" si="13"/>
        <v>-10</v>
      </c>
      <c r="AH45" s="145">
        <f t="shared" si="13"/>
        <v>-10</v>
      </c>
      <c r="AI45" s="145">
        <f t="shared" si="13"/>
        <v>-10</v>
      </c>
      <c r="AJ45" s="145">
        <f t="shared" si="13"/>
        <v>-10</v>
      </c>
      <c r="AK45" s="145">
        <f t="shared" si="13"/>
        <v>-10</v>
      </c>
      <c r="AL45" s="145">
        <f t="shared" si="13"/>
        <v>0.22729085254007483</v>
      </c>
      <c r="AM45" s="145">
        <f t="shared" si="13"/>
        <v>-10</v>
      </c>
    </row>
    <row r="46" spans="1:39" x14ac:dyDescent="0.25">
      <c r="A46" t="str">
        <f t="shared" ref="A46:A52" si="14">A35</f>
        <v>BPB</v>
      </c>
      <c r="B46">
        <f>MAX(O55:Z55)</f>
        <v>5.1475</v>
      </c>
      <c r="C46">
        <f>MAX(AB55:AM55)</f>
        <v>10.295</v>
      </c>
      <c r="D46">
        <f>MAX(O45:Z45)</f>
        <v>89.720073371082208</v>
      </c>
      <c r="E46">
        <f>MAX(AB45:AM45)</f>
        <v>0.22729085254007483</v>
      </c>
      <c r="F46">
        <f t="shared" ref="F46:F52" si="15">(B46-C46)*((50-E46)/(D46-E46))+C46</f>
        <v>7.4321432072361082</v>
      </c>
      <c r="G46" s="55">
        <f t="shared" ref="G46:G52" si="16">IF(B46=$E$11,("&gt;"&amp;$E$11),F46)</f>
        <v>7.4321432072361082</v>
      </c>
      <c r="O46" s="145">
        <f t="shared" si="12"/>
        <v>-10</v>
      </c>
      <c r="P46" s="145">
        <f t="shared" si="12"/>
        <v>-10</v>
      </c>
      <c r="Q46" s="145">
        <f t="shared" si="12"/>
        <v>-10</v>
      </c>
      <c r="R46" s="145">
        <f t="shared" si="12"/>
        <v>-10</v>
      </c>
      <c r="S46" s="145">
        <f t="shared" si="12"/>
        <v>-10</v>
      </c>
      <c r="T46" s="145">
        <f t="shared" si="12"/>
        <v>-10</v>
      </c>
      <c r="U46" s="145">
        <f t="shared" si="12"/>
        <v>-10</v>
      </c>
      <c r="V46" s="145">
        <f t="shared" si="12"/>
        <v>-10</v>
      </c>
      <c r="W46" s="145">
        <f t="shared" si="12"/>
        <v>183.60315814658264</v>
      </c>
      <c r="X46" s="145">
        <f t="shared" si="12"/>
        <v>-10</v>
      </c>
      <c r="Y46" s="145">
        <f t="shared" si="12"/>
        <v>-10</v>
      </c>
      <c r="Z46" s="145">
        <f t="shared" si="12"/>
        <v>-10</v>
      </c>
      <c r="AA46" s="118"/>
      <c r="AB46" s="145">
        <f t="shared" ref="AB46:AM52" si="17">IF((AA36=-10)*AND(AB36&gt;-10),AB36,-10)</f>
        <v>-10</v>
      </c>
      <c r="AC46" s="145">
        <f t="shared" si="17"/>
        <v>-10</v>
      </c>
      <c r="AD46" s="145">
        <f t="shared" si="17"/>
        <v>-10</v>
      </c>
      <c r="AE46" s="145">
        <f t="shared" si="17"/>
        <v>-10</v>
      </c>
      <c r="AF46" s="145">
        <f t="shared" si="17"/>
        <v>-10</v>
      </c>
      <c r="AG46" s="145">
        <f t="shared" si="17"/>
        <v>-10</v>
      </c>
      <c r="AH46" s="145">
        <f t="shared" si="17"/>
        <v>-10</v>
      </c>
      <c r="AI46" s="145">
        <f t="shared" si="17"/>
        <v>-10</v>
      </c>
      <c r="AJ46" s="145">
        <f t="shared" si="17"/>
        <v>-10</v>
      </c>
      <c r="AK46" s="145">
        <f t="shared" si="17"/>
        <v>32.753808118669745</v>
      </c>
      <c r="AL46" s="145">
        <f t="shared" si="17"/>
        <v>-10</v>
      </c>
      <c r="AM46" s="145">
        <f t="shared" si="17"/>
        <v>-10</v>
      </c>
    </row>
    <row r="47" spans="1:39" x14ac:dyDescent="0.25">
      <c r="A47">
        <f t="shared" si="14"/>
        <v>0</v>
      </c>
      <c r="B47">
        <f t="shared" ref="B47:B52" si="18">MAX(O56:Z56)</f>
        <v>2.57375</v>
      </c>
      <c r="C47">
        <f t="shared" ref="C47:C52" si="19">MAX(AB56:AM56)</f>
        <v>5.1475</v>
      </c>
      <c r="D47">
        <f t="shared" ref="D47:D52" si="20">MAX(O46:Z46)</f>
        <v>183.60315814658264</v>
      </c>
      <c r="E47">
        <f t="shared" ref="E47:E52" si="21">MAX(AB46:AM46)</f>
        <v>32.753808118669745</v>
      </c>
      <c r="F47">
        <f t="shared" si="15"/>
        <v>4.8532502312979116</v>
      </c>
      <c r="G47" s="55">
        <f t="shared" si="16"/>
        <v>4.8532502312979116</v>
      </c>
      <c r="O47" s="145">
        <f t="shared" si="12"/>
        <v>-10</v>
      </c>
      <c r="P47" s="145">
        <f t="shared" si="12"/>
        <v>-10</v>
      </c>
      <c r="Q47" s="145">
        <f t="shared" si="12"/>
        <v>-10</v>
      </c>
      <c r="R47" s="145">
        <f t="shared" si="12"/>
        <v>-10</v>
      </c>
      <c r="S47" s="145">
        <f t="shared" si="12"/>
        <v>-10</v>
      </c>
      <c r="T47" s="145">
        <f t="shared" si="12"/>
        <v>-10</v>
      </c>
      <c r="U47" s="145">
        <f t="shared" si="12"/>
        <v>-10</v>
      </c>
      <c r="V47" s="145">
        <f t="shared" si="12"/>
        <v>-10</v>
      </c>
      <c r="W47" s="145">
        <f t="shared" si="12"/>
        <v>98.404976473402968</v>
      </c>
      <c r="X47" s="145">
        <f t="shared" si="12"/>
        <v>-10</v>
      </c>
      <c r="Y47" s="145">
        <f t="shared" si="12"/>
        <v>-10</v>
      </c>
      <c r="Z47" s="145">
        <f t="shared" si="12"/>
        <v>-10</v>
      </c>
      <c r="AA47" s="118"/>
      <c r="AB47" s="145">
        <f t="shared" si="17"/>
        <v>-10</v>
      </c>
      <c r="AC47" s="145">
        <f t="shared" si="17"/>
        <v>-10</v>
      </c>
      <c r="AD47" s="145">
        <f t="shared" si="17"/>
        <v>-10</v>
      </c>
      <c r="AE47" s="145">
        <f t="shared" si="17"/>
        <v>-10</v>
      </c>
      <c r="AF47" s="145">
        <f t="shared" si="17"/>
        <v>-10</v>
      </c>
      <c r="AG47" s="145">
        <f t="shared" si="17"/>
        <v>-10</v>
      </c>
      <c r="AH47" s="145">
        <f t="shared" si="17"/>
        <v>-10</v>
      </c>
      <c r="AI47" s="145">
        <f t="shared" si="17"/>
        <v>-10</v>
      </c>
      <c r="AJ47" s="145">
        <f t="shared" si="17"/>
        <v>-10</v>
      </c>
      <c r="AK47" s="145">
        <f t="shared" si="17"/>
        <v>23.291331047132939</v>
      </c>
      <c r="AL47" s="145">
        <f t="shared" si="17"/>
        <v>-10</v>
      </c>
      <c r="AM47" s="145">
        <f t="shared" si="17"/>
        <v>-10</v>
      </c>
    </row>
    <row r="48" spans="1:39" x14ac:dyDescent="0.25">
      <c r="A48">
        <f t="shared" si="14"/>
        <v>0</v>
      </c>
      <c r="B48">
        <f t="shared" si="18"/>
        <v>2.57375</v>
      </c>
      <c r="C48">
        <f t="shared" si="19"/>
        <v>5.1475</v>
      </c>
      <c r="D48">
        <f t="shared" si="20"/>
        <v>98.404976473402968</v>
      </c>
      <c r="E48">
        <f t="shared" si="21"/>
        <v>23.291331047132939</v>
      </c>
      <c r="F48">
        <f t="shared" si="15"/>
        <v>4.2323342358124965</v>
      </c>
      <c r="G48" s="55">
        <f t="shared" si="16"/>
        <v>4.2323342358124965</v>
      </c>
      <c r="O48" s="145">
        <f t="shared" si="12"/>
        <v>-10</v>
      </c>
      <c r="P48" s="145">
        <f t="shared" si="12"/>
        <v>-10</v>
      </c>
      <c r="Q48" s="145">
        <f t="shared" si="12"/>
        <v>-10</v>
      </c>
      <c r="R48" s="145">
        <f t="shared" si="12"/>
        <v>-10</v>
      </c>
      <c r="S48" s="145">
        <f t="shared" si="12"/>
        <v>-10</v>
      </c>
      <c r="T48" s="145">
        <f t="shared" si="12"/>
        <v>-10</v>
      </c>
      <c r="U48" s="145">
        <f t="shared" si="12"/>
        <v>-10</v>
      </c>
      <c r="V48" s="145">
        <f t="shared" si="12"/>
        <v>-10</v>
      </c>
      <c r="W48" s="145">
        <f t="shared" si="12"/>
        <v>-10</v>
      </c>
      <c r="X48" s="145">
        <f t="shared" si="12"/>
        <v>-10</v>
      </c>
      <c r="Y48" s="145">
        <f t="shared" si="12"/>
        <v>89.157827577956766</v>
      </c>
      <c r="Z48" s="145">
        <f t="shared" si="12"/>
        <v>-10</v>
      </c>
      <c r="AA48" s="118"/>
      <c r="AB48" s="145">
        <f t="shared" si="17"/>
        <v>-10</v>
      </c>
      <c r="AC48" s="145">
        <f t="shared" si="17"/>
        <v>-10</v>
      </c>
      <c r="AD48" s="145">
        <f t="shared" si="17"/>
        <v>-10</v>
      </c>
      <c r="AE48" s="145">
        <f t="shared" si="17"/>
        <v>-10</v>
      </c>
      <c r="AF48" s="145">
        <f t="shared" si="17"/>
        <v>-10</v>
      </c>
      <c r="AG48" s="145">
        <f t="shared" si="17"/>
        <v>-10</v>
      </c>
      <c r="AH48" s="145">
        <f t="shared" si="17"/>
        <v>-10</v>
      </c>
      <c r="AI48" s="145">
        <f t="shared" si="17"/>
        <v>-10</v>
      </c>
      <c r="AJ48" s="145">
        <f t="shared" si="17"/>
        <v>-10</v>
      </c>
      <c r="AK48" s="145">
        <f t="shared" si="17"/>
        <v>-10</v>
      </c>
      <c r="AL48" s="145">
        <f t="shared" si="17"/>
        <v>-10</v>
      </c>
      <c r="AM48" s="145">
        <f t="shared" si="17"/>
        <v>0.52635776377701582</v>
      </c>
    </row>
    <row r="49" spans="1:39" x14ac:dyDescent="0.25">
      <c r="A49">
        <f t="shared" si="14"/>
        <v>0</v>
      </c>
      <c r="B49">
        <f t="shared" si="18"/>
        <v>10.295</v>
      </c>
      <c r="C49">
        <f t="shared" si="19"/>
        <v>20.59</v>
      </c>
      <c r="D49">
        <f t="shared" si="20"/>
        <v>89.157827577956766</v>
      </c>
      <c r="E49">
        <f t="shared" si="21"/>
        <v>0.52635776377701582</v>
      </c>
      <c r="F49">
        <f t="shared" si="15"/>
        <v>14.843382597741485</v>
      </c>
      <c r="G49" s="55">
        <f t="shared" si="16"/>
        <v>14.843382597741485</v>
      </c>
      <c r="O49" s="145">
        <f t="shared" si="12"/>
        <v>-10</v>
      </c>
      <c r="P49" s="145">
        <f t="shared" si="12"/>
        <v>-10</v>
      </c>
      <c r="Q49" s="145">
        <f t="shared" si="12"/>
        <v>-10</v>
      </c>
      <c r="R49" s="145">
        <f t="shared" si="12"/>
        <v>-10</v>
      </c>
      <c r="S49" s="145">
        <f t="shared" si="12"/>
        <v>-10</v>
      </c>
      <c r="T49" s="145">
        <f t="shared" si="12"/>
        <v>-10</v>
      </c>
      <c r="U49" s="145">
        <f t="shared" si="12"/>
        <v>-10</v>
      </c>
      <c r="V49" s="145">
        <f t="shared" si="12"/>
        <v>-10</v>
      </c>
      <c r="W49" s="145">
        <f t="shared" si="12"/>
        <v>-10</v>
      </c>
      <c r="X49" s="145">
        <f t="shared" si="12"/>
        <v>-10</v>
      </c>
      <c r="Y49" s="145">
        <f t="shared" si="12"/>
        <v>-10</v>
      </c>
      <c r="Z49" s="145">
        <f t="shared" si="12"/>
        <v>124.29220831007255</v>
      </c>
      <c r="AA49" s="118"/>
      <c r="AB49" s="145">
        <f t="shared" si="17"/>
        <v>-10</v>
      </c>
      <c r="AC49" s="145">
        <f t="shared" si="17"/>
        <v>-10</v>
      </c>
      <c r="AD49" s="145">
        <f t="shared" si="17"/>
        <v>-10</v>
      </c>
      <c r="AE49" s="145">
        <f t="shared" si="17"/>
        <v>-10</v>
      </c>
      <c r="AF49" s="145">
        <f t="shared" si="17"/>
        <v>-10</v>
      </c>
      <c r="AG49" s="145">
        <f t="shared" si="17"/>
        <v>-10</v>
      </c>
      <c r="AH49" s="145">
        <f t="shared" si="17"/>
        <v>-10</v>
      </c>
      <c r="AI49" s="145">
        <f t="shared" si="17"/>
        <v>-10</v>
      </c>
      <c r="AJ49" s="145">
        <f t="shared" si="17"/>
        <v>-10</v>
      </c>
      <c r="AK49" s="145">
        <f t="shared" si="17"/>
        <v>-10</v>
      </c>
      <c r="AL49" s="145">
        <f t="shared" si="17"/>
        <v>-10</v>
      </c>
      <c r="AM49" s="145">
        <f t="shared" si="17"/>
        <v>-10</v>
      </c>
    </row>
    <row r="50" spans="1:39" x14ac:dyDescent="0.25">
      <c r="A50">
        <f t="shared" si="14"/>
        <v>0</v>
      </c>
      <c r="B50">
        <f t="shared" si="18"/>
        <v>20.59</v>
      </c>
      <c r="C50">
        <f t="shared" si="19"/>
        <v>-10</v>
      </c>
      <c r="D50">
        <f t="shared" si="20"/>
        <v>124.29220831007255</v>
      </c>
      <c r="E50">
        <f t="shared" si="21"/>
        <v>-10</v>
      </c>
      <c r="F50">
        <f t="shared" si="15"/>
        <v>3.6672113974190719</v>
      </c>
      <c r="G50" s="55" t="str">
        <f t="shared" si="16"/>
        <v>&gt;20.59</v>
      </c>
      <c r="O50" s="145">
        <f t="shared" si="12"/>
        <v>-10</v>
      </c>
      <c r="P50" s="145">
        <f t="shared" si="12"/>
        <v>-10</v>
      </c>
      <c r="Q50" s="145">
        <f t="shared" si="12"/>
        <v>-10</v>
      </c>
      <c r="R50" s="145">
        <f t="shared" si="12"/>
        <v>-10</v>
      </c>
      <c r="S50" s="145">
        <f t="shared" si="12"/>
        <v>-10</v>
      </c>
      <c r="T50" s="145">
        <f t="shared" si="12"/>
        <v>-10</v>
      </c>
      <c r="U50" s="145">
        <f t="shared" si="12"/>
        <v>-10</v>
      </c>
      <c r="V50" s="145">
        <f t="shared" si="12"/>
        <v>-10</v>
      </c>
      <c r="W50" s="145">
        <f t="shared" si="12"/>
        <v>-10</v>
      </c>
      <c r="X50" s="145">
        <f t="shared" si="12"/>
        <v>-10</v>
      </c>
      <c r="Y50" s="145">
        <f t="shared" si="12"/>
        <v>-10</v>
      </c>
      <c r="Z50" s="145">
        <f t="shared" si="12"/>
        <v>135.1662812026477</v>
      </c>
      <c r="AA50" s="118"/>
      <c r="AB50" s="145">
        <f t="shared" si="17"/>
        <v>-10</v>
      </c>
      <c r="AC50" s="145">
        <f t="shared" si="17"/>
        <v>-10</v>
      </c>
      <c r="AD50" s="145">
        <f t="shared" si="17"/>
        <v>-10</v>
      </c>
      <c r="AE50" s="145">
        <f t="shared" si="17"/>
        <v>-10</v>
      </c>
      <c r="AF50" s="145">
        <f t="shared" si="17"/>
        <v>-10</v>
      </c>
      <c r="AG50" s="145">
        <f t="shared" si="17"/>
        <v>-10</v>
      </c>
      <c r="AH50" s="145">
        <f t="shared" si="17"/>
        <v>-10</v>
      </c>
      <c r="AI50" s="145">
        <f t="shared" si="17"/>
        <v>-10</v>
      </c>
      <c r="AJ50" s="145">
        <f t="shared" si="17"/>
        <v>-10</v>
      </c>
      <c r="AK50" s="145">
        <f t="shared" si="17"/>
        <v>-10</v>
      </c>
      <c r="AL50" s="145">
        <f t="shared" si="17"/>
        <v>-10</v>
      </c>
      <c r="AM50" s="145">
        <f t="shared" si="17"/>
        <v>-10</v>
      </c>
    </row>
    <row r="51" spans="1:39" x14ac:dyDescent="0.25">
      <c r="A51">
        <f t="shared" si="14"/>
        <v>0</v>
      </c>
      <c r="B51">
        <f t="shared" si="18"/>
        <v>20.59</v>
      </c>
      <c r="C51">
        <f t="shared" si="19"/>
        <v>-10</v>
      </c>
      <c r="D51">
        <f t="shared" si="20"/>
        <v>135.1662812026477</v>
      </c>
      <c r="E51">
        <f t="shared" si="21"/>
        <v>-10</v>
      </c>
      <c r="F51">
        <f t="shared" si="15"/>
        <v>2.6434319650156048</v>
      </c>
      <c r="G51" s="55" t="str">
        <f t="shared" si="16"/>
        <v>&gt;20.59</v>
      </c>
      <c r="O51" s="145">
        <f t="shared" si="12"/>
        <v>-10</v>
      </c>
      <c r="P51" s="145">
        <f t="shared" si="12"/>
        <v>-10</v>
      </c>
      <c r="Q51" s="145">
        <f t="shared" si="12"/>
        <v>-10</v>
      </c>
      <c r="R51" s="145">
        <f t="shared" si="12"/>
        <v>-10</v>
      </c>
      <c r="S51" s="145">
        <f t="shared" si="12"/>
        <v>-10</v>
      </c>
      <c r="T51" s="145">
        <f t="shared" si="12"/>
        <v>-10</v>
      </c>
      <c r="U51" s="145">
        <f t="shared" si="12"/>
        <v>-10</v>
      </c>
      <c r="V51" s="145">
        <f t="shared" si="12"/>
        <v>-10</v>
      </c>
      <c r="W51" s="145">
        <f t="shared" si="12"/>
        <v>-10</v>
      </c>
      <c r="X51" s="145">
        <f t="shared" si="12"/>
        <v>-10</v>
      </c>
      <c r="Y51" s="145">
        <f t="shared" si="12"/>
        <v>-10</v>
      </c>
      <c r="Z51" s="145">
        <f t="shared" si="12"/>
        <v>121.32546455060211</v>
      </c>
      <c r="AA51" s="118"/>
      <c r="AB51" s="145">
        <f t="shared" si="17"/>
        <v>-10</v>
      </c>
      <c r="AC51" s="145">
        <f t="shared" si="17"/>
        <v>-10</v>
      </c>
      <c r="AD51" s="145">
        <f t="shared" si="17"/>
        <v>-10</v>
      </c>
      <c r="AE51" s="145">
        <f t="shared" si="17"/>
        <v>-10</v>
      </c>
      <c r="AF51" s="145">
        <f t="shared" si="17"/>
        <v>-10</v>
      </c>
      <c r="AG51" s="145">
        <f t="shared" si="17"/>
        <v>-10</v>
      </c>
      <c r="AH51" s="145">
        <f t="shared" si="17"/>
        <v>-10</v>
      </c>
      <c r="AI51" s="145">
        <f t="shared" si="17"/>
        <v>-10</v>
      </c>
      <c r="AJ51" s="145">
        <f t="shared" si="17"/>
        <v>-10</v>
      </c>
      <c r="AK51" s="145">
        <f t="shared" si="17"/>
        <v>-10</v>
      </c>
      <c r="AL51" s="145">
        <f t="shared" si="17"/>
        <v>-10</v>
      </c>
      <c r="AM51" s="145">
        <f t="shared" si="17"/>
        <v>-10</v>
      </c>
    </row>
    <row r="52" spans="1:39" x14ac:dyDescent="0.25">
      <c r="A52">
        <f t="shared" si="14"/>
        <v>0</v>
      </c>
      <c r="B52">
        <f t="shared" si="18"/>
        <v>20.59</v>
      </c>
      <c r="C52">
        <f t="shared" si="19"/>
        <v>-10</v>
      </c>
      <c r="D52">
        <f t="shared" si="20"/>
        <v>121.32546455060211</v>
      </c>
      <c r="E52">
        <f t="shared" si="21"/>
        <v>-10</v>
      </c>
      <c r="F52">
        <f t="shared" si="15"/>
        <v>3.9759642677128078</v>
      </c>
      <c r="G52" s="55" t="str">
        <f t="shared" si="16"/>
        <v>&gt;20.59</v>
      </c>
      <c r="O52" s="145">
        <f t="shared" si="12"/>
        <v>-10</v>
      </c>
      <c r="P52" s="145">
        <f t="shared" si="12"/>
        <v>-10</v>
      </c>
      <c r="Q52" s="145">
        <f t="shared" si="12"/>
        <v>-10</v>
      </c>
      <c r="R52" s="145">
        <f t="shared" si="12"/>
        <v>-10</v>
      </c>
      <c r="S52" s="145">
        <f t="shared" si="12"/>
        <v>-10</v>
      </c>
      <c r="T52" s="145">
        <f t="shared" si="12"/>
        <v>-10</v>
      </c>
      <c r="U52" s="145">
        <f t="shared" si="12"/>
        <v>-10</v>
      </c>
      <c r="V52" s="145">
        <f t="shared" si="12"/>
        <v>-10</v>
      </c>
      <c r="W52" s="145">
        <f t="shared" si="12"/>
        <v>-10</v>
      </c>
      <c r="X52" s="145">
        <f t="shared" si="12"/>
        <v>-10</v>
      </c>
      <c r="Y52" s="145">
        <f t="shared" si="12"/>
        <v>105.51080628439269</v>
      </c>
      <c r="Z52" s="145">
        <f t="shared" si="12"/>
        <v>-10</v>
      </c>
      <c r="AA52" s="118"/>
      <c r="AB52" s="145">
        <f t="shared" si="17"/>
        <v>-10</v>
      </c>
      <c r="AC52" s="145">
        <f t="shared" si="17"/>
        <v>-10</v>
      </c>
      <c r="AD52" s="145">
        <f t="shared" si="17"/>
        <v>-10</v>
      </c>
      <c r="AE52" s="145">
        <f t="shared" si="17"/>
        <v>-10</v>
      </c>
      <c r="AF52" s="145">
        <f t="shared" si="17"/>
        <v>-10</v>
      </c>
      <c r="AG52" s="145">
        <f t="shared" si="17"/>
        <v>-10</v>
      </c>
      <c r="AH52" s="145">
        <f t="shared" si="17"/>
        <v>-10</v>
      </c>
      <c r="AI52" s="145">
        <f t="shared" si="17"/>
        <v>-10</v>
      </c>
      <c r="AJ52" s="145">
        <f t="shared" si="17"/>
        <v>-10</v>
      </c>
      <c r="AK52" s="145">
        <f t="shared" si="17"/>
        <v>-10</v>
      </c>
      <c r="AL52" s="145">
        <f t="shared" si="17"/>
        <v>-10</v>
      </c>
      <c r="AM52" s="145">
        <f t="shared" si="17"/>
        <v>0</v>
      </c>
    </row>
    <row r="53" spans="1:39" x14ac:dyDescent="0.25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39" x14ac:dyDescent="0.25">
      <c r="A54" s="1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</row>
    <row r="55" spans="1:39" x14ac:dyDescent="0.25">
      <c r="B55" s="106"/>
      <c r="C55" s="106"/>
      <c r="D55" s="106"/>
      <c r="E55" s="106"/>
      <c r="O55" s="145">
        <f t="shared" ref="O55:Z62" si="22">IF(O45=-10,-10,O$34)</f>
        <v>-10</v>
      </c>
      <c r="P55" s="145">
        <f t="shared" si="22"/>
        <v>-10</v>
      </c>
      <c r="Q55" s="145">
        <f t="shared" si="22"/>
        <v>-10</v>
      </c>
      <c r="R55" s="145">
        <f t="shared" si="22"/>
        <v>-10</v>
      </c>
      <c r="S55" s="145">
        <f t="shared" si="22"/>
        <v>-10</v>
      </c>
      <c r="T55" s="145">
        <f t="shared" si="22"/>
        <v>-10</v>
      </c>
      <c r="U55" s="145">
        <f t="shared" si="22"/>
        <v>-10</v>
      </c>
      <c r="V55" s="145">
        <f t="shared" si="22"/>
        <v>-10</v>
      </c>
      <c r="W55" s="145">
        <f t="shared" si="22"/>
        <v>-10</v>
      </c>
      <c r="X55" s="145">
        <f t="shared" si="22"/>
        <v>5.1475</v>
      </c>
      <c r="Y55" s="145">
        <f t="shared" si="22"/>
        <v>-10</v>
      </c>
      <c r="Z55" s="145">
        <f t="shared" si="22"/>
        <v>-10</v>
      </c>
      <c r="AA55" s="118"/>
      <c r="AB55" s="145">
        <f t="shared" ref="AB55:AM62" si="23">IF(AB45=-10,-10,AB$34)</f>
        <v>-10</v>
      </c>
      <c r="AC55" s="145">
        <f t="shared" si="23"/>
        <v>-10</v>
      </c>
      <c r="AD55" s="145">
        <f t="shared" si="23"/>
        <v>-10</v>
      </c>
      <c r="AE55" s="145">
        <f t="shared" si="23"/>
        <v>-10</v>
      </c>
      <c r="AF55" s="145">
        <f t="shared" si="23"/>
        <v>-10</v>
      </c>
      <c r="AG55" s="145">
        <f t="shared" si="23"/>
        <v>-10</v>
      </c>
      <c r="AH55" s="145">
        <f t="shared" si="23"/>
        <v>-10</v>
      </c>
      <c r="AI55" s="145">
        <f t="shared" si="23"/>
        <v>-10</v>
      </c>
      <c r="AJ55" s="145">
        <f t="shared" si="23"/>
        <v>-10</v>
      </c>
      <c r="AK55" s="145">
        <f t="shared" si="23"/>
        <v>-10</v>
      </c>
      <c r="AL55" s="145">
        <f t="shared" si="23"/>
        <v>10.295</v>
      </c>
      <c r="AM55" s="145">
        <f t="shared" si="23"/>
        <v>-10</v>
      </c>
    </row>
    <row r="56" spans="1:39" x14ac:dyDescent="0.25">
      <c r="O56" s="145">
        <f t="shared" si="22"/>
        <v>-10</v>
      </c>
      <c r="P56" s="145">
        <f t="shared" si="22"/>
        <v>-10</v>
      </c>
      <c r="Q56" s="145">
        <f t="shared" si="22"/>
        <v>-10</v>
      </c>
      <c r="R56" s="145">
        <f t="shared" si="22"/>
        <v>-10</v>
      </c>
      <c r="S56" s="145">
        <f t="shared" si="22"/>
        <v>-10</v>
      </c>
      <c r="T56" s="145">
        <f t="shared" si="22"/>
        <v>-10</v>
      </c>
      <c r="U56" s="145">
        <f t="shared" si="22"/>
        <v>-10</v>
      </c>
      <c r="V56" s="145">
        <f t="shared" si="22"/>
        <v>-10</v>
      </c>
      <c r="W56" s="145">
        <f t="shared" si="22"/>
        <v>2.57375</v>
      </c>
      <c r="X56" s="145">
        <f t="shared" si="22"/>
        <v>-10</v>
      </c>
      <c r="Y56" s="145">
        <f t="shared" si="22"/>
        <v>-10</v>
      </c>
      <c r="Z56" s="145">
        <f t="shared" si="22"/>
        <v>-10</v>
      </c>
      <c r="AA56" s="118"/>
      <c r="AB56" s="145">
        <f t="shared" si="23"/>
        <v>-10</v>
      </c>
      <c r="AC56" s="145">
        <f t="shared" si="23"/>
        <v>-10</v>
      </c>
      <c r="AD56" s="145">
        <f t="shared" si="23"/>
        <v>-10</v>
      </c>
      <c r="AE56" s="145">
        <f t="shared" si="23"/>
        <v>-10</v>
      </c>
      <c r="AF56" s="145">
        <f t="shared" si="23"/>
        <v>-10</v>
      </c>
      <c r="AG56" s="145">
        <f t="shared" si="23"/>
        <v>-10</v>
      </c>
      <c r="AH56" s="145">
        <f t="shared" si="23"/>
        <v>-10</v>
      </c>
      <c r="AI56" s="145">
        <f t="shared" si="23"/>
        <v>-10</v>
      </c>
      <c r="AJ56" s="145">
        <f t="shared" si="23"/>
        <v>-10</v>
      </c>
      <c r="AK56" s="145">
        <f t="shared" si="23"/>
        <v>5.1475</v>
      </c>
      <c r="AL56" s="145">
        <f t="shared" si="23"/>
        <v>-10</v>
      </c>
      <c r="AM56" s="145">
        <f t="shared" si="23"/>
        <v>-10</v>
      </c>
    </row>
    <row r="57" spans="1:39" x14ac:dyDescent="0.25">
      <c r="O57" s="145">
        <f t="shared" si="22"/>
        <v>-10</v>
      </c>
      <c r="P57" s="145">
        <f t="shared" si="22"/>
        <v>-10</v>
      </c>
      <c r="Q57" s="145">
        <f t="shared" si="22"/>
        <v>-10</v>
      </c>
      <c r="R57" s="145">
        <f t="shared" si="22"/>
        <v>-10</v>
      </c>
      <c r="S57" s="145">
        <f t="shared" si="22"/>
        <v>-10</v>
      </c>
      <c r="T57" s="145">
        <f t="shared" si="22"/>
        <v>-10</v>
      </c>
      <c r="U57" s="145">
        <f t="shared" si="22"/>
        <v>-10</v>
      </c>
      <c r="V57" s="145">
        <f t="shared" si="22"/>
        <v>-10</v>
      </c>
      <c r="W57" s="145">
        <f t="shared" si="22"/>
        <v>2.57375</v>
      </c>
      <c r="X57" s="145">
        <f t="shared" si="22"/>
        <v>-10</v>
      </c>
      <c r="Y57" s="145">
        <f t="shared" si="22"/>
        <v>-10</v>
      </c>
      <c r="Z57" s="145">
        <f t="shared" si="22"/>
        <v>-10</v>
      </c>
      <c r="AA57" s="118"/>
      <c r="AB57" s="145">
        <f t="shared" si="23"/>
        <v>-10</v>
      </c>
      <c r="AC57" s="145">
        <f t="shared" si="23"/>
        <v>-10</v>
      </c>
      <c r="AD57" s="145">
        <f t="shared" si="23"/>
        <v>-10</v>
      </c>
      <c r="AE57" s="145">
        <f t="shared" si="23"/>
        <v>-10</v>
      </c>
      <c r="AF57" s="145">
        <f t="shared" si="23"/>
        <v>-10</v>
      </c>
      <c r="AG57" s="145">
        <f t="shared" si="23"/>
        <v>-10</v>
      </c>
      <c r="AH57" s="145">
        <f t="shared" si="23"/>
        <v>-10</v>
      </c>
      <c r="AI57" s="145">
        <f t="shared" si="23"/>
        <v>-10</v>
      </c>
      <c r="AJ57" s="145">
        <f t="shared" si="23"/>
        <v>-10</v>
      </c>
      <c r="AK57" s="145">
        <f t="shared" si="23"/>
        <v>5.1475</v>
      </c>
      <c r="AL57" s="145">
        <f t="shared" si="23"/>
        <v>-10</v>
      </c>
      <c r="AM57" s="145">
        <f t="shared" si="23"/>
        <v>-10</v>
      </c>
    </row>
    <row r="58" spans="1:39" x14ac:dyDescent="0.25">
      <c r="O58" s="145">
        <f t="shared" si="22"/>
        <v>-10</v>
      </c>
      <c r="P58" s="145">
        <f t="shared" si="22"/>
        <v>-10</v>
      </c>
      <c r="Q58" s="145">
        <f t="shared" si="22"/>
        <v>-10</v>
      </c>
      <c r="R58" s="145">
        <f t="shared" si="22"/>
        <v>-10</v>
      </c>
      <c r="S58" s="145">
        <f t="shared" si="22"/>
        <v>-10</v>
      </c>
      <c r="T58" s="145">
        <f t="shared" si="22"/>
        <v>-10</v>
      </c>
      <c r="U58" s="145">
        <f t="shared" si="22"/>
        <v>-10</v>
      </c>
      <c r="V58" s="145">
        <f t="shared" si="22"/>
        <v>-10</v>
      </c>
      <c r="W58" s="145">
        <f t="shared" si="22"/>
        <v>-10</v>
      </c>
      <c r="X58" s="145">
        <f t="shared" si="22"/>
        <v>-10</v>
      </c>
      <c r="Y58" s="145">
        <f t="shared" si="22"/>
        <v>10.295</v>
      </c>
      <c r="Z58" s="145">
        <f t="shared" si="22"/>
        <v>-10</v>
      </c>
      <c r="AA58" s="118"/>
      <c r="AB58" s="145">
        <f t="shared" si="23"/>
        <v>-10</v>
      </c>
      <c r="AC58" s="145">
        <f t="shared" si="23"/>
        <v>-10</v>
      </c>
      <c r="AD58" s="145">
        <f t="shared" si="23"/>
        <v>-10</v>
      </c>
      <c r="AE58" s="145">
        <f t="shared" si="23"/>
        <v>-10</v>
      </c>
      <c r="AF58" s="145">
        <f t="shared" si="23"/>
        <v>-10</v>
      </c>
      <c r="AG58" s="145">
        <f t="shared" si="23"/>
        <v>-10</v>
      </c>
      <c r="AH58" s="145">
        <f t="shared" si="23"/>
        <v>-10</v>
      </c>
      <c r="AI58" s="145">
        <f t="shared" si="23"/>
        <v>-10</v>
      </c>
      <c r="AJ58" s="145">
        <f t="shared" si="23"/>
        <v>-10</v>
      </c>
      <c r="AK58" s="145">
        <f t="shared" si="23"/>
        <v>-10</v>
      </c>
      <c r="AL58" s="145">
        <f t="shared" si="23"/>
        <v>-10</v>
      </c>
      <c r="AM58" s="145">
        <f t="shared" si="23"/>
        <v>20.59</v>
      </c>
    </row>
    <row r="59" spans="1:39" x14ac:dyDescent="0.25">
      <c r="O59" s="145">
        <f t="shared" si="22"/>
        <v>-10</v>
      </c>
      <c r="P59" s="145">
        <f t="shared" si="22"/>
        <v>-10</v>
      </c>
      <c r="Q59" s="145">
        <f t="shared" si="22"/>
        <v>-10</v>
      </c>
      <c r="R59" s="145">
        <f t="shared" si="22"/>
        <v>-10</v>
      </c>
      <c r="S59" s="145">
        <f t="shared" si="22"/>
        <v>-10</v>
      </c>
      <c r="T59" s="145">
        <f t="shared" si="22"/>
        <v>-10</v>
      </c>
      <c r="U59" s="145">
        <f t="shared" si="22"/>
        <v>-10</v>
      </c>
      <c r="V59" s="145">
        <f t="shared" si="22"/>
        <v>-10</v>
      </c>
      <c r="W59" s="145">
        <f t="shared" si="22"/>
        <v>-10</v>
      </c>
      <c r="X59" s="145">
        <f t="shared" si="22"/>
        <v>-10</v>
      </c>
      <c r="Y59" s="145">
        <f t="shared" si="22"/>
        <v>-10</v>
      </c>
      <c r="Z59" s="145">
        <f t="shared" si="22"/>
        <v>20.59</v>
      </c>
      <c r="AA59" s="118"/>
      <c r="AB59" s="145">
        <f t="shared" si="23"/>
        <v>-10</v>
      </c>
      <c r="AC59" s="145">
        <f t="shared" si="23"/>
        <v>-10</v>
      </c>
      <c r="AD59" s="145">
        <f t="shared" si="23"/>
        <v>-10</v>
      </c>
      <c r="AE59" s="145">
        <f t="shared" si="23"/>
        <v>-10</v>
      </c>
      <c r="AF59" s="145">
        <f t="shared" si="23"/>
        <v>-10</v>
      </c>
      <c r="AG59" s="145">
        <f t="shared" si="23"/>
        <v>-10</v>
      </c>
      <c r="AH59" s="145">
        <f t="shared" si="23"/>
        <v>-10</v>
      </c>
      <c r="AI59" s="145">
        <f t="shared" si="23"/>
        <v>-10</v>
      </c>
      <c r="AJ59" s="145">
        <f t="shared" si="23"/>
        <v>-10</v>
      </c>
      <c r="AK59" s="145">
        <f t="shared" si="23"/>
        <v>-10</v>
      </c>
      <c r="AL59" s="145">
        <f t="shared" si="23"/>
        <v>-10</v>
      </c>
      <c r="AM59" s="145">
        <f t="shared" si="23"/>
        <v>-10</v>
      </c>
    </row>
    <row r="60" spans="1:39" x14ac:dyDescent="0.25">
      <c r="O60" s="145">
        <f t="shared" si="22"/>
        <v>-10</v>
      </c>
      <c r="P60" s="145">
        <f t="shared" si="22"/>
        <v>-10</v>
      </c>
      <c r="Q60" s="145">
        <f t="shared" si="22"/>
        <v>-10</v>
      </c>
      <c r="R60" s="145">
        <f t="shared" si="22"/>
        <v>-10</v>
      </c>
      <c r="S60" s="145">
        <f t="shared" si="22"/>
        <v>-10</v>
      </c>
      <c r="T60" s="145">
        <f t="shared" si="22"/>
        <v>-10</v>
      </c>
      <c r="U60" s="145">
        <f t="shared" si="22"/>
        <v>-10</v>
      </c>
      <c r="V60" s="145">
        <f t="shared" si="22"/>
        <v>-10</v>
      </c>
      <c r="W60" s="145">
        <f t="shared" si="22"/>
        <v>-10</v>
      </c>
      <c r="X60" s="145">
        <f t="shared" si="22"/>
        <v>-10</v>
      </c>
      <c r="Y60" s="145">
        <f t="shared" si="22"/>
        <v>-10</v>
      </c>
      <c r="Z60" s="145">
        <f t="shared" si="22"/>
        <v>20.59</v>
      </c>
      <c r="AA60" s="118"/>
      <c r="AB60" s="145">
        <f t="shared" si="23"/>
        <v>-10</v>
      </c>
      <c r="AC60" s="145">
        <f t="shared" si="23"/>
        <v>-10</v>
      </c>
      <c r="AD60" s="145">
        <f t="shared" si="23"/>
        <v>-10</v>
      </c>
      <c r="AE60" s="145">
        <f t="shared" si="23"/>
        <v>-10</v>
      </c>
      <c r="AF60" s="145">
        <f t="shared" si="23"/>
        <v>-10</v>
      </c>
      <c r="AG60" s="145">
        <f t="shared" si="23"/>
        <v>-10</v>
      </c>
      <c r="AH60" s="145">
        <f t="shared" si="23"/>
        <v>-10</v>
      </c>
      <c r="AI60" s="145">
        <f t="shared" si="23"/>
        <v>-10</v>
      </c>
      <c r="AJ60" s="145">
        <f t="shared" si="23"/>
        <v>-10</v>
      </c>
      <c r="AK60" s="145">
        <f t="shared" si="23"/>
        <v>-10</v>
      </c>
      <c r="AL60" s="145">
        <f t="shared" si="23"/>
        <v>-10</v>
      </c>
      <c r="AM60" s="145">
        <f t="shared" si="23"/>
        <v>-10</v>
      </c>
    </row>
    <row r="61" spans="1:39" x14ac:dyDescent="0.25">
      <c r="O61" s="145">
        <f t="shared" si="22"/>
        <v>-10</v>
      </c>
      <c r="P61" s="145">
        <f t="shared" si="22"/>
        <v>-10</v>
      </c>
      <c r="Q61" s="145">
        <f t="shared" si="22"/>
        <v>-10</v>
      </c>
      <c r="R61" s="145">
        <f t="shared" si="22"/>
        <v>-10</v>
      </c>
      <c r="S61" s="145">
        <f t="shared" si="22"/>
        <v>-10</v>
      </c>
      <c r="T61" s="145">
        <f t="shared" si="22"/>
        <v>-10</v>
      </c>
      <c r="U61" s="145">
        <f t="shared" si="22"/>
        <v>-10</v>
      </c>
      <c r="V61" s="145">
        <f t="shared" si="22"/>
        <v>-10</v>
      </c>
      <c r="W61" s="145">
        <f t="shared" si="22"/>
        <v>-10</v>
      </c>
      <c r="X61" s="145">
        <f t="shared" si="22"/>
        <v>-10</v>
      </c>
      <c r="Y61" s="145">
        <f t="shared" si="22"/>
        <v>-10</v>
      </c>
      <c r="Z61" s="145">
        <f t="shared" si="22"/>
        <v>20.59</v>
      </c>
      <c r="AA61" s="118"/>
      <c r="AB61" s="145">
        <f t="shared" si="23"/>
        <v>-10</v>
      </c>
      <c r="AC61" s="145">
        <f t="shared" si="23"/>
        <v>-10</v>
      </c>
      <c r="AD61" s="145">
        <f t="shared" si="23"/>
        <v>-10</v>
      </c>
      <c r="AE61" s="145">
        <f t="shared" si="23"/>
        <v>-10</v>
      </c>
      <c r="AF61" s="145">
        <f t="shared" si="23"/>
        <v>-10</v>
      </c>
      <c r="AG61" s="145">
        <f t="shared" si="23"/>
        <v>-10</v>
      </c>
      <c r="AH61" s="145">
        <f t="shared" si="23"/>
        <v>-10</v>
      </c>
      <c r="AI61" s="145">
        <f t="shared" si="23"/>
        <v>-10</v>
      </c>
      <c r="AJ61" s="145">
        <f t="shared" si="23"/>
        <v>-10</v>
      </c>
      <c r="AK61" s="145">
        <f t="shared" si="23"/>
        <v>-10</v>
      </c>
      <c r="AL61" s="145">
        <f t="shared" si="23"/>
        <v>-10</v>
      </c>
      <c r="AM61" s="145">
        <f t="shared" si="23"/>
        <v>-10</v>
      </c>
    </row>
    <row r="62" spans="1:39" x14ac:dyDescent="0.25">
      <c r="O62" s="145">
        <f t="shared" si="22"/>
        <v>-10</v>
      </c>
      <c r="P62" s="145">
        <f t="shared" si="22"/>
        <v>-10</v>
      </c>
      <c r="Q62" s="145">
        <f t="shared" si="22"/>
        <v>-10</v>
      </c>
      <c r="R62" s="145">
        <f t="shared" si="22"/>
        <v>-10</v>
      </c>
      <c r="S62" s="145">
        <f t="shared" si="22"/>
        <v>-10</v>
      </c>
      <c r="T62" s="145">
        <f t="shared" si="22"/>
        <v>-10</v>
      </c>
      <c r="U62" s="145">
        <f t="shared" si="22"/>
        <v>-10</v>
      </c>
      <c r="V62" s="145">
        <f t="shared" si="22"/>
        <v>-10</v>
      </c>
      <c r="W62" s="145">
        <f t="shared" si="22"/>
        <v>-10</v>
      </c>
      <c r="X62" s="145">
        <f t="shared" si="22"/>
        <v>-10</v>
      </c>
      <c r="Y62" s="145">
        <f t="shared" si="22"/>
        <v>10.295</v>
      </c>
      <c r="Z62" s="145">
        <f t="shared" si="22"/>
        <v>-10</v>
      </c>
      <c r="AA62" s="118"/>
      <c r="AB62" s="145">
        <f t="shared" si="23"/>
        <v>-10</v>
      </c>
      <c r="AC62" s="145">
        <f t="shared" si="23"/>
        <v>-10</v>
      </c>
      <c r="AD62" s="145">
        <f t="shared" si="23"/>
        <v>-10</v>
      </c>
      <c r="AE62" s="145">
        <f t="shared" si="23"/>
        <v>-10</v>
      </c>
      <c r="AF62" s="145">
        <f t="shared" si="23"/>
        <v>-10</v>
      </c>
      <c r="AG62" s="145">
        <f t="shared" si="23"/>
        <v>-10</v>
      </c>
      <c r="AH62" s="145">
        <f t="shared" si="23"/>
        <v>-10</v>
      </c>
      <c r="AI62" s="145">
        <f t="shared" si="23"/>
        <v>-10</v>
      </c>
      <c r="AJ62" s="145">
        <f t="shared" si="23"/>
        <v>-10</v>
      </c>
      <c r="AK62" s="145">
        <f t="shared" si="23"/>
        <v>-10</v>
      </c>
      <c r="AL62" s="145">
        <f t="shared" si="23"/>
        <v>-10</v>
      </c>
      <c r="AM62" s="145">
        <f t="shared" si="23"/>
        <v>20.59</v>
      </c>
    </row>
    <row r="64" spans="1:39" x14ac:dyDescent="0.25">
      <c r="A64" s="1"/>
    </row>
    <row r="65" spans="1:5" x14ac:dyDescent="0.25">
      <c r="B65" s="106"/>
      <c r="C65" s="106"/>
      <c r="D65" s="106"/>
      <c r="E65" s="106"/>
    </row>
    <row r="74" spans="1:5" x14ac:dyDescent="0.25">
      <c r="A74" s="1"/>
    </row>
    <row r="75" spans="1:5" x14ac:dyDescent="0.25">
      <c r="B75" s="106"/>
      <c r="C75" s="106"/>
      <c r="D75" s="106"/>
      <c r="E75" s="106"/>
    </row>
    <row r="93" spans="44:48" x14ac:dyDescent="0.25">
      <c r="AR93" s="121"/>
      <c r="AS93" s="121"/>
      <c r="AT93" s="121"/>
      <c r="AU93" s="121"/>
      <c r="AV93" s="121"/>
    </row>
    <row r="94" spans="44:48" x14ac:dyDescent="0.25">
      <c r="AR94" s="121"/>
      <c r="AS94" s="121"/>
      <c r="AT94" s="121"/>
      <c r="AU94" s="121"/>
      <c r="AV94" s="121"/>
    </row>
    <row r="95" spans="44:48" x14ac:dyDescent="0.25">
      <c r="AR95" s="121"/>
      <c r="AS95" s="121"/>
      <c r="AT95" s="121"/>
      <c r="AU95" s="121"/>
      <c r="AV95" s="121"/>
    </row>
    <row r="96" spans="44:48" x14ac:dyDescent="0.25">
      <c r="AR96" s="121"/>
      <c r="AS96" s="121"/>
      <c r="AT96" s="121"/>
      <c r="AU96" s="121"/>
      <c r="AV96" s="121"/>
    </row>
    <row r="97" spans="44:48" x14ac:dyDescent="0.25">
      <c r="AR97" s="121"/>
      <c r="AS97" s="121"/>
      <c r="AT97" s="121"/>
      <c r="AU97" s="121"/>
      <c r="AV97" s="121"/>
    </row>
    <row r="98" spans="44:48" x14ac:dyDescent="0.25">
      <c r="AR98" s="121"/>
      <c r="AS98" s="121"/>
      <c r="AT98" s="121"/>
      <c r="AU98" s="121"/>
      <c r="AV98" s="121"/>
    </row>
    <row r="99" spans="44:48" x14ac:dyDescent="0.25">
      <c r="AR99" s="121"/>
      <c r="AS99" s="121"/>
      <c r="AT99" s="121"/>
      <c r="AU99" s="121"/>
      <c r="AV99" s="121"/>
    </row>
    <row r="100" spans="44:48" x14ac:dyDescent="0.25">
      <c r="AR100" s="121"/>
      <c r="AS100" s="121"/>
      <c r="AT100" s="121"/>
      <c r="AU100" s="121"/>
      <c r="AV100" s="121"/>
    </row>
    <row r="101" spans="44:48" x14ac:dyDescent="0.25">
      <c r="AR101" s="121"/>
      <c r="AS101" s="121"/>
      <c r="AT101" s="121"/>
      <c r="AU101" s="121"/>
      <c r="AV101" s="121"/>
    </row>
    <row r="102" spans="44:48" x14ac:dyDescent="0.25">
      <c r="AR102" s="121"/>
      <c r="AS102" s="121"/>
      <c r="AT102" s="121"/>
      <c r="AU102" s="121"/>
      <c r="AV102" s="121"/>
    </row>
    <row r="103" spans="44:48" x14ac:dyDescent="0.25">
      <c r="AR103" s="121"/>
      <c r="AS103" s="121"/>
      <c r="AT103" s="121"/>
      <c r="AU103" s="121"/>
      <c r="AV103" s="121"/>
    </row>
    <row r="104" spans="44:48" x14ac:dyDescent="0.25">
      <c r="AR104" s="121"/>
      <c r="AS104" s="121"/>
      <c r="AT104" s="121"/>
      <c r="AU104" s="121"/>
      <c r="AV104" s="121"/>
    </row>
    <row r="105" spans="44:48" x14ac:dyDescent="0.25">
      <c r="AR105" s="121"/>
      <c r="AS105" s="121"/>
      <c r="AT105" s="121"/>
      <c r="AU105" s="121"/>
      <c r="AV105" s="121"/>
    </row>
    <row r="106" spans="44:48" x14ac:dyDescent="0.25">
      <c r="AR106" s="121"/>
      <c r="AS106" s="121"/>
      <c r="AT106" s="121"/>
      <c r="AU106" s="121"/>
      <c r="AV106" s="121"/>
    </row>
    <row r="107" spans="44:48" x14ac:dyDescent="0.25">
      <c r="AR107" s="121"/>
      <c r="AS107" s="121"/>
      <c r="AT107" s="121"/>
      <c r="AU107" s="121"/>
      <c r="AV107" s="121"/>
    </row>
    <row r="108" spans="44:48" x14ac:dyDescent="0.25">
      <c r="AR108" s="121"/>
      <c r="AS108" s="121"/>
      <c r="AT108" s="121"/>
      <c r="AU108" s="121"/>
      <c r="AV108" s="121"/>
    </row>
    <row r="109" spans="44:48" x14ac:dyDescent="0.25">
      <c r="AR109" s="121"/>
      <c r="AS109" s="121"/>
      <c r="AT109" s="121"/>
      <c r="AU109" s="121"/>
      <c r="AV109" s="121"/>
    </row>
    <row r="110" spans="44:48" x14ac:dyDescent="0.25">
      <c r="AR110" s="121"/>
      <c r="AS110" s="121"/>
      <c r="AT110" s="121"/>
      <c r="AU110" s="121"/>
      <c r="AV110" s="121"/>
    </row>
    <row r="111" spans="44:48" x14ac:dyDescent="0.25">
      <c r="AR111" s="121"/>
      <c r="AS111" s="121"/>
      <c r="AT111" s="121"/>
      <c r="AU111" s="121"/>
      <c r="AV111" s="121"/>
    </row>
    <row r="112" spans="44:48" x14ac:dyDescent="0.25">
      <c r="AR112" s="121"/>
      <c r="AS112" s="121"/>
      <c r="AT112" s="121"/>
      <c r="AU112" s="121"/>
      <c r="AV112" s="121"/>
    </row>
    <row r="113" spans="44:48" x14ac:dyDescent="0.25">
      <c r="AR113" s="121"/>
      <c r="AS113" s="121"/>
      <c r="AT113" s="121"/>
      <c r="AU113" s="121"/>
      <c r="AV113" s="121"/>
    </row>
    <row r="114" spans="44:48" x14ac:dyDescent="0.25">
      <c r="AR114" s="121"/>
      <c r="AS114" s="121"/>
      <c r="AT114" s="121"/>
      <c r="AU114" s="121"/>
      <c r="AV114" s="121"/>
    </row>
    <row r="115" spans="44:48" x14ac:dyDescent="0.25">
      <c r="AR115" s="121"/>
      <c r="AS115" s="121"/>
      <c r="AT115" s="121"/>
      <c r="AU115" s="121"/>
      <c r="AV115" s="121"/>
    </row>
    <row r="116" spans="44:48" x14ac:dyDescent="0.25">
      <c r="AR116" s="121"/>
      <c r="AS116" s="121"/>
      <c r="AT116" s="121"/>
      <c r="AU116" s="121"/>
      <c r="AV116" s="121"/>
    </row>
    <row r="117" spans="44:48" x14ac:dyDescent="0.25">
      <c r="AR117" s="121"/>
      <c r="AS117" s="121"/>
      <c r="AT117" s="121"/>
      <c r="AU117" s="121"/>
      <c r="AV117" s="121"/>
    </row>
    <row r="118" spans="44:48" x14ac:dyDescent="0.25">
      <c r="AR118" s="121"/>
      <c r="AS118" s="121"/>
      <c r="AT118" s="121"/>
      <c r="AU118" s="121"/>
      <c r="AV118" s="121"/>
    </row>
    <row r="119" spans="44:48" x14ac:dyDescent="0.25">
      <c r="AR119" s="121"/>
      <c r="AS119" s="121"/>
      <c r="AT119" s="121"/>
      <c r="AU119" s="121"/>
      <c r="AV119" s="121"/>
    </row>
    <row r="120" spans="44:48" x14ac:dyDescent="0.25">
      <c r="AR120" s="121"/>
      <c r="AS120" s="121"/>
      <c r="AT120" s="121"/>
      <c r="AU120" s="121"/>
      <c r="AV120" s="121"/>
    </row>
    <row r="121" spans="44:48" x14ac:dyDescent="0.25">
      <c r="AR121" s="121"/>
      <c r="AS121" s="121"/>
      <c r="AT121" s="121"/>
      <c r="AU121" s="121"/>
      <c r="AV121" s="121"/>
    </row>
    <row r="122" spans="44:48" x14ac:dyDescent="0.25">
      <c r="AR122" s="121"/>
      <c r="AS122" s="121"/>
      <c r="AT122" s="121"/>
      <c r="AU122" s="121"/>
      <c r="AV122" s="121"/>
    </row>
    <row r="123" spans="44:48" x14ac:dyDescent="0.25">
      <c r="AR123" s="122"/>
      <c r="AS123" s="122"/>
      <c r="AT123" s="122"/>
      <c r="AU123" s="122"/>
    </row>
    <row r="124" spans="44:48" x14ac:dyDescent="0.25">
      <c r="AR124" s="122"/>
      <c r="AS124" s="122"/>
      <c r="AT124" s="122"/>
      <c r="AU124" s="122"/>
    </row>
    <row r="125" spans="44:48" x14ac:dyDescent="0.25">
      <c r="AR125" s="122"/>
      <c r="AS125" s="122"/>
      <c r="AT125" s="122"/>
      <c r="AU125" s="122"/>
    </row>
    <row r="126" spans="44:48" x14ac:dyDescent="0.25">
      <c r="AR126" s="122"/>
      <c r="AS126" s="122"/>
      <c r="AT126" s="122"/>
      <c r="AU126" s="122"/>
    </row>
    <row r="127" spans="44:48" x14ac:dyDescent="0.25">
      <c r="AR127" s="122"/>
      <c r="AS127" s="122"/>
      <c r="AT127" s="122"/>
      <c r="AU127" s="122"/>
    </row>
    <row r="128" spans="44:48" x14ac:dyDescent="0.25">
      <c r="AR128" s="122"/>
      <c r="AS128" s="122"/>
      <c r="AT128" s="122"/>
      <c r="AU128" s="122"/>
    </row>
    <row r="129" spans="44:47" x14ac:dyDescent="0.25">
      <c r="AR129" s="122"/>
      <c r="AS129" s="122"/>
      <c r="AT129" s="122"/>
      <c r="AU129" s="122"/>
    </row>
    <row r="130" spans="44:47" x14ac:dyDescent="0.25">
      <c r="AR130" s="122"/>
      <c r="AS130" s="122"/>
      <c r="AT130" s="122"/>
      <c r="AU130" s="122"/>
    </row>
    <row r="131" spans="44:47" x14ac:dyDescent="0.25">
      <c r="AR131" s="122"/>
      <c r="AS131" s="122"/>
      <c r="AT131" s="122"/>
      <c r="AU131" s="122"/>
    </row>
    <row r="132" spans="44:47" x14ac:dyDescent="0.25">
      <c r="AR132" s="122"/>
      <c r="AS132" s="122"/>
      <c r="AT132" s="122"/>
      <c r="AU132" s="122"/>
    </row>
    <row r="133" spans="44:47" x14ac:dyDescent="0.25">
      <c r="AR133" s="122"/>
      <c r="AS133" s="122"/>
      <c r="AT133" s="122"/>
      <c r="AU133" s="122"/>
    </row>
    <row r="134" spans="44:47" x14ac:dyDescent="0.25">
      <c r="AR134" s="122"/>
      <c r="AS134" s="122"/>
      <c r="AT134" s="122"/>
      <c r="AU134" s="122"/>
    </row>
    <row r="135" spans="44:47" x14ac:dyDescent="0.25">
      <c r="AR135" s="122"/>
      <c r="AS135" s="122"/>
      <c r="AT135" s="122"/>
      <c r="AU135" s="122"/>
    </row>
    <row r="136" spans="44:47" x14ac:dyDescent="0.25">
      <c r="AR136" s="122"/>
      <c r="AS136" s="122"/>
      <c r="AT136" s="122"/>
      <c r="AU136" s="122"/>
    </row>
    <row r="137" spans="44:47" x14ac:dyDescent="0.25">
      <c r="AR137" s="122"/>
      <c r="AS137" s="122"/>
      <c r="AT137" s="122"/>
      <c r="AU137" s="122"/>
    </row>
    <row r="138" spans="44:47" x14ac:dyDescent="0.25">
      <c r="AR138" s="122"/>
      <c r="AS138" s="122"/>
      <c r="AT138" s="122"/>
      <c r="AU138" s="122"/>
    </row>
    <row r="139" spans="44:47" x14ac:dyDescent="0.25">
      <c r="AR139" s="122"/>
      <c r="AS139" s="122"/>
      <c r="AT139" s="122"/>
      <c r="AU139" s="122"/>
    </row>
    <row r="140" spans="44:47" x14ac:dyDescent="0.25">
      <c r="AR140" s="122"/>
      <c r="AS140" s="122"/>
      <c r="AT140" s="122"/>
      <c r="AU140" s="122"/>
    </row>
    <row r="141" spans="44:47" x14ac:dyDescent="0.25">
      <c r="AR141" s="122"/>
      <c r="AS141" s="122"/>
      <c r="AT141" s="122"/>
      <c r="AU141" s="122"/>
    </row>
    <row r="142" spans="44:47" x14ac:dyDescent="0.25">
      <c r="AR142" s="122"/>
      <c r="AS142" s="122"/>
      <c r="AT142" s="122"/>
      <c r="AU142" s="122"/>
    </row>
    <row r="143" spans="44:47" x14ac:dyDescent="0.25">
      <c r="AR143" s="122"/>
      <c r="AS143" s="122"/>
      <c r="AT143" s="122"/>
      <c r="AU143" s="122"/>
    </row>
    <row r="144" spans="44:47" x14ac:dyDescent="0.25">
      <c r="AR144" s="122"/>
      <c r="AS144" s="122"/>
      <c r="AT144" s="122"/>
      <c r="AU144" s="122"/>
    </row>
    <row r="145" spans="44:47" x14ac:dyDescent="0.25">
      <c r="AR145" s="122"/>
      <c r="AS145" s="122"/>
      <c r="AT145" s="122"/>
      <c r="AU145" s="122"/>
    </row>
    <row r="146" spans="44:47" x14ac:dyDescent="0.25">
      <c r="AR146" s="122"/>
      <c r="AS146" s="122"/>
      <c r="AT146" s="122"/>
      <c r="AU146" s="122"/>
    </row>
    <row r="147" spans="44:47" x14ac:dyDescent="0.25">
      <c r="AR147" s="122"/>
      <c r="AS147" s="122"/>
      <c r="AT147" s="122"/>
      <c r="AU147" s="122"/>
    </row>
    <row r="148" spans="44:47" x14ac:dyDescent="0.25">
      <c r="AR148" s="122"/>
      <c r="AS148" s="122"/>
      <c r="AT148" s="122"/>
      <c r="AU148" s="122"/>
    </row>
    <row r="149" spans="44:47" x14ac:dyDescent="0.25">
      <c r="AR149" s="122"/>
      <c r="AS149" s="122"/>
      <c r="AT149" s="122"/>
      <c r="AU149" s="122"/>
    </row>
    <row r="150" spans="44:47" x14ac:dyDescent="0.25">
      <c r="AR150" s="122"/>
      <c r="AS150" s="122"/>
      <c r="AT150" s="122"/>
      <c r="AU150" s="122"/>
    </row>
    <row r="151" spans="44:47" x14ac:dyDescent="0.25">
      <c r="AR151" s="122"/>
      <c r="AS151" s="122"/>
      <c r="AT151" s="122"/>
      <c r="AU151" s="122"/>
    </row>
    <row r="152" spans="44:47" x14ac:dyDescent="0.25">
      <c r="AR152" s="122"/>
      <c r="AS152" s="122"/>
      <c r="AT152" s="122"/>
      <c r="AU152" s="122"/>
    </row>
    <row r="153" spans="44:47" x14ac:dyDescent="0.25">
      <c r="AR153" s="122"/>
      <c r="AS153" s="122"/>
      <c r="AT153" s="122"/>
      <c r="AU153" s="122"/>
    </row>
    <row r="154" spans="44:47" x14ac:dyDescent="0.25">
      <c r="AR154" s="122"/>
      <c r="AS154" s="122"/>
      <c r="AT154" s="122"/>
      <c r="AU154" s="122"/>
    </row>
    <row r="155" spans="44:47" x14ac:dyDescent="0.25">
      <c r="AR155" s="122"/>
      <c r="AS155" s="122"/>
      <c r="AT155" s="122"/>
      <c r="AU155" s="122"/>
    </row>
  </sheetData>
  <mergeCells count="17">
    <mergeCell ref="E12:F12"/>
    <mergeCell ref="B10:D10"/>
    <mergeCell ref="E10:F10"/>
    <mergeCell ref="J10:K10"/>
    <mergeCell ref="E11:F11"/>
    <mergeCell ref="B8:D8"/>
    <mergeCell ref="E8:F8"/>
    <mergeCell ref="J8:K8"/>
    <mergeCell ref="B9:D9"/>
    <mergeCell ref="E9:F9"/>
    <mergeCell ref="J9:K9"/>
    <mergeCell ref="J4:K4"/>
    <mergeCell ref="J5:K5"/>
    <mergeCell ref="J6:K6"/>
    <mergeCell ref="B7:D7"/>
    <mergeCell ref="E7:F7"/>
    <mergeCell ref="J7:K7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Plate setup</vt:lpstr>
      <vt:lpstr>Summary Results</vt:lpstr>
      <vt:lpstr>BL evaluation</vt:lpstr>
      <vt:lpstr>Rep 1</vt:lpstr>
      <vt:lpstr>Rep 2</vt:lpstr>
      <vt:lpstr>Rep 3</vt:lpstr>
      <vt:lpstr>Cytotoxicity</vt:lpstr>
      <vt:lpstr>cytotox 1</vt:lpstr>
      <vt:lpstr>cytotox 2</vt:lpstr>
      <vt:lpstr>cytotox 3</vt:lpstr>
      <vt:lpstr>BL Rep1</vt:lpstr>
      <vt:lpstr>BL rep2</vt:lpstr>
      <vt:lpstr>BL Rep3</vt:lpstr>
      <vt:lpstr>Sheet1</vt:lpstr>
    </vt:vector>
  </TitlesOfParts>
  <Company>Givaudan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Natsch</dc:creator>
  <cp:lastModifiedBy>Johnson, Vic</cp:lastModifiedBy>
  <dcterms:created xsi:type="dcterms:W3CDTF">2009-01-20T17:08:24Z</dcterms:created>
  <dcterms:modified xsi:type="dcterms:W3CDTF">2025-11-27T14:36:25Z</dcterms:modified>
</cp:coreProperties>
</file>