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DEC34635-B1C8-4543-A0E3-8B97A8204B5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G23" i="10"/>
  <c r="I23" i="10"/>
  <c r="D32" i="10" s="1"/>
  <c r="D42" i="10" s="1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AO13" i="14" s="1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T13" i="14"/>
  <c r="U13" i="14"/>
  <c r="AU14" i="14" s="1"/>
  <c r="V13" i="14"/>
  <c r="AV14" i="14" s="1"/>
  <c r="W13" i="14"/>
  <c r="AW14" i="14" s="1"/>
  <c r="X13" i="14"/>
  <c r="AX14" i="14" s="1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AW16" i="14" s="1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AW17" i="14" s="1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U18" i="14" s="1"/>
  <c r="AI14" i="14"/>
  <c r="AJ14" i="14"/>
  <c r="AW18" i="14" s="1"/>
  <c r="AK14" i="14"/>
  <c r="AL14" i="14"/>
  <c r="AM14" i="14"/>
  <c r="AZ18" i="14" s="1"/>
  <c r="AT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E16" i="14"/>
  <c r="AR22" i="14" s="1"/>
  <c r="F16" i="14"/>
  <c r="AS22" i="14" s="1"/>
  <c r="G16" i="14"/>
  <c r="AT22" i="14" s="1"/>
  <c r="H16" i="14"/>
  <c r="AU22" i="14" s="1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AS23" i="14" s="1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T24" i="14" s="1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AS26" i="14" s="1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 s="1"/>
  <c r="AK17" i="14"/>
  <c r="AX27" i="14" s="1"/>
  <c r="AL17" i="14"/>
  <c r="AY27" i="14" s="1"/>
  <c r="AM17" i="14"/>
  <c r="AZ27" i="14" s="1"/>
  <c r="AU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X33" i="14" s="1"/>
  <c r="AL19" i="14"/>
  <c r="AY33" i="14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AS34" i="14" s="1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/>
  <c r="AR24" i="14"/>
  <c r="AQ26" i="14"/>
  <c r="AV26" i="14"/>
  <c r="AX29" i="14"/>
  <c r="AO31" i="14"/>
  <c r="AP31" i="14"/>
  <c r="AW31" i="14"/>
  <c r="AP32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O15" i="13" s="1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X15" i="13" s="1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B16" i="13"/>
  <c r="AO22" i="13" s="1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G18" i="13"/>
  <c r="AT30" i="13" s="1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AV31" i="13" s="1"/>
  <c r="J19" i="13"/>
  <c r="AW31" i="13" s="1"/>
  <c r="K19" i="13"/>
  <c r="AX31" i="13" s="1"/>
  <c r="L19" i="13"/>
  <c r="M19" i="13"/>
  <c r="AZ31" i="13" s="1"/>
  <c r="O19" i="13"/>
  <c r="P19" i="13"/>
  <c r="AP32" i="13" s="1"/>
  <c r="Q19" i="13"/>
  <c r="AQ32" i="13" s="1"/>
  <c r="R19" i="13"/>
  <c r="S19" i="13"/>
  <c r="AS32" i="13" s="1"/>
  <c r="T19" i="13"/>
  <c r="U19" i="13"/>
  <c r="AU32" i="13" s="1"/>
  <c r="V19" i="13"/>
  <c r="W19" i="13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G19" i="13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O19" i="13"/>
  <c r="AY19" i="13"/>
  <c r="B20" i="13"/>
  <c r="C20" i="13"/>
  <c r="D20" i="13"/>
  <c r="E20" i="13"/>
  <c r="F20" i="13"/>
  <c r="G21" i="13" s="1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AS35" i="13" s="1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I20" i="13"/>
  <c r="AS36" i="13" s="1"/>
  <c r="AJ20" i="13"/>
  <c r="AK20" i="13"/>
  <c r="AU36" i="13" s="1"/>
  <c r="AL20" i="13"/>
  <c r="AV36" i="13" s="1"/>
  <c r="AM20" i="13"/>
  <c r="AI21" i="13" s="1"/>
  <c r="AU20" i="13"/>
  <c r="AY21" i="13"/>
  <c r="AZ21" i="13"/>
  <c r="AQ23" i="13"/>
  <c r="AS23" i="13"/>
  <c r="AP25" i="13"/>
  <c r="AR26" i="13"/>
  <c r="AT26" i="13"/>
  <c r="AS27" i="13"/>
  <c r="AT28" i="13"/>
  <c r="AS30" i="13"/>
  <c r="AT32" i="13"/>
  <c r="AR33" i="13"/>
  <c r="AT33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R21" i="6"/>
  <c r="T21" i="6"/>
  <c r="V21" i="6"/>
  <c r="AE21" i="6"/>
  <c r="AB26" i="6" s="1"/>
  <c r="AG21" i="6"/>
  <c r="AI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K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R21" i="2"/>
  <c r="T21" i="2"/>
  <c r="V21" i="2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X53" i="6"/>
  <c r="W53" i="6" s="1"/>
  <c r="V53" i="6" s="1"/>
  <c r="U53" i="6" s="1"/>
  <c r="A14" i="13"/>
  <c r="X53" i="13"/>
  <c r="W53" i="13" s="1"/>
  <c r="V53" i="13" s="1"/>
  <c r="U53" i="13" s="1"/>
  <c r="A27" i="13"/>
  <c r="A16" i="13"/>
  <c r="A50" i="13"/>
  <c r="A24" i="14"/>
  <c r="A13" i="7"/>
  <c r="A45" i="15"/>
  <c r="AE23" i="7"/>
  <c r="AD25" i="6"/>
  <c r="D23" i="6"/>
  <c r="AQ23" i="14"/>
  <c r="AQ22" i="14"/>
  <c r="AZ19" i="14"/>
  <c r="AH24" i="2"/>
  <c r="AU24" i="13"/>
  <c r="AU27" i="13"/>
  <c r="AJ29" i="2"/>
  <c r="AL25" i="2"/>
  <c r="AR36" i="13"/>
  <c r="AY32" i="13"/>
  <c r="C28" i="2"/>
  <c r="I24" i="2"/>
  <c r="I27" i="2"/>
  <c r="M27" i="2"/>
  <c r="D28" i="2"/>
  <c r="B23" i="2"/>
  <c r="F26" i="2"/>
  <c r="M29" i="2"/>
  <c r="G24" i="2"/>
  <c r="AR31" i="13"/>
  <c r="AV28" i="13"/>
  <c r="AY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C30" i="10"/>
  <c r="C40" i="10" s="1"/>
  <c r="AC40" i="10" s="1"/>
  <c r="J31" i="10"/>
  <c r="J41" i="10" s="1"/>
  <c r="W41" i="10" s="1"/>
  <c r="I29" i="10"/>
  <c r="I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S14" i="14"/>
  <c r="AP34" i="6"/>
  <c r="S25" i="6"/>
  <c r="Z29" i="6"/>
  <c r="AS33" i="13"/>
  <c r="AW32" i="13"/>
  <c r="AO32" i="13"/>
  <c r="AT21" i="13"/>
  <c r="AX20" i="13"/>
  <c r="AX17" i="13"/>
  <c r="AU28" i="13"/>
  <c r="AP26" i="13"/>
  <c r="AO33" i="13"/>
  <c r="AX19" i="13"/>
  <c r="AT19" i="13"/>
  <c r="AP17" i="13"/>
  <c r="K27" i="2"/>
  <c r="K24" i="2"/>
  <c r="C25" i="2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E30" i="10"/>
  <c r="E40" i="10" s="1"/>
  <c r="I32" i="10"/>
  <c r="I42" i="10" s="1"/>
  <c r="F26" i="10"/>
  <c r="F36" i="10" s="1"/>
  <c r="AF36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AG30" i="6"/>
  <c r="AB25" i="6"/>
  <c r="AD30" i="6"/>
  <c r="AC24" i="6"/>
  <c r="AK25" i="6"/>
  <c r="AJ28" i="6"/>
  <c r="G23" i="6"/>
  <c r="K29" i="6"/>
  <c r="G28" i="6"/>
  <c r="J25" i="6"/>
  <c r="F24" i="6"/>
  <c r="C23" i="6"/>
  <c r="G24" i="6"/>
  <c r="C25" i="6"/>
  <c r="K25" i="6"/>
  <c r="B26" i="6"/>
  <c r="J26" i="6"/>
  <c r="D27" i="6"/>
  <c r="D28" i="6"/>
  <c r="H28" i="6"/>
  <c r="L28" i="6"/>
  <c r="D29" i="6"/>
  <c r="H29" i="6"/>
  <c r="L29" i="6"/>
  <c r="B30" i="6"/>
  <c r="F30" i="6"/>
  <c r="J30" i="6"/>
  <c r="AO34" i="6"/>
  <c r="C26" i="6"/>
  <c r="K26" i="6"/>
  <c r="M23" i="6"/>
  <c r="I24" i="6"/>
  <c r="I25" i="6"/>
  <c r="F23" i="6"/>
  <c r="F25" i="6"/>
  <c r="E26" i="6"/>
  <c r="E27" i="6"/>
  <c r="I27" i="6"/>
  <c r="M27" i="6"/>
  <c r="E28" i="6"/>
  <c r="I28" i="6"/>
  <c r="E29" i="6"/>
  <c r="I29" i="6"/>
  <c r="M29" i="6"/>
  <c r="C30" i="6"/>
  <c r="G30" i="6"/>
  <c r="K30" i="6"/>
  <c r="H23" i="6"/>
  <c r="H25" i="6"/>
  <c r="J23" i="6"/>
  <c r="C24" i="6"/>
  <c r="K24" i="6"/>
  <c r="G25" i="6"/>
  <c r="F26" i="6"/>
  <c r="F27" i="6"/>
  <c r="J27" i="6"/>
  <c r="B28" i="6"/>
  <c r="F28" i="6"/>
  <c r="J28" i="6"/>
  <c r="B29" i="6"/>
  <c r="F29" i="6"/>
  <c r="D30" i="6"/>
  <c r="H30" i="6"/>
  <c r="L30" i="6"/>
  <c r="L23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38" i="6"/>
  <c r="A29" i="2"/>
  <c r="A35" i="14"/>
  <c r="A45" i="14"/>
  <c r="A34" i="13"/>
  <c r="A87" i="8"/>
  <c r="A89" i="8" l="1"/>
  <c r="A33" i="7"/>
  <c r="A25" i="13"/>
  <c r="A3" i="16"/>
  <c r="A15" i="13"/>
  <c r="A34" i="16"/>
  <c r="A15" i="2"/>
  <c r="A34" i="15"/>
  <c r="A46" i="13"/>
  <c r="A17" i="15"/>
  <c r="A47" i="13"/>
  <c r="A36" i="13"/>
  <c r="A24" i="13"/>
  <c r="A36" i="7"/>
  <c r="A18" i="7"/>
  <c r="A24" i="15"/>
  <c r="B27" i="10"/>
  <c r="B37" i="10" s="1"/>
  <c r="H29" i="10"/>
  <c r="H39" i="10" s="1"/>
  <c r="U39" i="10" s="1"/>
  <c r="U49" i="10" s="1"/>
  <c r="U59" i="10" s="1"/>
  <c r="C31" i="10"/>
  <c r="C41" i="10" s="1"/>
  <c r="AC41" i="10" s="1"/>
  <c r="W27" i="8"/>
  <c r="AJ97" i="8" s="1"/>
  <c r="T26" i="8"/>
  <c r="B25" i="10"/>
  <c r="B35" i="10" s="1"/>
  <c r="AB35" i="10" s="1"/>
  <c r="AB45" i="10" s="1"/>
  <c r="AB55" i="10" s="1"/>
  <c r="M30" i="10"/>
  <c r="M40" i="10" s="1"/>
  <c r="AM40" i="10" s="1"/>
  <c r="J32" i="10"/>
  <c r="J42" i="10" s="1"/>
  <c r="G25" i="10"/>
  <c r="G35" i="10" s="1"/>
  <c r="T35" i="10" s="1"/>
  <c r="W26" i="8"/>
  <c r="AJ96" i="8" s="1"/>
  <c r="H27" i="10"/>
  <c r="H37" i="10" s="1"/>
  <c r="U37" i="10" s="1"/>
  <c r="H28" i="10"/>
  <c r="H38" i="10" s="1"/>
  <c r="U38" i="10" s="1"/>
  <c r="K30" i="10"/>
  <c r="K40" i="10" s="1"/>
  <c r="E26" i="10"/>
  <c r="E36" i="10" s="1"/>
  <c r="M27" i="10"/>
  <c r="M37" i="10" s="1"/>
  <c r="L29" i="10"/>
  <c r="L39" i="10" s="1"/>
  <c r="B32" i="10"/>
  <c r="B42" i="10" s="1"/>
  <c r="AB42" i="10" s="1"/>
  <c r="AB52" i="10" s="1"/>
  <c r="AB62" i="10" s="1"/>
  <c r="B26" i="10"/>
  <c r="B36" i="10" s="1"/>
  <c r="AB36" i="10" s="1"/>
  <c r="AB46" i="10" s="1"/>
  <c r="K29" i="10"/>
  <c r="K39" i="10" s="1"/>
  <c r="AK39" i="10" s="1"/>
  <c r="J25" i="10"/>
  <c r="J35" i="10" s="1"/>
  <c r="AJ35" i="10" s="1"/>
  <c r="G26" i="10"/>
  <c r="G36" i="10" s="1"/>
  <c r="AG36" i="10" s="1"/>
  <c r="B31" i="10"/>
  <c r="B41" i="10" s="1"/>
  <c r="AB41" i="10" s="1"/>
  <c r="V31" i="8"/>
  <c r="V101" i="8" s="1"/>
  <c r="R32" i="8"/>
  <c r="R102" i="8" s="1"/>
  <c r="L32" i="10"/>
  <c r="L42" i="10" s="1"/>
  <c r="Y42" i="10" s="1"/>
  <c r="F30" i="10"/>
  <c r="F40" i="10" s="1"/>
  <c r="AF40" i="10" s="1"/>
  <c r="F31" i="10"/>
  <c r="F41" i="10" s="1"/>
  <c r="U32" i="8"/>
  <c r="U102" i="8" s="1"/>
  <c r="U25" i="8"/>
  <c r="Y28" i="8"/>
  <c r="H31" i="10"/>
  <c r="H41" i="10" s="1"/>
  <c r="U41" i="10" s="1"/>
  <c r="I27" i="10"/>
  <c r="I37" i="10" s="1"/>
  <c r="AI37" i="10" s="1"/>
  <c r="K31" i="10"/>
  <c r="K41" i="10" s="1"/>
  <c r="X41" i="10" s="1"/>
  <c r="L26" i="10"/>
  <c r="L36" i="10" s="1"/>
  <c r="I31" i="10"/>
  <c r="I41" i="10" s="1"/>
  <c r="C26" i="10"/>
  <c r="C36" i="10" s="1"/>
  <c r="H32" i="10"/>
  <c r="H42" i="10" s="1"/>
  <c r="U42" i="10" s="1"/>
  <c r="E23" i="8"/>
  <c r="B28" i="8"/>
  <c r="O68" i="8" s="1"/>
  <c r="V23" i="6"/>
  <c r="AK24" i="2"/>
  <c r="AM28" i="2"/>
  <c r="U23" i="2"/>
  <c r="AF28" i="2"/>
  <c r="AG23" i="2"/>
  <c r="G26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6" i="7"/>
  <c r="A34" i="6"/>
  <c r="A26" i="7"/>
  <c r="A19" i="6"/>
  <c r="A41" i="8"/>
  <c r="A62" i="8" s="1"/>
  <c r="A50" i="7"/>
  <c r="A18" i="2"/>
  <c r="A14" i="6"/>
  <c r="A23" i="7"/>
  <c r="A35" i="16"/>
  <c r="A49" i="15"/>
  <c r="A29" i="6"/>
  <c r="A39" i="7"/>
  <c r="A29" i="7"/>
  <c r="A24" i="16"/>
  <c r="A48" i="7"/>
  <c r="A39" i="16"/>
  <c r="A39" i="2"/>
  <c r="A37" i="6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I39" i="10"/>
  <c r="V39" i="10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P39" i="10" s="1"/>
  <c r="P40" i="10"/>
  <c r="E32" i="10"/>
  <c r="E42" i="10" s="1"/>
  <c r="R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Z58" i="10" s="1"/>
  <c r="E31" i="10"/>
  <c r="E41" i="10" s="1"/>
  <c r="G31" i="10"/>
  <c r="G41" i="10" s="1"/>
  <c r="AG41" i="10" s="1"/>
  <c r="J28" i="10"/>
  <c r="J38" i="10" s="1"/>
  <c r="D25" i="10"/>
  <c r="D35" i="10" s="1"/>
  <c r="Q35" i="10" s="1"/>
  <c r="F29" i="10"/>
  <c r="F39" i="10" s="1"/>
  <c r="J26" i="10"/>
  <c r="J36" i="10" s="1"/>
  <c r="M31" i="10"/>
  <c r="M41" i="10" s="1"/>
  <c r="E28" i="10"/>
  <c r="E38" i="10" s="1"/>
  <c r="R23" i="8"/>
  <c r="S32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AK42" i="10" s="1"/>
  <c r="AK52" i="10" s="1"/>
  <c r="AK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M29" i="10"/>
  <c r="M39" i="10" s="1"/>
  <c r="G32" i="10"/>
  <c r="G42" i="10" s="1"/>
  <c r="I30" i="10"/>
  <c r="I4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F32" i="8"/>
  <c r="S72" i="8" s="1"/>
  <c r="AC29" i="6"/>
  <c r="AF26" i="6"/>
  <c r="AI23" i="6"/>
  <c r="AF29" i="6"/>
  <c r="AE26" i="6"/>
  <c r="AG24" i="6"/>
  <c r="AL29" i="6"/>
  <c r="U26" i="6"/>
  <c r="U27" i="6"/>
  <c r="W30" i="6"/>
  <c r="J40" i="6" s="1"/>
  <c r="R7" i="3" s="1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F36" i="2" s="1"/>
  <c r="F44" i="3" s="1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W36" i="2" s="1"/>
  <c r="J26" i="2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52" i="8"/>
  <c r="H52" i="8" s="1"/>
  <c r="A36" i="14"/>
  <c r="A28" i="7"/>
  <c r="A17" i="7"/>
  <c r="A26" i="15"/>
  <c r="A19" i="15"/>
  <c r="A35" i="6"/>
  <c r="A13" i="13"/>
  <c r="A46" i="15"/>
  <c r="A41" i="3"/>
  <c r="A28" i="15"/>
  <c r="A46" i="14"/>
  <c r="A48" i="15"/>
  <c r="AF39" i="10"/>
  <c r="S39" i="10"/>
  <c r="Y26" i="8"/>
  <c r="R35" i="10"/>
  <c r="P41" i="10"/>
  <c r="W30" i="8"/>
  <c r="AE102" i="8"/>
  <c r="V40" i="10"/>
  <c r="AI40" i="10"/>
  <c r="AJ50" i="10" s="1"/>
  <c r="T32" i="8"/>
  <c r="T29" i="8"/>
  <c r="P37" i="10"/>
  <c r="W32" i="8"/>
  <c r="Q27" i="8"/>
  <c r="O28" i="8"/>
  <c r="W25" i="8"/>
  <c r="J87" i="8" s="1"/>
  <c r="X95" i="3" s="1"/>
  <c r="Q32" i="8"/>
  <c r="W31" i="8"/>
  <c r="O31" i="8"/>
  <c r="W28" i="8"/>
  <c r="O29" i="8"/>
  <c r="T25" i="8"/>
  <c r="P30" i="8"/>
  <c r="P29" i="8"/>
  <c r="P32" i="8"/>
  <c r="P27" i="8"/>
  <c r="X26" i="8"/>
  <c r="O30" i="8"/>
  <c r="R25" i="8"/>
  <c r="R95" i="8" s="1"/>
  <c r="T31" i="8"/>
  <c r="X31" i="8"/>
  <c r="Q25" i="8"/>
  <c r="X28" i="8"/>
  <c r="W29" i="8"/>
  <c r="S31" i="8"/>
  <c r="S28" i="8"/>
  <c r="S25" i="8"/>
  <c r="U95" i="8"/>
  <c r="AH95" i="8"/>
  <c r="AB56" i="10"/>
  <c r="AJ42" i="10"/>
  <c r="W42" i="10"/>
  <c r="P38" i="10"/>
  <c r="AC38" i="10"/>
  <c r="P31" i="8"/>
  <c r="T38" i="10"/>
  <c r="AG38" i="10"/>
  <c r="Z26" i="8"/>
  <c r="Z96" i="8" s="1"/>
  <c r="Z106" i="8" s="1"/>
  <c r="Z116" i="8" s="1"/>
  <c r="Z28" i="8"/>
  <c r="Z32" i="8"/>
  <c r="M94" i="8" s="1"/>
  <c r="M25" i="10"/>
  <c r="M35" i="10" s="1"/>
  <c r="Z35" i="10" s="1"/>
  <c r="K25" i="10"/>
  <c r="K35" i="10" s="1"/>
  <c r="B29" i="10"/>
  <c r="B39" i="10" s="1"/>
  <c r="J29" i="10"/>
  <c r="J39" i="10" s="1"/>
  <c r="W39" i="10" s="1"/>
  <c r="W49" i="10" s="1"/>
  <c r="W59" i="10" s="1"/>
  <c r="W40" i="10"/>
  <c r="R31" i="8"/>
  <c r="AE101" i="8" s="1"/>
  <c r="B30" i="10"/>
  <c r="B40" i="10" s="1"/>
  <c r="D31" i="10"/>
  <c r="D41" i="10" s="1"/>
  <c r="F25" i="10"/>
  <c r="F35" i="10" s="1"/>
  <c r="T23" i="8"/>
  <c r="Z31" i="8"/>
  <c r="AM101" i="8" s="1"/>
  <c r="O42" i="10"/>
  <c r="Z27" i="8"/>
  <c r="AM97" i="8" s="1"/>
  <c r="AJ41" i="10"/>
  <c r="R28" i="8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V40" i="6" s="1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K40" i="6" s="1"/>
  <c r="S7" i="3" s="1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W40" i="6"/>
  <c r="Y36" i="6"/>
  <c r="AI24" i="6"/>
  <c r="AB28" i="6"/>
  <c r="AE24" i="6"/>
  <c r="AI28" i="6"/>
  <c r="AB24" i="6"/>
  <c r="AL28" i="6"/>
  <c r="AC23" i="6"/>
  <c r="C33" i="6" s="1"/>
  <c r="C27" i="3" s="1"/>
  <c r="AM25" i="6"/>
  <c r="AF28" i="6"/>
  <c r="AI25" i="6"/>
  <c r="AM28" i="6"/>
  <c r="AJ24" i="6"/>
  <c r="AB29" i="6"/>
  <c r="AK23" i="6"/>
  <c r="AJ23" i="6"/>
  <c r="AE23" i="6"/>
  <c r="AJ27" i="6"/>
  <c r="AL25" i="6"/>
  <c r="AE28" i="6"/>
  <c r="AF23" i="6"/>
  <c r="F33" i="6" s="1"/>
  <c r="F27" i="3" s="1"/>
  <c r="AH28" i="6"/>
  <c r="H38" i="6" s="1"/>
  <c r="H57" i="3" s="1"/>
  <c r="AG23" i="6"/>
  <c r="B38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M36" i="6" s="1"/>
  <c r="M45" i="3" s="1"/>
  <c r="L24" i="6"/>
  <c r="B24" i="6"/>
  <c r="H24" i="6"/>
  <c r="H27" i="6"/>
  <c r="AI29" i="2"/>
  <c r="AJ27" i="2"/>
  <c r="AG21" i="13"/>
  <c r="AM24" i="2"/>
  <c r="Q26" i="2"/>
  <c r="J36" i="2"/>
  <c r="V25" i="2"/>
  <c r="C35" i="2"/>
  <c r="C38" i="3" s="1"/>
  <c r="T24" i="2"/>
  <c r="T30" i="2"/>
  <c r="Y29" i="2"/>
  <c r="V27" i="2"/>
  <c r="I37" i="2" s="1"/>
  <c r="Z23" i="2"/>
  <c r="Y25" i="2"/>
  <c r="Y30" i="2"/>
  <c r="Q25" i="2"/>
  <c r="D35" i="2" s="1"/>
  <c r="D38" i="3" s="1"/>
  <c r="Z29" i="2"/>
  <c r="M39" i="2" s="1"/>
  <c r="S23" i="2"/>
  <c r="W27" i="2"/>
  <c r="O27" i="2"/>
  <c r="W26" i="2"/>
  <c r="H25" i="2"/>
  <c r="C29" i="2"/>
  <c r="M24" i="2"/>
  <c r="J23" i="2"/>
  <c r="J33" i="2" s="1"/>
  <c r="J26" i="3" s="1"/>
  <c r="F27" i="2"/>
  <c r="L25" i="2"/>
  <c r="G29" i="2"/>
  <c r="E25" i="2"/>
  <c r="H28" i="2"/>
  <c r="B24" i="2"/>
  <c r="J27" i="2"/>
  <c r="J30" i="2"/>
  <c r="C26" i="2"/>
  <c r="D26" i="2"/>
  <c r="K29" i="2"/>
  <c r="I25" i="2"/>
  <c r="I35" i="2" s="1"/>
  <c r="I38" i="3" s="1"/>
  <c r="L28" i="2"/>
  <c r="F24" i="2"/>
  <c r="F34" i="2" s="1"/>
  <c r="E28" i="2"/>
  <c r="F29" i="2"/>
  <c r="K26" i="2"/>
  <c r="H26" i="2"/>
  <c r="C30" i="2"/>
  <c r="M25" i="2"/>
  <c r="J24" i="2"/>
  <c r="I28" i="2"/>
  <c r="I38" i="2" s="1"/>
  <c r="I56" i="3" s="1"/>
  <c r="F28" i="2"/>
  <c r="D23" i="2"/>
  <c r="D33" i="2" s="1"/>
  <c r="L26" i="2"/>
  <c r="L36" i="2" s="1"/>
  <c r="L44" i="3" s="1"/>
  <c r="G30" i="2"/>
  <c r="E26" i="2"/>
  <c r="D29" i="2"/>
  <c r="B25" i="2"/>
  <c r="B28" i="2"/>
  <c r="J29" i="2"/>
  <c r="H23" i="2"/>
  <c r="D27" i="2"/>
  <c r="K30" i="2"/>
  <c r="H29" i="2"/>
  <c r="F25" i="2"/>
  <c r="F35" i="2" s="1"/>
  <c r="F38" i="3" s="1"/>
  <c r="M28" i="2"/>
  <c r="C27" i="2"/>
  <c r="C37" i="2" s="1"/>
  <c r="C50" i="3" s="1"/>
  <c r="F30" i="2"/>
  <c r="L23" i="2"/>
  <c r="H27" i="2"/>
  <c r="E23" i="2"/>
  <c r="I26" i="2"/>
  <c r="L29" i="2"/>
  <c r="L39" i="2" s="1"/>
  <c r="J25" i="2"/>
  <c r="E29" i="2"/>
  <c r="K25" i="2"/>
  <c r="AP22" i="13"/>
  <c r="B26" i="2"/>
  <c r="E24" i="2"/>
  <c r="H24" i="2"/>
  <c r="C23" i="2"/>
  <c r="F23" i="2"/>
  <c r="M23" i="2"/>
  <c r="D24" i="2"/>
  <c r="AQ28" i="13"/>
  <c r="AU25" i="13"/>
  <c r="AT13" i="13"/>
  <c r="M30" i="2"/>
  <c r="L30" i="2"/>
  <c r="I23" i="2"/>
  <c r="AW13" i="13"/>
  <c r="I30" i="2"/>
  <c r="H30" i="2"/>
  <c r="K28" i="2"/>
  <c r="G23" i="2"/>
  <c r="E30" i="2"/>
  <c r="D30" i="2"/>
  <c r="G28" i="2"/>
  <c r="G38" i="2" s="1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81" i="8"/>
  <c r="A35" i="7"/>
  <c r="A23" i="15"/>
  <c r="A25" i="2"/>
  <c r="A28" i="2"/>
  <c r="A15" i="7"/>
  <c r="A25" i="16"/>
  <c r="A18" i="13"/>
  <c r="A4" i="16"/>
  <c r="A5" i="16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E36" i="10"/>
  <c r="AF46" i="10" s="1"/>
  <c r="AF56" i="10" s="1"/>
  <c r="AF42" i="10"/>
  <c r="AE42" i="10"/>
  <c r="AF52" i="10" s="1"/>
  <c r="AF62" i="10" s="1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AH138" i="8"/>
  <c r="AH148" i="8" s="1"/>
  <c r="AL136" i="8"/>
  <c r="AL146" i="8" s="1"/>
  <c r="P35" i="10"/>
  <c r="O45" i="10" s="1"/>
  <c r="AC35" i="10"/>
  <c r="AC45" i="10" s="1"/>
  <c r="AM136" i="8"/>
  <c r="AM146" i="8" s="1"/>
  <c r="AE38" i="10"/>
  <c r="R38" i="10"/>
  <c r="P139" i="8"/>
  <c r="P149" i="8" s="1"/>
  <c r="AC138" i="8"/>
  <c r="AC148" i="8" s="1"/>
  <c r="Y141" i="8"/>
  <c r="Y151" i="8" s="1"/>
  <c r="Z101" i="8"/>
  <c r="Z111" i="8" s="1"/>
  <c r="Z12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AH102" i="8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Q38" i="6"/>
  <c r="G27" i="6"/>
  <c r="D25" i="6"/>
  <c r="D35" i="6" s="1"/>
  <c r="D39" i="3" s="1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K23" i="2"/>
  <c r="AI29" i="6"/>
  <c r="I39" i="6" s="1"/>
  <c r="I63" i="3" s="1"/>
  <c r="P37" i="7"/>
  <c r="AH26" i="6"/>
  <c r="AK27" i="6"/>
  <c r="AB23" i="6"/>
  <c r="AF24" i="6"/>
  <c r="AF30" i="6"/>
  <c r="AJ30" i="6"/>
  <c r="I5" i="1"/>
  <c r="J11" i="1"/>
  <c r="J18" i="1" s="1"/>
  <c r="J28" i="2"/>
  <c r="G29" i="6"/>
  <c r="AM139" i="8"/>
  <c r="AM149" i="8" s="1"/>
  <c r="L26" i="6"/>
  <c r="AL23" i="6"/>
  <c r="AK28" i="6"/>
  <c r="D31" i="8"/>
  <c r="H26" i="6"/>
  <c r="V23" i="2"/>
  <c r="V28" i="2"/>
  <c r="P25" i="2"/>
  <c r="A26" i="2"/>
  <c r="A47" i="2"/>
  <c r="AC28" i="6"/>
  <c r="Y23" i="6"/>
  <c r="T48" i="10"/>
  <c r="T58" i="10" s="1"/>
  <c r="D26" i="6"/>
  <c r="X27" i="2"/>
  <c r="K37" i="2" s="1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W71" i="8" s="1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I42" i="10"/>
  <c r="V42" i="10"/>
  <c r="AE40" i="10"/>
  <c r="R40" i="10"/>
  <c r="AH40" i="10"/>
  <c r="U40" i="10"/>
  <c r="O39" i="10"/>
  <c r="AB39" i="10"/>
  <c r="AM37" i="10"/>
  <c r="Z37" i="10"/>
  <c r="Z47" i="10" s="1"/>
  <c r="Z57" i="10" s="1"/>
  <c r="S40" i="10"/>
  <c r="Y37" i="10"/>
  <c r="AI41" i="10"/>
  <c r="V41" i="10"/>
  <c r="V51" i="10" s="1"/>
  <c r="V61" i="10" s="1"/>
  <c r="AC42" i="10"/>
  <c r="P36" i="10"/>
  <c r="AC36" i="10"/>
  <c r="AD42" i="10"/>
  <c r="Q42" i="10"/>
  <c r="Q38" i="10"/>
  <c r="AD38" i="10"/>
  <c r="AM35" i="10"/>
  <c r="AF37" i="10"/>
  <c r="AB37" i="10"/>
  <c r="O37" i="10"/>
  <c r="AH37" i="10"/>
  <c r="Q36" i="10"/>
  <c r="Q46" i="10" s="1"/>
  <c r="Q56" i="10" s="1"/>
  <c r="AD36" i="10"/>
  <c r="AD35" i="10"/>
  <c r="O46" i="10"/>
  <c r="X37" i="10"/>
  <c r="AK37" i="10"/>
  <c r="S38" i="10"/>
  <c r="AF38" i="10"/>
  <c r="AJ65" i="8"/>
  <c r="J41" i="8"/>
  <c r="AJ71" i="8"/>
  <c r="AH70" i="8"/>
  <c r="AK70" i="8"/>
  <c r="X70" i="8"/>
  <c r="AB68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H30" i="14"/>
  <c r="AJ26" i="14"/>
  <c r="AL27" i="14"/>
  <c r="AJ27" i="14"/>
  <c r="AC29" i="14"/>
  <c r="AK26" i="14"/>
  <c r="AB24" i="14"/>
  <c r="AH25" i="14"/>
  <c r="AF25" i="14"/>
  <c r="AI23" i="14"/>
  <c r="AL23" i="14"/>
  <c r="AC25" i="14"/>
  <c r="AJ25" i="14"/>
  <c r="AG23" i="14"/>
  <c r="AK29" i="14"/>
  <c r="AM24" i="14"/>
  <c r="AB28" i="14"/>
  <c r="AH29" i="14"/>
  <c r="AF29" i="14"/>
  <c r="AH24" i="14"/>
  <c r="AK23" i="14"/>
  <c r="AC28" i="14"/>
  <c r="AJ29" i="14"/>
  <c r="AG21" i="14"/>
  <c r="AY30" i="14"/>
  <c r="AU27" i="14"/>
  <c r="AV24" i="14"/>
  <c r="AY18" i="14"/>
  <c r="S39" i="6"/>
  <c r="AD24" i="14"/>
  <c r="P23" i="14"/>
  <c r="Y27" i="14"/>
  <c r="V23" i="14"/>
  <c r="P26" i="14"/>
  <c r="R24" i="14"/>
  <c r="W24" i="14"/>
  <c r="Q23" i="14"/>
  <c r="W25" i="14"/>
  <c r="V24" i="14"/>
  <c r="S23" i="14"/>
  <c r="Y30" i="14"/>
  <c r="V26" i="14"/>
  <c r="Z25" i="14"/>
  <c r="Q27" i="14"/>
  <c r="S24" i="14"/>
  <c r="X26" i="14"/>
  <c r="V25" i="14"/>
  <c r="X23" i="14"/>
  <c r="P27" i="14"/>
  <c r="T26" i="14"/>
  <c r="O26" i="14"/>
  <c r="R28" i="14"/>
  <c r="O23" i="14"/>
  <c r="U28" i="14"/>
  <c r="X25" i="14"/>
  <c r="Q30" i="14"/>
  <c r="U24" i="14"/>
  <c r="Q26" i="14"/>
  <c r="P24" i="6"/>
  <c r="C34" i="6" s="1"/>
  <c r="C33" i="3" s="1"/>
  <c r="V25" i="6"/>
  <c r="I35" i="6" s="1"/>
  <c r="I39" i="3" s="1"/>
  <c r="U24" i="6"/>
  <c r="R27" i="6"/>
  <c r="Y30" i="6"/>
  <c r="L40" i="6" s="1"/>
  <c r="T7" i="3" s="1"/>
  <c r="W7" i="3" s="1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Y26" i="6"/>
  <c r="U26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Q25" i="6"/>
  <c r="T28" i="6"/>
  <c r="Q27" i="6"/>
  <c r="T24" i="14"/>
  <c r="S25" i="14"/>
  <c r="R29" i="6"/>
  <c r="E39" i="6" s="1"/>
  <c r="E63" i="3" s="1"/>
  <c r="X27" i="6"/>
  <c r="K37" i="6" s="1"/>
  <c r="K51" i="3" s="1"/>
  <c r="Z26" i="6"/>
  <c r="S24" i="6"/>
  <c r="F34" i="6" s="1"/>
  <c r="F33" i="3" s="1"/>
  <c r="P30" i="6"/>
  <c r="W28" i="6"/>
  <c r="J38" i="6" s="1"/>
  <c r="J57" i="3" s="1"/>
  <c r="V27" i="6"/>
  <c r="P23" i="6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G36" i="6" s="1"/>
  <c r="G45" i="3" s="1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P37" i="6"/>
  <c r="X39" i="6"/>
  <c r="Y37" i="6"/>
  <c r="V35" i="6"/>
  <c r="U36" i="6"/>
  <c r="P36" i="6"/>
  <c r="V36" i="6"/>
  <c r="Z38" i="6"/>
  <c r="R34" i="6"/>
  <c r="T35" i="6"/>
  <c r="V34" i="6"/>
  <c r="W34" i="6"/>
  <c r="S34" i="6"/>
  <c r="U37" i="6"/>
  <c r="X35" i="6"/>
  <c r="P33" i="6"/>
  <c r="O38" i="6"/>
  <c r="Z39" i="6"/>
  <c r="X33" i="6"/>
  <c r="W38" i="6"/>
  <c r="Y33" i="6"/>
  <c r="U33" i="6"/>
  <c r="Q33" i="6"/>
  <c r="Y40" i="6"/>
  <c r="W39" i="6"/>
  <c r="S36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L37" i="2" s="1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Z27" i="2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I34" i="2" s="1"/>
  <c r="I32" i="3" s="1"/>
  <c r="Q23" i="2"/>
  <c r="Z26" i="2"/>
  <c r="M36" i="2" s="1"/>
  <c r="M44" i="3" s="1"/>
  <c r="R26" i="2"/>
  <c r="S25" i="2"/>
  <c r="Z24" i="2"/>
  <c r="R24" i="2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A72" i="8" l="1"/>
  <c r="A51" i="8"/>
  <c r="H51" i="8" s="1"/>
  <c r="A71" i="8"/>
  <c r="M86" i="8"/>
  <c r="A47" i="8"/>
  <c r="H47" i="8" s="1"/>
  <c r="AB51" i="10"/>
  <c r="AB61" i="10" s="1"/>
  <c r="AC51" i="10"/>
  <c r="AC61" i="10" s="1"/>
  <c r="F94" i="8"/>
  <c r="AF102" i="8"/>
  <c r="S102" i="8"/>
  <c r="S112" i="8" s="1"/>
  <c r="S122" i="8" s="1"/>
  <c r="F42" i="8"/>
  <c r="R112" i="8"/>
  <c r="R122" i="8" s="1"/>
  <c r="AL49" i="10"/>
  <c r="AL59" i="10" s="1"/>
  <c r="T36" i="10"/>
  <c r="T46" i="10" s="1"/>
  <c r="T56" i="10" s="1"/>
  <c r="AH41" i="10"/>
  <c r="AC39" i="10"/>
  <c r="R26" i="8"/>
  <c r="W96" i="8"/>
  <c r="S30" i="8"/>
  <c r="X25" i="8"/>
  <c r="AK95" i="8" s="1"/>
  <c r="P25" i="8"/>
  <c r="P95" i="8" s="1"/>
  <c r="Y25" i="8"/>
  <c r="AL95" i="8" s="1"/>
  <c r="AH42" i="10"/>
  <c r="P26" i="8"/>
  <c r="U31" i="8"/>
  <c r="V30" i="8"/>
  <c r="P28" i="8"/>
  <c r="R30" i="8"/>
  <c r="X40" i="10"/>
  <c r="W50" i="10" s="1"/>
  <c r="W60" i="10" s="1"/>
  <c r="AK40" i="10"/>
  <c r="AK50" i="10" s="1"/>
  <c r="AK60" i="10" s="1"/>
  <c r="T96" i="8"/>
  <c r="AG96" i="8"/>
  <c r="V32" i="8"/>
  <c r="AJ51" i="10"/>
  <c r="AJ61" i="10" s="1"/>
  <c r="V50" i="10"/>
  <c r="V60" i="10" s="1"/>
  <c r="AH38" i="10"/>
  <c r="Y32" i="8"/>
  <c r="Y30" i="8"/>
  <c r="X27" i="8"/>
  <c r="Z29" i="8"/>
  <c r="AF112" i="8"/>
  <c r="AF122" i="8" s="1"/>
  <c r="AL42" i="10"/>
  <c r="AM52" i="10" s="1"/>
  <c r="AM62" i="10" s="1"/>
  <c r="V37" i="10"/>
  <c r="V47" i="10" s="1"/>
  <c r="V57" i="10" s="1"/>
  <c r="Z40" i="10"/>
  <c r="Z50" i="10" s="1"/>
  <c r="Z60" i="10" s="1"/>
  <c r="AG37" i="10"/>
  <c r="AH47" i="10" s="1"/>
  <c r="AH57" i="10" s="1"/>
  <c r="Y38" i="10"/>
  <c r="Y48" i="10" s="1"/>
  <c r="Y58" i="10" s="1"/>
  <c r="O26" i="8"/>
  <c r="Z30" i="8"/>
  <c r="AM100" i="8" s="1"/>
  <c r="O27" i="8"/>
  <c r="T27" i="8"/>
  <c r="U26" i="8"/>
  <c r="V25" i="8"/>
  <c r="Y31" i="8"/>
  <c r="V49" i="10"/>
  <c r="V59" i="10" s="1"/>
  <c r="S27" i="8"/>
  <c r="U27" i="8"/>
  <c r="V26" i="8"/>
  <c r="X29" i="8"/>
  <c r="AH48" i="10"/>
  <c r="AH58" i="10" s="1"/>
  <c r="AE45" i="10"/>
  <c r="AE55" i="10" s="1"/>
  <c r="W97" i="8"/>
  <c r="O25" i="8"/>
  <c r="Z25" i="8"/>
  <c r="Y27" i="8"/>
  <c r="T28" i="8"/>
  <c r="O32" i="8"/>
  <c r="Y29" i="8"/>
  <c r="AE46" i="10"/>
  <c r="AE56" i="10" s="1"/>
  <c r="AK41" i="10"/>
  <c r="M42" i="8"/>
  <c r="AI101" i="8"/>
  <c r="S26" i="8"/>
  <c r="S96" i="8" s="1"/>
  <c r="S106" i="8" s="1"/>
  <c r="S116" i="8" s="1"/>
  <c r="R29" i="8"/>
  <c r="X32" i="8"/>
  <c r="AK102" i="8" s="1"/>
  <c r="Q28" i="8"/>
  <c r="D38" i="8" s="1"/>
  <c r="U28" i="8"/>
  <c r="H38" i="8" s="1"/>
  <c r="V27" i="8"/>
  <c r="AL39" i="10"/>
  <c r="Y39" i="10"/>
  <c r="X49" i="10" s="1"/>
  <c r="X59" i="10" s="1"/>
  <c r="Q30" i="8"/>
  <c r="U29" i="8"/>
  <c r="V28" i="8"/>
  <c r="Q26" i="8"/>
  <c r="O49" i="10"/>
  <c r="Y98" i="8"/>
  <c r="AL98" i="8"/>
  <c r="W35" i="10"/>
  <c r="W45" i="10" s="1"/>
  <c r="W55" i="10" s="1"/>
  <c r="AJ52" i="10"/>
  <c r="AJ62" i="10" s="1"/>
  <c r="X42" i="10"/>
  <c r="W52" i="10" s="1"/>
  <c r="W62" i="10" s="1"/>
  <c r="O41" i="10"/>
  <c r="O51" i="10" s="1"/>
  <c r="O61" i="10" s="1"/>
  <c r="AH39" i="10"/>
  <c r="AI49" i="10" s="1"/>
  <c r="AI59" i="10" s="1"/>
  <c r="D94" i="8"/>
  <c r="R27" i="8"/>
  <c r="S29" i="8"/>
  <c r="Q29" i="8"/>
  <c r="AD99" i="8" s="1"/>
  <c r="T30" i="8"/>
  <c r="G40" i="8" s="1"/>
  <c r="X30" i="8"/>
  <c r="K40" i="8" s="1"/>
  <c r="Y36" i="10"/>
  <c r="AL36" i="10"/>
  <c r="AM46" i="10" s="1"/>
  <c r="AM56" i="10" s="1"/>
  <c r="U30" i="8"/>
  <c r="H92" i="8" s="1"/>
  <c r="V100" i="3" s="1"/>
  <c r="V29" i="8"/>
  <c r="Q31" i="8"/>
  <c r="Z72" i="8"/>
  <c r="Z82" i="8" s="1"/>
  <c r="Z92" i="8" s="1"/>
  <c r="AM72" i="8"/>
  <c r="J93" i="8"/>
  <c r="X101" i="3" s="1"/>
  <c r="P66" i="8"/>
  <c r="AD72" i="8"/>
  <c r="F40" i="6"/>
  <c r="Q25" i="14"/>
  <c r="W23" i="14"/>
  <c r="Y23" i="14"/>
  <c r="Y24" i="14"/>
  <c r="Q24" i="14"/>
  <c r="C38" i="6"/>
  <c r="C57" i="3" s="1"/>
  <c r="G35" i="6"/>
  <c r="G39" i="3" s="1"/>
  <c r="M34" i="6"/>
  <c r="M33" i="3" s="1"/>
  <c r="H39" i="6"/>
  <c r="H63" i="3" s="1"/>
  <c r="P25" i="14"/>
  <c r="S29" i="14"/>
  <c r="V27" i="14"/>
  <c r="O27" i="14"/>
  <c r="Z23" i="14"/>
  <c r="R25" i="14"/>
  <c r="X28" i="14"/>
  <c r="X30" i="14"/>
  <c r="O28" i="14"/>
  <c r="T23" i="14"/>
  <c r="E33" i="6"/>
  <c r="R54" i="6" s="1"/>
  <c r="G39" i="6"/>
  <c r="D33" i="6"/>
  <c r="D27" i="3" s="1"/>
  <c r="S26" i="14"/>
  <c r="V28" i="14"/>
  <c r="J37" i="6"/>
  <c r="J51" i="3" s="1"/>
  <c r="K36" i="6"/>
  <c r="K45" i="3" s="1"/>
  <c r="D37" i="6"/>
  <c r="D51" i="3" s="1"/>
  <c r="X27" i="14"/>
  <c r="X29" i="14"/>
  <c r="O25" i="14"/>
  <c r="R23" i="14"/>
  <c r="U27" i="14"/>
  <c r="H37" i="6"/>
  <c r="H51" i="3" s="1"/>
  <c r="J24" i="14"/>
  <c r="W28" i="14"/>
  <c r="U29" i="14"/>
  <c r="Z27" i="14"/>
  <c r="Z29" i="14"/>
  <c r="T25" i="14"/>
  <c r="B39" i="6"/>
  <c r="X24" i="14"/>
  <c r="O29" i="14"/>
  <c r="T30" i="14"/>
  <c r="Y25" i="14"/>
  <c r="S28" i="14"/>
  <c r="H35" i="6"/>
  <c r="H39" i="3" s="1"/>
  <c r="L40" i="2"/>
  <c r="T6" i="3" s="1"/>
  <c r="T9" i="3" s="1"/>
  <c r="Z78" i="3" s="1"/>
  <c r="W33" i="2"/>
  <c r="T39" i="2"/>
  <c r="Q36" i="2"/>
  <c r="X35" i="2"/>
  <c r="R37" i="2"/>
  <c r="V33" i="2"/>
  <c r="G40" i="2"/>
  <c r="T61" i="2" s="1"/>
  <c r="L35" i="2"/>
  <c r="L38" i="3" s="1"/>
  <c r="U33" i="2"/>
  <c r="U44" i="2" s="1"/>
  <c r="V26" i="3" s="1"/>
  <c r="D34" i="2"/>
  <c r="D32" i="3" s="1"/>
  <c r="H39" i="2"/>
  <c r="H62" i="3" s="1"/>
  <c r="H65" i="3" s="1"/>
  <c r="V77" i="3" s="1"/>
  <c r="S38" i="2"/>
  <c r="W77" i="2"/>
  <c r="V34" i="2"/>
  <c r="Q33" i="2"/>
  <c r="Q44" i="2" s="1"/>
  <c r="R26" i="3" s="1"/>
  <c r="Y36" i="2"/>
  <c r="Z34" i="2"/>
  <c r="X33" i="2"/>
  <c r="G33" i="2"/>
  <c r="G26" i="3" s="1"/>
  <c r="D36" i="2"/>
  <c r="D44" i="3" s="1"/>
  <c r="R34" i="2"/>
  <c r="L38" i="2"/>
  <c r="L56" i="3" s="1"/>
  <c r="L59" i="3" s="1"/>
  <c r="Z76" i="3" s="1"/>
  <c r="P37" i="2"/>
  <c r="P78" i="2" s="1"/>
  <c r="J38" i="2"/>
  <c r="L34" i="2"/>
  <c r="U36" i="2"/>
  <c r="B40" i="2"/>
  <c r="O39" i="2"/>
  <c r="H33" i="2"/>
  <c r="J40" i="2"/>
  <c r="T36" i="2"/>
  <c r="U37" i="2"/>
  <c r="X34" i="2"/>
  <c r="X75" i="2" s="1"/>
  <c r="W65" i="2" s="1"/>
  <c r="M37" i="2"/>
  <c r="U40" i="2"/>
  <c r="I40" i="2"/>
  <c r="Q6" i="3" s="1"/>
  <c r="J37" i="2"/>
  <c r="X37" i="2"/>
  <c r="Y34" i="2"/>
  <c r="E37" i="2"/>
  <c r="Z36" i="2"/>
  <c r="Y40" i="2"/>
  <c r="P33" i="2"/>
  <c r="Q39" i="2"/>
  <c r="I33" i="2"/>
  <c r="I26" i="3" s="1"/>
  <c r="B36" i="2"/>
  <c r="B44" i="3" s="1"/>
  <c r="G34" i="2"/>
  <c r="G32" i="3" s="1"/>
  <c r="A82" i="8"/>
  <c r="A59" i="8"/>
  <c r="A77" i="8"/>
  <c r="Q49" i="10"/>
  <c r="Q59" i="10" s="1"/>
  <c r="AM50" i="10"/>
  <c r="AM60" i="10" s="1"/>
  <c r="AL50" i="10"/>
  <c r="AL60" i="10" s="1"/>
  <c r="AH35" i="10"/>
  <c r="AH45" i="10" s="1"/>
  <c r="AH55" i="10" s="1"/>
  <c r="AE48" i="10"/>
  <c r="AE58" i="10" s="1"/>
  <c r="Z36" i="10"/>
  <c r="Z46" i="10" s="1"/>
  <c r="Z56" i="10" s="1"/>
  <c r="AD37" i="10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AK36" i="10"/>
  <c r="AE41" i="10"/>
  <c r="AF51" i="10" s="1"/>
  <c r="AF61" i="10" s="1"/>
  <c r="R41" i="10"/>
  <c r="AL51" i="10"/>
  <c r="AL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W46" i="10"/>
  <c r="W56" i="10" s="1"/>
  <c r="Y40" i="10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R101" i="8"/>
  <c r="V36" i="10"/>
  <c r="V46" i="10" s="1"/>
  <c r="V56" i="10" s="1"/>
  <c r="AI36" i="10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F36" i="13" s="1"/>
  <c r="R23" i="13"/>
  <c r="O29" i="13"/>
  <c r="P48" i="2"/>
  <c r="Q50" i="3" s="1"/>
  <c r="H30" i="13"/>
  <c r="J28" i="13"/>
  <c r="G27" i="13"/>
  <c r="C29" i="13"/>
  <c r="F28" i="13"/>
  <c r="L27" i="13"/>
  <c r="E23" i="13"/>
  <c r="M26" i="13"/>
  <c r="B37" i="2"/>
  <c r="B50" i="3" s="1"/>
  <c r="K30" i="13"/>
  <c r="F26" i="13"/>
  <c r="AJ60" i="10"/>
  <c r="Y57" i="2"/>
  <c r="A79" i="8"/>
  <c r="AK35" i="10"/>
  <c r="X35" i="10"/>
  <c r="P101" i="8"/>
  <c r="AC101" i="8"/>
  <c r="AD95" i="8"/>
  <c r="Q95" i="8"/>
  <c r="P99" i="8"/>
  <c r="AC99" i="8"/>
  <c r="AJ95" i="8"/>
  <c r="W95" i="8"/>
  <c r="X101" i="8"/>
  <c r="AK101" i="8"/>
  <c r="AC100" i="8"/>
  <c r="P100" i="8"/>
  <c r="O98" i="8"/>
  <c r="AB98" i="8"/>
  <c r="T99" i="8"/>
  <c r="AG99" i="8"/>
  <c r="R97" i="8"/>
  <c r="AE97" i="8"/>
  <c r="AG101" i="8"/>
  <c r="T101" i="8"/>
  <c r="AG95" i="8"/>
  <c r="AH105" i="8" s="1"/>
  <c r="AH115" i="8" s="1"/>
  <c r="T95" i="8"/>
  <c r="T105" i="8" s="1"/>
  <c r="T115" i="8" s="1"/>
  <c r="AD97" i="8"/>
  <c r="Q97" i="8"/>
  <c r="Q107" i="8" s="1"/>
  <c r="Q117" i="8" s="1"/>
  <c r="T102" i="8"/>
  <c r="T112" i="8" s="1"/>
  <c r="T122" i="8" s="1"/>
  <c r="AG102" i="8"/>
  <c r="AH112" i="8" s="1"/>
  <c r="AH122" i="8" s="1"/>
  <c r="AB96" i="8"/>
  <c r="O96" i="8"/>
  <c r="AB97" i="8"/>
  <c r="O97" i="8"/>
  <c r="AK100" i="8"/>
  <c r="X100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X102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Q51" i="10" s="1"/>
  <c r="Q61" i="10" s="1"/>
  <c r="AD41" i="10"/>
  <c r="AI47" i="10"/>
  <c r="AI57" i="10" s="1"/>
  <c r="AE98" i="8"/>
  <c r="R98" i="8"/>
  <c r="AB40" i="10"/>
  <c r="O40" i="10"/>
  <c r="O50" i="10" s="1"/>
  <c r="O60" i="10" s="1"/>
  <c r="R96" i="8"/>
  <c r="AE96" i="8"/>
  <c r="S99" i="8"/>
  <c r="AF99" i="8"/>
  <c r="AG100" i="8"/>
  <c r="AE95" i="8"/>
  <c r="AF100" i="8"/>
  <c r="S100" i="8"/>
  <c r="AC55" i="10"/>
  <c r="AJ39" i="10"/>
  <c r="AM102" i="8"/>
  <c r="Z102" i="8"/>
  <c r="AF101" i="8"/>
  <c r="S101" i="8"/>
  <c r="X96" i="8"/>
  <c r="AK96" i="8"/>
  <c r="O101" i="8"/>
  <c r="AB101" i="8"/>
  <c r="AG48" i="10"/>
  <c r="AG58" i="10" s="1"/>
  <c r="AH50" i="10"/>
  <c r="AH60" i="10" s="1"/>
  <c r="R46" i="10"/>
  <c r="R56" i="10" s="1"/>
  <c r="Z98" i="8"/>
  <c r="AM98" i="8"/>
  <c r="W99" i="8"/>
  <c r="AJ99" i="8"/>
  <c r="P97" i="8"/>
  <c r="AC97" i="8"/>
  <c r="AD107" i="8" s="1"/>
  <c r="AD117" i="8" s="1"/>
  <c r="AJ101" i="8"/>
  <c r="W101" i="8"/>
  <c r="V111" i="8" s="1"/>
  <c r="V121" i="8" s="1"/>
  <c r="Y95" i="8"/>
  <c r="S98" i="8"/>
  <c r="AF98" i="8"/>
  <c r="AB100" i="8"/>
  <c r="O100" i="8"/>
  <c r="O110" i="8" s="1"/>
  <c r="O120" i="8" s="1"/>
  <c r="W98" i="8"/>
  <c r="AJ98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AE112" i="8" s="1"/>
  <c r="AE122" i="8" s="1"/>
  <c r="Q102" i="8"/>
  <c r="Q112" i="8" s="1"/>
  <c r="Q122" i="8" s="1"/>
  <c r="H40" i="8"/>
  <c r="V88" i="3" s="1"/>
  <c r="AC72" i="8"/>
  <c r="AD82" i="8" s="1"/>
  <c r="AD92" i="8" s="1"/>
  <c r="C42" i="8"/>
  <c r="U70" i="8"/>
  <c r="Q72" i="8"/>
  <c r="D42" i="8"/>
  <c r="G91" i="8"/>
  <c r="U99" i="3" s="1"/>
  <c r="G39" i="8"/>
  <c r="P82" i="8"/>
  <c r="P92" i="8" s="1"/>
  <c r="S42" i="8"/>
  <c r="AF42" i="8"/>
  <c r="AD71" i="8"/>
  <c r="Q68" i="8"/>
  <c r="Q78" i="8" s="1"/>
  <c r="Q88" i="8" s="1"/>
  <c r="AD68" i="8"/>
  <c r="Q71" i="8"/>
  <c r="AG69" i="8"/>
  <c r="F39" i="3"/>
  <c r="F41" i="3" s="1"/>
  <c r="T73" i="3" s="1"/>
  <c r="T81" i="6"/>
  <c r="T61" i="6"/>
  <c r="O34" i="6"/>
  <c r="V37" i="6"/>
  <c r="G37" i="6"/>
  <c r="G51" i="3" s="1"/>
  <c r="R33" i="6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75" i="6" s="1"/>
  <c r="Z36" i="6"/>
  <c r="Z57" i="6" s="1"/>
  <c r="P38" i="6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O74" i="6" s="1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56" i="6" s="1"/>
  <c r="U38" i="6"/>
  <c r="U59" i="6" s="1"/>
  <c r="O35" i="6"/>
  <c r="S61" i="6"/>
  <c r="S81" i="6"/>
  <c r="S51" i="6"/>
  <c r="I57" i="3"/>
  <c r="I60" i="3" s="1"/>
  <c r="V79" i="6"/>
  <c r="U89" i="6" s="1"/>
  <c r="V59" i="6"/>
  <c r="B63" i="3"/>
  <c r="B45" i="3"/>
  <c r="B47" i="3" s="1"/>
  <c r="P74" i="3" s="1"/>
  <c r="M39" i="3"/>
  <c r="D57" i="3"/>
  <c r="D60" i="3" s="1"/>
  <c r="Q79" i="6"/>
  <c r="Q59" i="6"/>
  <c r="Q49" i="6"/>
  <c r="R57" i="3" s="1"/>
  <c r="Q81" i="6"/>
  <c r="Q51" i="6"/>
  <c r="Q61" i="6"/>
  <c r="H34" i="6"/>
  <c r="H33" i="3" s="1"/>
  <c r="E34" i="6"/>
  <c r="E33" i="3" s="1"/>
  <c r="B34" i="6"/>
  <c r="O55" i="6" s="1"/>
  <c r="V46" i="6"/>
  <c r="W39" i="3" s="1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J34" i="14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S80" i="6"/>
  <c r="B27" i="3"/>
  <c r="B29" i="3" s="1"/>
  <c r="P71" i="3" s="1"/>
  <c r="O54" i="6"/>
  <c r="G63" i="3"/>
  <c r="Z47" i="6"/>
  <c r="AA45" i="3" s="1"/>
  <c r="Y57" i="6"/>
  <c r="AH29" i="13"/>
  <c r="W47" i="2"/>
  <c r="X44" i="3" s="1"/>
  <c r="K38" i="2"/>
  <c r="K56" i="3" s="1"/>
  <c r="Q74" i="2"/>
  <c r="P84" i="2" s="1"/>
  <c r="AF26" i="13"/>
  <c r="AE27" i="13"/>
  <c r="AG23" i="13"/>
  <c r="R58" i="2"/>
  <c r="R78" i="2"/>
  <c r="Q88" i="2" s="1"/>
  <c r="E50" i="3"/>
  <c r="R48" i="2"/>
  <c r="S50" i="3" s="1"/>
  <c r="M48" i="3"/>
  <c r="M47" i="3"/>
  <c r="AA74" i="3" s="1"/>
  <c r="M50" i="3"/>
  <c r="M53" i="3" s="1"/>
  <c r="AA75" i="3" s="1"/>
  <c r="L32" i="3"/>
  <c r="Y75" i="2"/>
  <c r="X65" i="2" s="1"/>
  <c r="Y55" i="2"/>
  <c r="G47" i="3"/>
  <c r="U74" i="3" s="1"/>
  <c r="G48" i="3"/>
  <c r="I66" i="3"/>
  <c r="I65" i="3"/>
  <c r="W77" i="3" s="1"/>
  <c r="C56" i="3"/>
  <c r="D56" i="3"/>
  <c r="M62" i="3"/>
  <c r="M66" i="3" s="1"/>
  <c r="I50" i="3"/>
  <c r="L50" i="3"/>
  <c r="L53" i="3" s="1"/>
  <c r="Z75" i="3" s="1"/>
  <c r="K50" i="3"/>
  <c r="X78" i="2"/>
  <c r="W68" i="2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 s="1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X38" i="2"/>
  <c r="Q34" i="2"/>
  <c r="P36" i="2"/>
  <c r="S37" i="2"/>
  <c r="Z37" i="2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W44" i="2"/>
  <c r="X26" i="3" s="1"/>
  <c r="K35" i="2"/>
  <c r="K38" i="3" s="1"/>
  <c r="K42" i="3" s="1"/>
  <c r="F38" i="2"/>
  <c r="K39" i="2"/>
  <c r="K62" i="3" s="1"/>
  <c r="M34" i="2"/>
  <c r="Z55" i="2" s="1"/>
  <c r="Y45" i="2"/>
  <c r="Z32" i="3" s="1"/>
  <c r="S35" i="2"/>
  <c r="S46" i="2" s="1"/>
  <c r="T38" i="3" s="1"/>
  <c r="T33" i="2"/>
  <c r="K33" i="2"/>
  <c r="X54" i="2" s="1"/>
  <c r="Z39" i="2"/>
  <c r="Z60" i="2" s="1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T47" i="2"/>
  <c r="U44" i="3" s="1"/>
  <c r="W54" i="2"/>
  <c r="Z77" i="2"/>
  <c r="Y87" i="2" s="1"/>
  <c r="AM67" i="2" s="1"/>
  <c r="G35" i="2"/>
  <c r="Q57" i="2"/>
  <c r="Y77" i="2"/>
  <c r="X87" i="2" s="1"/>
  <c r="Y47" i="2"/>
  <c r="Z44" i="3" s="1"/>
  <c r="V38" i="2"/>
  <c r="V49" i="2" s="1"/>
  <c r="W56" i="3" s="1"/>
  <c r="R35" i="2"/>
  <c r="B39" i="2"/>
  <c r="D40" i="2"/>
  <c r="Q51" i="2" s="1"/>
  <c r="M33" i="2"/>
  <c r="M26" i="3" s="1"/>
  <c r="P34" i="2"/>
  <c r="I36" i="2"/>
  <c r="V67" i="2" s="1"/>
  <c r="J39" i="2"/>
  <c r="C40" i="2"/>
  <c r="T38" i="2"/>
  <c r="T49" i="2" s="1"/>
  <c r="U56" i="3" s="1"/>
  <c r="V36" i="2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S33" i="2"/>
  <c r="Q37" i="2"/>
  <c r="U38" i="2"/>
  <c r="Z35" i="2"/>
  <c r="C34" i="2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V39" i="2"/>
  <c r="V80" i="2" s="1"/>
  <c r="S34" i="2"/>
  <c r="S55" i="2" s="1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37" i="2"/>
  <c r="D29" i="13"/>
  <c r="L29" i="13"/>
  <c r="M25" i="13"/>
  <c r="E24" i="13"/>
  <c r="I23" i="13"/>
  <c r="H25" i="13"/>
  <c r="L62" i="3"/>
  <c r="H26" i="3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C30" i="13"/>
  <c r="E30" i="13"/>
  <c r="D24" i="13"/>
  <c r="J24" i="13"/>
  <c r="J29" i="13"/>
  <c r="D25" i="13"/>
  <c r="K28" i="13"/>
  <c r="M28" i="13"/>
  <c r="I28" i="13"/>
  <c r="E29" i="13"/>
  <c r="G26" i="13"/>
  <c r="D28" i="13"/>
  <c r="W49" i="2"/>
  <c r="X56" i="3" s="1"/>
  <c r="W59" i="2"/>
  <c r="G30" i="13"/>
  <c r="B23" i="13"/>
  <c r="H45" i="2"/>
  <c r="B16" i="3" s="1"/>
  <c r="M24" i="13"/>
  <c r="F25" i="13"/>
  <c r="J27" i="13"/>
  <c r="F24" i="13"/>
  <c r="G56" i="3"/>
  <c r="J50" i="3"/>
  <c r="J47" i="3"/>
  <c r="X74" i="3" s="1"/>
  <c r="T77" i="2"/>
  <c r="C53" i="3"/>
  <c r="Q75" i="3" s="1"/>
  <c r="T81" i="2"/>
  <c r="F32" i="3"/>
  <c r="X48" i="2"/>
  <c r="Y50" i="3" s="1"/>
  <c r="X58" i="2"/>
  <c r="U74" i="2"/>
  <c r="T57" i="2"/>
  <c r="X55" i="2"/>
  <c r="Q77" i="2"/>
  <c r="P67" i="2" s="1"/>
  <c r="W6" i="3"/>
  <c r="T10" i="3"/>
  <c r="D26" i="3"/>
  <c r="Q54" i="2"/>
  <c r="I41" i="3"/>
  <c r="W73" i="3" s="1"/>
  <c r="I42" i="3"/>
  <c r="W74" i="2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Z47" i="2"/>
  <c r="AA44" i="3" s="1"/>
  <c r="S60" i="6"/>
  <c r="B23" i="15"/>
  <c r="B33" i="15" s="1"/>
  <c r="U29" i="15"/>
  <c r="T24" i="15"/>
  <c r="T78" i="2"/>
  <c r="O55" i="10"/>
  <c r="O23" i="13"/>
  <c r="Q29" i="13"/>
  <c r="Z23" i="13"/>
  <c r="W28" i="13"/>
  <c r="Y23" i="13"/>
  <c r="G26" i="14"/>
  <c r="G36" i="14" s="1"/>
  <c r="T25" i="15"/>
  <c r="O66" i="8"/>
  <c r="AM47" i="10"/>
  <c r="AM57" i="10" s="1"/>
  <c r="AC65" i="8"/>
  <c r="C87" i="8"/>
  <c r="Q95" i="3" s="1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Y50" i="10"/>
  <c r="Y60" i="10" s="1"/>
  <c r="S28" i="13"/>
  <c r="X29" i="13"/>
  <c r="P28" i="13"/>
  <c r="X24" i="13"/>
  <c r="S24" i="13"/>
  <c r="Z57" i="2"/>
  <c r="B30" i="14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F79" i="8" s="1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D46" i="10"/>
  <c r="AD56" i="10" s="1"/>
  <c r="AC46" i="10"/>
  <c r="AG46" i="10"/>
  <c r="AG56" i="10" s="1"/>
  <c r="U51" i="10"/>
  <c r="U61" i="10" s="1"/>
  <c r="W48" i="10"/>
  <c r="W58" i="10" s="1"/>
  <c r="AG51" i="10"/>
  <c r="AG61" i="10" s="1"/>
  <c r="AK47" i="10"/>
  <c r="AK57" i="10" s="1"/>
  <c r="AL47" i="10"/>
  <c r="AL57" i="10" s="1"/>
  <c r="O56" i="10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AI51" i="10"/>
  <c r="AI61" i="10" s="1"/>
  <c r="AL48" i="10"/>
  <c r="AL58" i="10" s="1"/>
  <c r="S51" i="10"/>
  <c r="S61" i="10" s="1"/>
  <c r="R51" i="10"/>
  <c r="R61" i="10" s="1"/>
  <c r="S48" i="10"/>
  <c r="S58" i="10" s="1"/>
  <c r="R48" i="10"/>
  <c r="R58" i="10" s="1"/>
  <c r="W47" i="10"/>
  <c r="W57" i="10" s="1"/>
  <c r="X47" i="10"/>
  <c r="X57" i="10" s="1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AD49" i="10"/>
  <c r="AD59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47" i="10"/>
  <c r="AE57" i="10" s="1"/>
  <c r="AJ46" i="10"/>
  <c r="AJ56" i="10" s="1"/>
  <c r="AE68" i="8"/>
  <c r="E38" i="8"/>
  <c r="E90" i="8"/>
  <c r="S98" i="3" s="1"/>
  <c r="R68" i="8"/>
  <c r="Q69" i="8"/>
  <c r="AD69" i="8"/>
  <c r="V72" i="8"/>
  <c r="AI72" i="8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AH68" i="8"/>
  <c r="AE66" i="8"/>
  <c r="R66" i="8"/>
  <c r="E36" i="8"/>
  <c r="E88" i="8"/>
  <c r="S96" i="3" s="1"/>
  <c r="AM71" i="8"/>
  <c r="M93" i="8"/>
  <c r="AA101" i="3" s="1"/>
  <c r="Z71" i="8"/>
  <c r="Z81" i="8" s="1"/>
  <c r="Z91" i="8" s="1"/>
  <c r="M41" i="8"/>
  <c r="AD70" i="8"/>
  <c r="D92" i="8"/>
  <c r="R100" i="3" s="1"/>
  <c r="Q70" i="8"/>
  <c r="D40" i="8"/>
  <c r="R69" i="8"/>
  <c r="AE69" i="8"/>
  <c r="E39" i="8"/>
  <c r="E91" i="8"/>
  <c r="S99" i="3" s="1"/>
  <c r="AB65" i="8"/>
  <c r="O65" i="8"/>
  <c r="O75" i="8" s="1"/>
  <c r="O67" i="8"/>
  <c r="AB67" i="8"/>
  <c r="B89" i="8"/>
  <c r="P97" i="3" s="1"/>
  <c r="B37" i="8"/>
  <c r="W68" i="8"/>
  <c r="AJ68" i="8"/>
  <c r="J38" i="8"/>
  <c r="J90" i="8"/>
  <c r="X98" i="3" s="1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X65" i="8"/>
  <c r="G89" i="8"/>
  <c r="U97" i="3" s="1"/>
  <c r="T67" i="8"/>
  <c r="G37" i="8"/>
  <c r="AG67" i="8"/>
  <c r="X68" i="8"/>
  <c r="AK68" i="8"/>
  <c r="K90" i="8"/>
  <c r="Y98" i="3" s="1"/>
  <c r="K38" i="8"/>
  <c r="G92" i="8"/>
  <c r="U100" i="3" s="1"/>
  <c r="T7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AG40" i="9"/>
  <c r="P37" i="9"/>
  <c r="AC37" i="9"/>
  <c r="AH35" i="9"/>
  <c r="U35" i="9"/>
  <c r="AB40" i="9"/>
  <c r="O40" i="9"/>
  <c r="W41" i="9"/>
  <c r="AJ41" i="9"/>
  <c r="X40" i="9"/>
  <c r="AK40" i="9"/>
  <c r="S35" i="9"/>
  <c r="AF35" i="9"/>
  <c r="AH40" i="9"/>
  <c r="U40" i="9"/>
  <c r="AK42" i="9"/>
  <c r="X42" i="9"/>
  <c r="R36" i="9"/>
  <c r="AE36" i="9"/>
  <c r="AB78" i="8"/>
  <c r="D37" i="8"/>
  <c r="D89" i="8"/>
  <c r="R97" i="3" s="1"/>
  <c r="Q67" i="8"/>
  <c r="AD67" i="8"/>
  <c r="AM66" i="8"/>
  <c r="M36" i="8"/>
  <c r="M88" i="8"/>
  <c r="AA96" i="3" s="1"/>
  <c r="Z66" i="8"/>
  <c r="Z76" i="8" s="1"/>
  <c r="Z86" i="8" s="1"/>
  <c r="Y65" i="8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Y69" i="8"/>
  <c r="L91" i="8"/>
  <c r="Z99" i="3" s="1"/>
  <c r="V6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F89" i="8"/>
  <c r="T97" i="3" s="1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B94" i="8"/>
  <c r="AB72" i="8"/>
  <c r="B4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C93" i="8"/>
  <c r="Q101" i="3" s="1"/>
  <c r="P71" i="8"/>
  <c r="C41" i="8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U48" i="9" s="1"/>
  <c r="U58" i="9" s="1"/>
  <c r="P42" i="9"/>
  <c r="AC42" i="9"/>
  <c r="P36" i="9"/>
  <c r="AC36" i="9"/>
  <c r="S40" i="9"/>
  <c r="AF40" i="9"/>
  <c r="V42" i="9"/>
  <c r="AI42" i="9"/>
  <c r="S36" i="9"/>
  <c r="AF36" i="9"/>
  <c r="T35" i="9"/>
  <c r="T45" i="9" s="1"/>
  <c r="T55" i="9" s="1"/>
  <c r="AG35" i="9"/>
  <c r="AI40" i="9"/>
  <c r="V40" i="9"/>
  <c r="AL37" i="9"/>
  <c r="Y37" i="9"/>
  <c r="T37" i="9"/>
  <c r="AG37" i="9"/>
  <c r="U41" i="9"/>
  <c r="AH41" i="9"/>
  <c r="AJ41" i="8"/>
  <c r="W41" i="8"/>
  <c r="X89" i="3"/>
  <c r="AK75" i="8"/>
  <c r="AK85" i="8" s="1"/>
  <c r="Z42" i="8"/>
  <c r="Z52" i="8" s="1"/>
  <c r="Z62" i="8" s="1"/>
  <c r="AM42" i="8"/>
  <c r="U67" i="8"/>
  <c r="U77" i="8" s="1"/>
  <c r="U87" i="8" s="1"/>
  <c r="AH6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I66" i="8"/>
  <c r="V66" i="8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J37" i="8"/>
  <c r="W67" i="8"/>
  <c r="F91" i="8"/>
  <c r="T99" i="3" s="1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K91" i="8"/>
  <c r="Y99" i="3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E41" i="9"/>
  <c r="R41" i="9"/>
  <c r="T41" i="9"/>
  <c r="AG41" i="9"/>
  <c r="AF37" i="9"/>
  <c r="S37" i="9"/>
  <c r="P38" i="9"/>
  <c r="AC38" i="9"/>
  <c r="Q39" i="9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AK40" i="8"/>
  <c r="Y88" i="3"/>
  <c r="X40" i="8"/>
  <c r="AJ36" i="9"/>
  <c r="W36" i="9"/>
  <c r="Y67" i="8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AM65" i="8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91" i="8"/>
  <c r="X99" i="3" s="1"/>
  <c r="J39" i="8"/>
  <c r="AJ69" i="8"/>
  <c r="AK79" i="8" s="1"/>
  <c r="AK89" i="8" s="1"/>
  <c r="W69" i="8"/>
  <c r="O71" i="8"/>
  <c r="AB71" i="8"/>
  <c r="B93" i="8"/>
  <c r="P101" i="3" s="1"/>
  <c r="B41" i="8"/>
  <c r="J94" i="8"/>
  <c r="X102" i="3" s="1"/>
  <c r="AJ72" i="8"/>
  <c r="J42" i="8"/>
  <c r="W72" i="8"/>
  <c r="G35" i="8"/>
  <c r="T65" i="8"/>
  <c r="G87" i="8"/>
  <c r="U95" i="3" s="1"/>
  <c r="AG65" i="8"/>
  <c r="AH75" i="8" s="1"/>
  <c r="AH85" i="8" s="1"/>
  <c r="P67" i="8"/>
  <c r="P77" i="8" s="1"/>
  <c r="P87" i="8" s="1"/>
  <c r="C37" i="8"/>
  <c r="AC67" i="8"/>
  <c r="C89" i="8"/>
  <c r="Q97" i="3" s="1"/>
  <c r="T68" i="8"/>
  <c r="AG68" i="8"/>
  <c r="C40" i="8"/>
  <c r="AC70" i="8"/>
  <c r="C92" i="8"/>
  <c r="Q100" i="3" s="1"/>
  <c r="P70" i="8"/>
  <c r="K41" i="8"/>
  <c r="X71" i="8"/>
  <c r="K93" i="8"/>
  <c r="Y101" i="3" s="1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AI47" i="9" s="1"/>
  <c r="AI57" i="9" s="1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C35" i="9"/>
  <c r="P35" i="9"/>
  <c r="AM38" i="9"/>
  <c r="Z38" i="9"/>
  <c r="Z48" i="9" s="1"/>
  <c r="Z58" i="9" s="1"/>
  <c r="AD36" i="9"/>
  <c r="Q36" i="9"/>
  <c r="Q46" i="9" s="1"/>
  <c r="Q56" i="9" s="1"/>
  <c r="X80" i="8"/>
  <c r="X90" i="8" s="1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54" i="6"/>
  <c r="U44" i="6"/>
  <c r="V27" i="3" s="1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T76" i="6"/>
  <c r="T46" i="6"/>
  <c r="U39" i="3" s="1"/>
  <c r="P77" i="6"/>
  <c r="P47" i="6"/>
  <c r="Q45" i="3" s="1"/>
  <c r="S74" i="6"/>
  <c r="T56" i="6"/>
  <c r="U48" i="6"/>
  <c r="V51" i="3" s="1"/>
  <c r="AB61" i="6"/>
  <c r="AB51" i="6"/>
  <c r="Y54" i="6"/>
  <c r="Y44" i="6"/>
  <c r="Z27" i="3" s="1"/>
  <c r="Y74" i="6"/>
  <c r="X54" i="6"/>
  <c r="X44" i="6"/>
  <c r="Y27" i="3" s="1"/>
  <c r="X74" i="6"/>
  <c r="Q60" i="6"/>
  <c r="Q50" i="6"/>
  <c r="R63" i="3" s="1"/>
  <c r="R56" i="6"/>
  <c r="V80" i="6"/>
  <c r="V56" i="6"/>
  <c r="V76" i="6"/>
  <c r="U74" i="6"/>
  <c r="U58" i="6"/>
  <c r="P69" i="6"/>
  <c r="P89" i="6"/>
  <c r="V91" i="6"/>
  <c r="V71" i="6"/>
  <c r="O77" i="6"/>
  <c r="O57" i="6"/>
  <c r="O47" i="6"/>
  <c r="P45" i="3" s="1"/>
  <c r="Y51" i="6"/>
  <c r="Y61" i="6"/>
  <c r="Z60" i="6"/>
  <c r="Z50" i="6"/>
  <c r="AA63" i="3" s="1"/>
  <c r="Z80" i="6"/>
  <c r="Y49" i="6"/>
  <c r="Z57" i="3" s="1"/>
  <c r="Y59" i="6"/>
  <c r="R79" i="6"/>
  <c r="R59" i="6"/>
  <c r="S45" i="6"/>
  <c r="T33" i="3" s="1"/>
  <c r="S75" i="6"/>
  <c r="S55" i="6"/>
  <c r="R50" i="6"/>
  <c r="S63" i="3" s="1"/>
  <c r="R80" i="6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R29" i="3" s="1"/>
  <c r="Q74" i="6"/>
  <c r="X45" i="6"/>
  <c r="Y33" i="3" s="1"/>
  <c r="O79" i="6"/>
  <c r="O59" i="6"/>
  <c r="O49" i="6"/>
  <c r="P57" i="3" s="1"/>
  <c r="O44" i="6"/>
  <c r="P27" i="3" s="1"/>
  <c r="P55" i="6"/>
  <c r="P75" i="6"/>
  <c r="Y48" i="6"/>
  <c r="Z51" i="3" s="1"/>
  <c r="X56" i="6"/>
  <c r="G25" i="14"/>
  <c r="H27" i="14"/>
  <c r="E27" i="14"/>
  <c r="B24" i="14"/>
  <c r="B34" i="14" s="1"/>
  <c r="F30" i="14"/>
  <c r="B26" i="14"/>
  <c r="K29" i="14"/>
  <c r="K39" i="14" s="1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C37" i="14" s="1"/>
  <c r="M23" i="14"/>
  <c r="M33" i="14" s="1"/>
  <c r="J29" i="14"/>
  <c r="J39" i="14" s="1"/>
  <c r="G27" i="14"/>
  <c r="G37" i="14" s="1"/>
  <c r="I23" i="14"/>
  <c r="I33" i="14" s="1"/>
  <c r="E23" i="14"/>
  <c r="E33" i="14" s="1"/>
  <c r="L27" i="14"/>
  <c r="L37" i="14" s="1"/>
  <c r="I27" i="14"/>
  <c r="I37" i="14" s="1"/>
  <c r="K27" i="14"/>
  <c r="K37" i="14" s="1"/>
  <c r="K26" i="14"/>
  <c r="K36" i="14" s="1"/>
  <c r="I24" i="14"/>
  <c r="C25" i="14"/>
  <c r="C35" i="14" s="1"/>
  <c r="E26" i="14"/>
  <c r="D26" i="14"/>
  <c r="H23" i="14"/>
  <c r="H33" i="14" s="1"/>
  <c r="E25" i="14"/>
  <c r="H28" i="14"/>
  <c r="H38" i="14" s="1"/>
  <c r="J26" i="14"/>
  <c r="J36" i="14" s="1"/>
  <c r="K23" i="14"/>
  <c r="K33" i="14" s="1"/>
  <c r="F24" i="14"/>
  <c r="M24" i="14"/>
  <c r="B27" i="14"/>
  <c r="C23" i="14"/>
  <c r="C33" i="14" s="1"/>
  <c r="F28" i="14"/>
  <c r="F38" i="14" s="1"/>
  <c r="G29" i="14"/>
  <c r="G28" i="14"/>
  <c r="G38" i="14" s="1"/>
  <c r="K30" i="14"/>
  <c r="K40" i="14" s="1"/>
  <c r="M27" i="14"/>
  <c r="M37" i="14" s="1"/>
  <c r="L28" i="14"/>
  <c r="L38" i="14" s="1"/>
  <c r="G24" i="14"/>
  <c r="G34" i="14" s="1"/>
  <c r="D28" i="14"/>
  <c r="C30" i="14"/>
  <c r="C40" i="14" s="1"/>
  <c r="AO34" i="14"/>
  <c r="B25" i="14"/>
  <c r="B35" i="14" s="1"/>
  <c r="I28" i="14"/>
  <c r="I38" i="14" s="1"/>
  <c r="J28" i="14"/>
  <c r="C24" i="14"/>
  <c r="D23" i="14"/>
  <c r="G23" i="14"/>
  <c r="G33" i="14" s="1"/>
  <c r="C29" i="14"/>
  <c r="L24" i="14"/>
  <c r="L34" i="14" s="1"/>
  <c r="L30" i="14"/>
  <c r="L40" i="14" s="1"/>
  <c r="D30" i="14"/>
  <c r="F26" i="14"/>
  <c r="D27" i="14"/>
  <c r="H26" i="14"/>
  <c r="H36" i="14" s="1"/>
  <c r="E29" i="14"/>
  <c r="B29" i="14"/>
  <c r="B39" i="14" s="1"/>
  <c r="C28" i="14"/>
  <c r="C38" i="14" s="1"/>
  <c r="F23" i="14"/>
  <c r="F33" i="14" s="1"/>
  <c r="F29" i="14"/>
  <c r="K28" i="14"/>
  <c r="K38" i="14" s="1"/>
  <c r="H25" i="14"/>
  <c r="H35" i="14" s="1"/>
  <c r="C26" i="14"/>
  <c r="C36" i="14" s="1"/>
  <c r="L26" i="14"/>
  <c r="K24" i="14"/>
  <c r="H24" i="14"/>
  <c r="H34" i="14" s="1"/>
  <c r="J25" i="14"/>
  <c r="J35" i="14" s="1"/>
  <c r="L25" i="14"/>
  <c r="I29" i="14"/>
  <c r="H30" i="14"/>
  <c r="H40" i="14" s="1"/>
  <c r="J30" i="14"/>
  <c r="J40" i="14" s="1"/>
  <c r="E30" i="14"/>
  <c r="D25" i="14"/>
  <c r="D35" i="14" s="1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75" i="2"/>
  <c r="V55" i="2"/>
  <c r="R10" i="3"/>
  <c r="AQ34" i="13"/>
  <c r="AK25" i="13"/>
  <c r="AL27" i="13"/>
  <c r="AL29" i="13"/>
  <c r="AK30" i="13"/>
  <c r="K40" i="13" s="1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H40" i="13" s="1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I3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AD38" i="8" l="1"/>
  <c r="R86" i="3"/>
  <c r="AE109" i="8"/>
  <c r="AE119" i="8" s="1"/>
  <c r="O105" i="8"/>
  <c r="O115" i="8" s="1"/>
  <c r="C35" i="8"/>
  <c r="AC35" i="8" s="1"/>
  <c r="AD101" i="8"/>
  <c r="AE111" i="8" s="1"/>
  <c r="AE121" i="8" s="1"/>
  <c r="Q101" i="8"/>
  <c r="Q111" i="8" s="1"/>
  <c r="Q121" i="8" s="1"/>
  <c r="Y99" i="8"/>
  <c r="AL99" i="8"/>
  <c r="AI96" i="8"/>
  <c r="AJ106" i="8" s="1"/>
  <c r="AJ116" i="8" s="1"/>
  <c r="V96" i="8"/>
  <c r="V106" i="8" s="1"/>
  <c r="V116" i="8" s="1"/>
  <c r="V45" i="10"/>
  <c r="V55" i="10" s="1"/>
  <c r="AE107" i="8"/>
  <c r="AE117" i="8" s="1"/>
  <c r="P110" i="8"/>
  <c r="P120" i="8" s="1"/>
  <c r="V99" i="8"/>
  <c r="AI99" i="8"/>
  <c r="AB102" i="8"/>
  <c r="AB112" i="8" s="1"/>
  <c r="AB122" i="8" s="1"/>
  <c r="O102" i="8"/>
  <c r="O112" i="8" s="1"/>
  <c r="O122" i="8" s="1"/>
  <c r="U97" i="8"/>
  <c r="AH97" i="8"/>
  <c r="R109" i="8"/>
  <c r="R119" i="8" s="1"/>
  <c r="P111" i="8"/>
  <c r="P121" i="8" s="1"/>
  <c r="C88" i="8"/>
  <c r="Q96" i="3" s="1"/>
  <c r="P96" i="8"/>
  <c r="AC96" i="8"/>
  <c r="L39" i="8"/>
  <c r="AL39" i="8" s="1"/>
  <c r="X48" i="10"/>
  <c r="X58" i="10" s="1"/>
  <c r="D93" i="8"/>
  <c r="R101" i="3" s="1"/>
  <c r="AK111" i="8"/>
  <c r="AK121" i="8" s="1"/>
  <c r="U100" i="8"/>
  <c r="AH100" i="8"/>
  <c r="AI110" i="8" s="1"/>
  <c r="AI120" i="8" s="1"/>
  <c r="AI97" i="8"/>
  <c r="AJ107" i="8" s="1"/>
  <c r="AJ117" i="8" s="1"/>
  <c r="V97" i="8"/>
  <c r="AG98" i="8"/>
  <c r="AH108" i="8" s="1"/>
  <c r="AH118" i="8" s="1"/>
  <c r="T98" i="8"/>
  <c r="AF97" i="8"/>
  <c r="AG107" i="8" s="1"/>
  <c r="AG117" i="8" s="1"/>
  <c r="S97" i="8"/>
  <c r="AJ108" i="8"/>
  <c r="AJ118" i="8" s="1"/>
  <c r="Q98" i="8"/>
  <c r="AJ48" i="10"/>
  <c r="AJ58" i="10" s="1"/>
  <c r="O95" i="8"/>
  <c r="AB95" i="8"/>
  <c r="AB105" i="8" s="1"/>
  <c r="AB115" i="8" s="1"/>
  <c r="Y101" i="8"/>
  <c r="Y111" i="8" s="1"/>
  <c r="Y121" i="8" s="1"/>
  <c r="AL101" i="8"/>
  <c r="AM111" i="8" s="1"/>
  <c r="AM121" i="8" s="1"/>
  <c r="T106" i="8"/>
  <c r="T116" i="8" s="1"/>
  <c r="V102" i="8"/>
  <c r="U112" i="8" s="1"/>
  <c r="U122" i="8" s="1"/>
  <c r="AI102" i="8"/>
  <c r="AI112" i="8" s="1"/>
  <c r="AI122" i="8" s="1"/>
  <c r="P107" i="8"/>
  <c r="P117" i="8" s="1"/>
  <c r="AD98" i="8"/>
  <c r="AE99" i="8"/>
  <c r="R99" i="8"/>
  <c r="V95" i="8"/>
  <c r="U105" i="8" s="1"/>
  <c r="U115" i="8" s="1"/>
  <c r="AI95" i="8"/>
  <c r="AM99" i="8"/>
  <c r="Z99" i="8"/>
  <c r="Z109" i="8" s="1"/>
  <c r="Z119" i="8" s="1"/>
  <c r="X110" i="8"/>
  <c r="X120" i="8" s="1"/>
  <c r="U98" i="8"/>
  <c r="AH98" i="8"/>
  <c r="AI108" i="8" s="1"/>
  <c r="AI118" i="8" s="1"/>
  <c r="Y97" i="8"/>
  <c r="Y107" i="8" s="1"/>
  <c r="Y117" i="8" s="1"/>
  <c r="AL97" i="8"/>
  <c r="AM107" i="8" s="1"/>
  <c r="AM117" i="8" s="1"/>
  <c r="I94" i="8"/>
  <c r="W102" i="3" s="1"/>
  <c r="AM95" i="8"/>
  <c r="AM105" i="8" s="1"/>
  <c r="AM115" i="8" s="1"/>
  <c r="Z95" i="8"/>
  <c r="Z105" i="8" s="1"/>
  <c r="Z115" i="8" s="1"/>
  <c r="H90" i="8"/>
  <c r="V98" i="3" s="1"/>
  <c r="AH96" i="8"/>
  <c r="U96" i="8"/>
  <c r="U106" i="8" s="1"/>
  <c r="M87" i="8"/>
  <c r="AA95" i="3" s="1"/>
  <c r="I88" i="8"/>
  <c r="W96" i="3" s="1"/>
  <c r="H37" i="8"/>
  <c r="D91" i="8"/>
  <c r="R99" i="3" s="1"/>
  <c r="Y52" i="10"/>
  <c r="Y62" i="10" s="1"/>
  <c r="AL52" i="10"/>
  <c r="AL62" i="10" s="1"/>
  <c r="AL108" i="8"/>
  <c r="AL118" i="8" s="1"/>
  <c r="X106" i="8"/>
  <c r="X116" i="8" s="1"/>
  <c r="AC95" i="8"/>
  <c r="AD105" i="8" s="1"/>
  <c r="AD115" i="8" s="1"/>
  <c r="T100" i="8"/>
  <c r="T110" i="8" s="1"/>
  <c r="T120" i="8" s="1"/>
  <c r="R107" i="8"/>
  <c r="R117" i="8" s="1"/>
  <c r="C36" i="8"/>
  <c r="Q96" i="8"/>
  <c r="Q106" i="8" s="1"/>
  <c r="Q116" i="8" s="1"/>
  <c r="AD96" i="8"/>
  <c r="AE106" i="8" s="1"/>
  <c r="AE116" i="8" s="1"/>
  <c r="T97" i="8"/>
  <c r="T107" i="8" s="1"/>
  <c r="T117" i="8" s="1"/>
  <c r="AG97" i="8"/>
  <c r="AH107" i="8" s="1"/>
  <c r="AH117" i="8" s="1"/>
  <c r="Y100" i="8"/>
  <c r="Y110" i="8" s="1"/>
  <c r="Y120" i="8" s="1"/>
  <c r="AL100" i="8"/>
  <c r="AL110" i="8" s="1"/>
  <c r="AL120" i="8" s="1"/>
  <c r="R100" i="8"/>
  <c r="AE100" i="8"/>
  <c r="D90" i="8"/>
  <c r="R98" i="3" s="1"/>
  <c r="R45" i="10"/>
  <c r="R55" i="10" s="1"/>
  <c r="AH110" i="8"/>
  <c r="AH120" i="8" s="1"/>
  <c r="AF107" i="8"/>
  <c r="AF117" i="8" s="1"/>
  <c r="AK97" i="8"/>
  <c r="X97" i="8"/>
  <c r="L89" i="8"/>
  <c r="Z97" i="3" s="1"/>
  <c r="I36" i="8"/>
  <c r="L41" i="8"/>
  <c r="I37" i="8"/>
  <c r="L87" i="8"/>
  <c r="Z95" i="3" s="1"/>
  <c r="B87" i="8"/>
  <c r="P95" i="3" s="1"/>
  <c r="AK48" i="10"/>
  <c r="AK58" i="10" s="1"/>
  <c r="X108" i="8"/>
  <c r="X118" i="8" s="1"/>
  <c r="Q99" i="8"/>
  <c r="Q109" i="8" s="1"/>
  <c r="Q119" i="8" s="1"/>
  <c r="S46" i="10"/>
  <c r="S56" i="10" s="1"/>
  <c r="AF96" i="8"/>
  <c r="AM51" i="10"/>
  <c r="AM61" i="10" s="1"/>
  <c r="V98" i="8"/>
  <c r="AI98" i="8"/>
  <c r="K92" i="8"/>
  <c r="Y100" i="3" s="1"/>
  <c r="Y102" i="8"/>
  <c r="X112" i="8" s="1"/>
  <c r="X122" i="8" s="1"/>
  <c r="AL102" i="8"/>
  <c r="AL112" i="8" s="1"/>
  <c r="AL122" i="8" s="1"/>
  <c r="P98" i="8"/>
  <c r="O108" i="8" s="1"/>
  <c r="O118" i="8" s="1"/>
  <c r="AC98" i="8"/>
  <c r="I42" i="8"/>
  <c r="V42" i="8" s="1"/>
  <c r="G90" i="8"/>
  <c r="U98" i="3" s="1"/>
  <c r="M35" i="8"/>
  <c r="AM35" i="8" s="1"/>
  <c r="L37" i="8"/>
  <c r="L93" i="8"/>
  <c r="Z101" i="3" s="1"/>
  <c r="H89" i="8"/>
  <c r="V97" i="3" s="1"/>
  <c r="L35" i="8"/>
  <c r="D39" i="8"/>
  <c r="AM108" i="8"/>
  <c r="AM118" i="8" s="1"/>
  <c r="X95" i="8"/>
  <c r="X105" i="8" s="1"/>
  <c r="X115" i="8" s="1"/>
  <c r="T109" i="8"/>
  <c r="T119" i="8" s="1"/>
  <c r="AE105" i="8"/>
  <c r="AE115" i="8" s="1"/>
  <c r="AL46" i="10"/>
  <c r="AL56" i="10" s="1"/>
  <c r="U99" i="8"/>
  <c r="U109" i="8" s="1"/>
  <c r="U119" i="8" s="1"/>
  <c r="AH99" i="8"/>
  <c r="AH109" i="8" s="1"/>
  <c r="AH119" i="8" s="1"/>
  <c r="AG47" i="10"/>
  <c r="AG57" i="10" s="1"/>
  <c r="AM110" i="8"/>
  <c r="AM120" i="8" s="1"/>
  <c r="AI100" i="8"/>
  <c r="V100" i="8"/>
  <c r="U110" i="8" s="1"/>
  <c r="U120" i="8" s="1"/>
  <c r="D41" i="8"/>
  <c r="G38" i="8"/>
  <c r="I89" i="8"/>
  <c r="W97" i="3" s="1"/>
  <c r="K87" i="8"/>
  <c r="Y95" i="3" s="1"/>
  <c r="B35" i="8"/>
  <c r="O35" i="8" s="1"/>
  <c r="Q50" i="10"/>
  <c r="Q60" i="10" s="1"/>
  <c r="AF109" i="8"/>
  <c r="AF119" i="8" s="1"/>
  <c r="S105" i="8"/>
  <c r="S115" i="8" s="1"/>
  <c r="AD111" i="8"/>
  <c r="AD121" i="8" s="1"/>
  <c r="X50" i="10"/>
  <c r="X60" i="10" s="1"/>
  <c r="X46" i="10"/>
  <c r="X56" i="10" s="1"/>
  <c r="AD100" i="8"/>
  <c r="AE110" i="8" s="1"/>
  <c r="AE120" i="8" s="1"/>
  <c r="Q100" i="8"/>
  <c r="Q110" i="8" s="1"/>
  <c r="Q120" i="8" s="1"/>
  <c r="AK99" i="8"/>
  <c r="AL109" i="8" s="1"/>
  <c r="AL119" i="8" s="1"/>
  <c r="X99" i="8"/>
  <c r="X109" i="8" s="1"/>
  <c r="X119" i="8" s="1"/>
  <c r="AH101" i="8"/>
  <c r="AI111" i="8" s="1"/>
  <c r="AI121" i="8" s="1"/>
  <c r="U101" i="8"/>
  <c r="U111" i="8" s="1"/>
  <c r="U121" i="8" s="1"/>
  <c r="AL79" i="8"/>
  <c r="AL89" i="8" s="1"/>
  <c r="AE78" i="8"/>
  <c r="AE88" i="8" s="1"/>
  <c r="AK77" i="8"/>
  <c r="AK87" i="8" s="1"/>
  <c r="AM76" i="8"/>
  <c r="AM86" i="8" s="1"/>
  <c r="AD77" i="8"/>
  <c r="AD87" i="8" s="1"/>
  <c r="Y49" i="9"/>
  <c r="Y59" i="9" s="1"/>
  <c r="T50" i="9"/>
  <c r="T60" i="9" s="1"/>
  <c r="O76" i="8"/>
  <c r="S80" i="8"/>
  <c r="S90" i="8" s="1"/>
  <c r="AM51" i="9"/>
  <c r="AM61" i="9" s="1"/>
  <c r="AK51" i="9"/>
  <c r="AK61" i="9" s="1"/>
  <c r="AF45" i="9"/>
  <c r="AF55" i="9" s="1"/>
  <c r="Y51" i="9"/>
  <c r="Y61" i="9" s="1"/>
  <c r="Q51" i="9"/>
  <c r="Q61" i="9" s="1"/>
  <c r="P81" i="8"/>
  <c r="P91" i="8" s="1"/>
  <c r="R77" i="8"/>
  <c r="R87" i="8" s="1"/>
  <c r="Q49" i="9"/>
  <c r="Q59" i="9" s="1"/>
  <c r="B40" i="14"/>
  <c r="O81" i="14" s="1"/>
  <c r="H49" i="6"/>
  <c r="C20" i="3" s="1"/>
  <c r="B29" i="16" s="1"/>
  <c r="B48" i="3"/>
  <c r="F42" i="3"/>
  <c r="U49" i="6"/>
  <c r="V57" i="3" s="1"/>
  <c r="R57" i="6"/>
  <c r="G30" i="3"/>
  <c r="H44" i="14"/>
  <c r="U57" i="6"/>
  <c r="G39" i="14"/>
  <c r="E27" i="3"/>
  <c r="I39" i="14"/>
  <c r="U80" i="6"/>
  <c r="Z49" i="6"/>
  <c r="AA57" i="3" s="1"/>
  <c r="Q46" i="6"/>
  <c r="R39" i="3" s="1"/>
  <c r="R41" i="3" s="1"/>
  <c r="H50" i="6"/>
  <c r="C21" i="3" s="1"/>
  <c r="B30" i="16" s="1"/>
  <c r="L35" i="14"/>
  <c r="F40" i="14"/>
  <c r="U60" i="6"/>
  <c r="Z55" i="6"/>
  <c r="P60" i="6"/>
  <c r="Q56" i="6"/>
  <c r="D39" i="14"/>
  <c r="J37" i="14"/>
  <c r="D33" i="14"/>
  <c r="Z45" i="6"/>
  <c r="AA33" i="3" s="1"/>
  <c r="U76" i="6"/>
  <c r="T66" i="6" s="1"/>
  <c r="R44" i="6"/>
  <c r="S27" i="3" s="1"/>
  <c r="B37" i="14"/>
  <c r="H48" i="14" s="1"/>
  <c r="P56" i="6"/>
  <c r="Y55" i="6"/>
  <c r="Q78" i="6"/>
  <c r="P68" i="6" s="1"/>
  <c r="K34" i="14"/>
  <c r="F36" i="14"/>
  <c r="D59" i="3"/>
  <c r="R76" i="3" s="1"/>
  <c r="U78" i="6"/>
  <c r="T88" i="6" s="1"/>
  <c r="P49" i="6"/>
  <c r="Q57" i="3" s="1"/>
  <c r="T60" i="6"/>
  <c r="F39" i="14"/>
  <c r="T45" i="6"/>
  <c r="U33" i="3" s="1"/>
  <c r="J33" i="14"/>
  <c r="D37" i="14"/>
  <c r="U39" i="14"/>
  <c r="E37" i="14"/>
  <c r="T55" i="6"/>
  <c r="Z58" i="6"/>
  <c r="F34" i="14"/>
  <c r="H37" i="14"/>
  <c r="Q57" i="6"/>
  <c r="L36" i="14"/>
  <c r="D40" i="14"/>
  <c r="D38" i="14"/>
  <c r="G35" i="14"/>
  <c r="W78" i="6"/>
  <c r="R48" i="6"/>
  <c r="S51" i="3" s="1"/>
  <c r="E53" i="3"/>
  <c r="S75" i="3" s="1"/>
  <c r="L39" i="14"/>
  <c r="O68" i="2"/>
  <c r="O88" i="2"/>
  <c r="AB68" i="2" s="1"/>
  <c r="L37" i="13"/>
  <c r="V60" i="2"/>
  <c r="H66" i="3"/>
  <c r="D38" i="13"/>
  <c r="G33" i="13"/>
  <c r="U80" i="2"/>
  <c r="AH50" i="2" s="1"/>
  <c r="Z46" i="2"/>
  <c r="AA38" i="3" s="1"/>
  <c r="V54" i="2"/>
  <c r="T74" i="2"/>
  <c r="Z58" i="2"/>
  <c r="V44" i="2"/>
  <c r="W26" i="3" s="1"/>
  <c r="L60" i="3"/>
  <c r="H37" i="13"/>
  <c r="D40" i="13"/>
  <c r="L34" i="13"/>
  <c r="F33" i="13"/>
  <c r="Y81" i="2"/>
  <c r="X71" i="2" s="1"/>
  <c r="U36" i="13"/>
  <c r="O77" i="2"/>
  <c r="V74" i="2"/>
  <c r="U64" i="2" s="1"/>
  <c r="T55" i="2"/>
  <c r="Q45" i="2"/>
  <c r="R32" i="3" s="1"/>
  <c r="T51" i="2"/>
  <c r="U54" i="2"/>
  <c r="W56" i="2"/>
  <c r="AJ56" i="2" s="1"/>
  <c r="X81" i="2"/>
  <c r="Y61" i="2"/>
  <c r="H38" i="13"/>
  <c r="V81" i="2"/>
  <c r="AI61" i="2" s="1"/>
  <c r="F38" i="13"/>
  <c r="S59" i="13" s="1"/>
  <c r="M34" i="13"/>
  <c r="Q47" i="2"/>
  <c r="R44" i="3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R110" i="8"/>
  <c r="R120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B52" i="10" s="1"/>
  <c r="G52" i="10" s="1"/>
  <c r="K52" i="8" s="1"/>
  <c r="Z49" i="10"/>
  <c r="Z59" i="10" s="1"/>
  <c r="B50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Y45" i="6"/>
  <c r="Z33" i="3" s="1"/>
  <c r="S78" i="6"/>
  <c r="AF58" i="6" s="1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X53" i="3" s="1"/>
  <c r="P79" i="6"/>
  <c r="AD59" i="6" s="1"/>
  <c r="O51" i="14"/>
  <c r="T54" i="6"/>
  <c r="Q47" i="6"/>
  <c r="R45" i="3" s="1"/>
  <c r="R78" i="6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O88" i="6" s="1"/>
  <c r="AB6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T41" i="3" s="1"/>
  <c r="P59" i="6"/>
  <c r="H51" i="14"/>
  <c r="Z59" i="6"/>
  <c r="R58" i="6"/>
  <c r="Q58" i="6"/>
  <c r="T74" i="6"/>
  <c r="S64" i="6" s="1"/>
  <c r="S56" i="6"/>
  <c r="O75" i="6"/>
  <c r="AB45" i="6" s="1"/>
  <c r="I54" i="3"/>
  <c r="M54" i="3"/>
  <c r="T60" i="2"/>
  <c r="U58" i="2"/>
  <c r="G62" i="3"/>
  <c r="X56" i="2"/>
  <c r="S44" i="2"/>
  <c r="T26" i="3" s="1"/>
  <c r="T29" i="3" s="1"/>
  <c r="S54" i="2"/>
  <c r="V56" i="2"/>
  <c r="S50" i="2"/>
  <c r="T62" i="3" s="1"/>
  <c r="T65" i="3" s="1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R46" i="2"/>
  <c r="S38" i="3" s="1"/>
  <c r="S41" i="3" s="1"/>
  <c r="U59" i="2"/>
  <c r="T54" i="2"/>
  <c r="W55" i="2"/>
  <c r="T44" i="2"/>
  <c r="U26" i="3" s="1"/>
  <c r="U29" i="3" s="1"/>
  <c r="S75" i="2"/>
  <c r="H51" i="2"/>
  <c r="B22" i="3" s="1"/>
  <c r="O46" i="2"/>
  <c r="P38" i="3" s="1"/>
  <c r="O48" i="2"/>
  <c r="P50" i="3" s="1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W110" i="8"/>
  <c r="W120" i="8" s="1"/>
  <c r="V110" i="8"/>
  <c r="V120" i="8" s="1"/>
  <c r="AG105" i="8"/>
  <c r="AG115" i="8" s="1"/>
  <c r="P109" i="8"/>
  <c r="P119" i="8" s="1"/>
  <c r="Z108" i="8"/>
  <c r="Z118" i="8" s="1"/>
  <c r="Y108" i="8"/>
  <c r="Y118" i="8" s="1"/>
  <c r="P112" i="8"/>
  <c r="P122" i="8" s="1"/>
  <c r="AK108" i="8"/>
  <c r="AK118" i="8" s="1"/>
  <c r="R111" i="8"/>
  <c r="R121" i="8" s="1"/>
  <c r="AC58" i="10"/>
  <c r="E49" i="10"/>
  <c r="P105" i="8"/>
  <c r="Q105" i="8"/>
  <c r="Q115" i="8" s="1"/>
  <c r="AB108" i="8"/>
  <c r="AC108" i="8"/>
  <c r="AC118" i="8" s="1"/>
  <c r="AK109" i="8"/>
  <c r="AK119" i="8" s="1"/>
  <c r="AJ109" i="8"/>
  <c r="AJ119" i="8" s="1"/>
  <c r="AB50" i="10"/>
  <c r="AC50" i="10"/>
  <c r="AC60" i="10" s="1"/>
  <c r="D48" i="10"/>
  <c r="D52" i="10"/>
  <c r="AB110" i="8"/>
  <c r="AC110" i="8"/>
  <c r="AC120" i="8" s="1"/>
  <c r="V109" i="8"/>
  <c r="V119" i="8" s="1"/>
  <c r="Q108" i="8"/>
  <c r="Q118" i="8" s="1"/>
  <c r="AJ110" i="8"/>
  <c r="AJ120" i="8" s="1"/>
  <c r="AK110" i="8"/>
  <c r="AK120" i="8" s="1"/>
  <c r="AF108" i="8"/>
  <c r="AF118" i="8" s="1"/>
  <c r="AE108" i="8"/>
  <c r="AE118" i="8" s="1"/>
  <c r="O107" i="8"/>
  <c r="R108" i="8"/>
  <c r="R118" i="8" s="1"/>
  <c r="S108" i="8"/>
  <c r="S118" i="8" s="1"/>
  <c r="V108" i="8"/>
  <c r="V118" i="8" s="1"/>
  <c r="Z112" i="8"/>
  <c r="Z122" i="8" s="1"/>
  <c r="AC107" i="8"/>
  <c r="AC117" i="8" s="1"/>
  <c r="AB107" i="8"/>
  <c r="AL106" i="8"/>
  <c r="AL116" i="8" s="1"/>
  <c r="AK106" i="8"/>
  <c r="AK116" i="8" s="1"/>
  <c r="AD108" i="8"/>
  <c r="AD118" i="8" s="1"/>
  <c r="AK112" i="8"/>
  <c r="AK122" i="8" s="1"/>
  <c r="AJ112" i="8"/>
  <c r="AJ122" i="8" s="1"/>
  <c r="W111" i="8"/>
  <c r="W121" i="8" s="1"/>
  <c r="X111" i="8"/>
  <c r="X121" i="8" s="1"/>
  <c r="AK45" i="10"/>
  <c r="AK55" i="10" s="1"/>
  <c r="AL45" i="10"/>
  <c r="AL55" i="10" s="1"/>
  <c r="AC56" i="10"/>
  <c r="W35" i="8"/>
  <c r="AC112" i="8"/>
  <c r="AC122" i="8" s="1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AB106" i="8"/>
  <c r="AB116" i="8" s="1"/>
  <c r="AF110" i="8"/>
  <c r="AF120" i="8" s="1"/>
  <c r="P58" i="10"/>
  <c r="B47" i="10"/>
  <c r="AJ35" i="8"/>
  <c r="AB111" i="8"/>
  <c r="AC111" i="8"/>
  <c r="AC121" i="8" s="1"/>
  <c r="AG109" i="8"/>
  <c r="AG119" i="8" s="1"/>
  <c r="AE51" i="10"/>
  <c r="AE61" i="10" s="1"/>
  <c r="AD51" i="10"/>
  <c r="O109" i="8"/>
  <c r="AJ111" i="8"/>
  <c r="AJ121" i="8" s="1"/>
  <c r="V105" i="8"/>
  <c r="V115" i="8" s="1"/>
  <c r="W105" i="8"/>
  <c r="W115" i="8" s="1"/>
  <c r="AG112" i="8"/>
  <c r="AG122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AA41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H50" i="14" s="1"/>
  <c r="Q45" i="6"/>
  <c r="R33" i="3" s="1"/>
  <c r="O46" i="6"/>
  <c r="P39" i="3" s="1"/>
  <c r="O76" i="6"/>
  <c r="C34" i="14"/>
  <c r="E36" i="14"/>
  <c r="H47" i="14" s="1"/>
  <c r="W45" i="6"/>
  <c r="X33" i="3" s="1"/>
  <c r="Q75" i="6"/>
  <c r="P85" i="6" s="1"/>
  <c r="W80" i="6"/>
  <c r="AK60" i="6" s="1"/>
  <c r="Y75" i="6"/>
  <c r="X65" i="6" s="1"/>
  <c r="R61" i="6"/>
  <c r="W55" i="6"/>
  <c r="W60" i="6"/>
  <c r="AA47" i="3"/>
  <c r="U69" i="6"/>
  <c r="Z79" i="6"/>
  <c r="K60" i="3"/>
  <c r="L45" i="3"/>
  <c r="Y47" i="6"/>
  <c r="Z45" i="3" s="1"/>
  <c r="Z47" i="3" s="1"/>
  <c r="M34" i="14"/>
  <c r="W59" i="3"/>
  <c r="H46" i="6"/>
  <c r="C17" i="3" s="1"/>
  <c r="B26" i="16" s="1"/>
  <c r="P91" i="6"/>
  <c r="P71" i="6"/>
  <c r="X47" i="3"/>
  <c r="Z35" i="3"/>
  <c r="W35" i="3"/>
  <c r="AG50" i="6"/>
  <c r="R35" i="3"/>
  <c r="U59" i="3"/>
  <c r="S53" i="3"/>
  <c r="X59" i="3"/>
  <c r="Y35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Y65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U41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Y78" i="13" s="1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AL67" i="2"/>
  <c r="U55" i="2"/>
  <c r="C39" i="13"/>
  <c r="X36" i="13"/>
  <c r="S38" i="13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AM47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E19" i="3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AK61" i="2" s="1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4" i="3"/>
  <c r="K53" i="3"/>
  <c r="Y75" i="3" s="1"/>
  <c r="Y56" i="2"/>
  <c r="Y46" i="2"/>
  <c r="Z38" i="3" s="1"/>
  <c r="AL55" i="2"/>
  <c r="AD54" i="2"/>
  <c r="V50" i="2"/>
  <c r="W62" i="3" s="1"/>
  <c r="W65" i="3" s="1"/>
  <c r="Y76" i="2"/>
  <c r="X86" i="2" s="1"/>
  <c r="H38" i="3"/>
  <c r="H41" i="3" s="1"/>
  <c r="V73" i="3" s="1"/>
  <c r="X85" i="2"/>
  <c r="K44" i="3"/>
  <c r="K48" i="3" s="1"/>
  <c r="G36" i="13"/>
  <c r="T77" i="13" s="1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W84" i="2"/>
  <c r="Y69" i="2"/>
  <c r="Y89" i="2"/>
  <c r="AJ46" i="2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P54" i="13" s="1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W71" i="2"/>
  <c r="W91" i="2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K66" i="3"/>
  <c r="K65" i="3"/>
  <c r="Y77" i="3" s="1"/>
  <c r="Y38" i="13"/>
  <c r="AB46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U40" i="13"/>
  <c r="F35" i="3"/>
  <c r="T72" i="3" s="1"/>
  <c r="F36" i="3"/>
  <c r="F30" i="3"/>
  <c r="R39" i="13"/>
  <c r="L65" i="3"/>
  <c r="Z77" i="3" s="1"/>
  <c r="L66" i="3"/>
  <c r="Z37" i="13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O60" i="9" s="1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F22" i="3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C48" i="10" s="1"/>
  <c r="U116" i="8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B42" i="8"/>
  <c r="O42" i="8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AE36" i="8"/>
  <c r="W90" i="3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T35" i="8"/>
  <c r="U83" i="3"/>
  <c r="AG35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P41" i="8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Y39" i="8"/>
  <c r="AE41" i="8"/>
  <c r="R41" i="8"/>
  <c r="S89" i="3"/>
  <c r="AI75" i="8"/>
  <c r="AI85" i="8" s="1"/>
  <c r="AI35" i="8"/>
  <c r="W83" i="3"/>
  <c r="V35" i="8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AK49" i="6"/>
  <c r="AK59" i="6"/>
  <c r="R84" i="6"/>
  <c r="AF44" i="6"/>
  <c r="R64" i="6"/>
  <c r="AF54" i="6"/>
  <c r="AG56" i="6"/>
  <c r="S66" i="6"/>
  <c r="AG46" i="6"/>
  <c r="S86" i="6"/>
  <c r="W86" i="6"/>
  <c r="W66" i="6"/>
  <c r="AK56" i="6"/>
  <c r="AM58" i="6"/>
  <c r="AD60" i="6"/>
  <c r="T81" i="14"/>
  <c r="T51" i="14"/>
  <c r="T61" i="14"/>
  <c r="O65" i="6"/>
  <c r="O85" i="6"/>
  <c r="AB65" i="6" s="1"/>
  <c r="AB54" i="6"/>
  <c r="AB44" i="6"/>
  <c r="U67" i="6"/>
  <c r="AG45" i="6"/>
  <c r="AG55" i="6"/>
  <c r="S65" i="6"/>
  <c r="S85" i="6"/>
  <c r="AB49" i="6"/>
  <c r="AB59" i="6"/>
  <c r="R67" i="6"/>
  <c r="AF57" i="6"/>
  <c r="R87" i="6"/>
  <c r="R68" i="6"/>
  <c r="R88" i="6"/>
  <c r="AG48" i="6"/>
  <c r="T84" i="6"/>
  <c r="T64" i="6"/>
  <c r="U66" i="6"/>
  <c r="U86" i="6"/>
  <c r="AI46" i="6"/>
  <c r="P66" i="6"/>
  <c r="AD46" i="6"/>
  <c r="P86" i="6"/>
  <c r="Q88" i="6"/>
  <c r="AG47" i="6"/>
  <c r="V84" i="6"/>
  <c r="V64" i="6"/>
  <c r="AJ5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R36" i="14"/>
  <c r="Q36" i="14"/>
  <c r="W34" i="14"/>
  <c r="U37" i="14"/>
  <c r="U58" i="14" s="1"/>
  <c r="Q35" i="14"/>
  <c r="Q56" i="14" s="1"/>
  <c r="V37" i="14"/>
  <c r="V78" i="14" s="1"/>
  <c r="R37" i="14"/>
  <c r="S35" i="14"/>
  <c r="S56" i="14" s="1"/>
  <c r="W40" i="14"/>
  <c r="W51" i="14" s="1"/>
  <c r="T35" i="14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O33" i="14"/>
  <c r="Z37" i="14"/>
  <c r="Z78" i="14" s="1"/>
  <c r="S34" i="14"/>
  <c r="U34" i="14"/>
  <c r="U75" i="14" s="1"/>
  <c r="X38" i="14"/>
  <c r="X79" i="14" s="1"/>
  <c r="S36" i="14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AM55" i="6"/>
  <c r="AL49" i="6"/>
  <c r="X69" i="6"/>
  <c r="X89" i="6"/>
  <c r="AL59" i="6"/>
  <c r="Q39" i="14"/>
  <c r="Q66" i="6"/>
  <c r="Q86" i="6"/>
  <c r="AE46" i="6"/>
  <c r="AM54" i="6"/>
  <c r="X84" i="6"/>
  <c r="AL54" i="6"/>
  <c r="AM44" i="6"/>
  <c r="X64" i="6"/>
  <c r="AL44" i="6"/>
  <c r="W70" i="6"/>
  <c r="AG57" i="6"/>
  <c r="O68" i="6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P51" i="14"/>
  <c r="P61" i="14"/>
  <c r="P81" i="14"/>
  <c r="H49" i="14"/>
  <c r="Q34" i="14"/>
  <c r="AC49" i="6"/>
  <c r="Y39" i="14"/>
  <c r="AG71" i="6"/>
  <c r="W88" i="6"/>
  <c r="W68" i="6"/>
  <c r="AK48" i="6"/>
  <c r="AK58" i="6"/>
  <c r="U84" i="6"/>
  <c r="AI44" i="6"/>
  <c r="U64" i="6"/>
  <c r="AI54" i="6"/>
  <c r="AM59" i="6"/>
  <c r="Y69" i="6"/>
  <c r="AM49" i="6"/>
  <c r="Y89" i="6"/>
  <c r="AG44" i="6"/>
  <c r="S84" i="6"/>
  <c r="AC50" i="6"/>
  <c r="AC60" i="6"/>
  <c r="O70" i="6"/>
  <c r="O90" i="6"/>
  <c r="AB70" i="6" s="1"/>
  <c r="V69" i="6"/>
  <c r="AJ49" i="6"/>
  <c r="AJ59" i="6"/>
  <c r="V89" i="6"/>
  <c r="AI69" i="6" s="1"/>
  <c r="AL45" i="6"/>
  <c r="AL55" i="6"/>
  <c r="U65" i="2"/>
  <c r="U85" i="2"/>
  <c r="AM65" i="2"/>
  <c r="AL65" i="2"/>
  <c r="AD64" i="2"/>
  <c r="S86" i="2"/>
  <c r="G41" i="3"/>
  <c r="U73" i="3" s="1"/>
  <c r="O91" i="13"/>
  <c r="AD51" i="13"/>
  <c r="B46" i="10" l="1"/>
  <c r="B51" i="10"/>
  <c r="D47" i="6"/>
  <c r="B47" i="6" s="1"/>
  <c r="D45" i="6"/>
  <c r="B45" i="6" s="1"/>
  <c r="P83" i="3"/>
  <c r="AI48" i="8"/>
  <c r="AI58" i="8" s="1"/>
  <c r="V112" i="8"/>
  <c r="V122" i="8" s="1"/>
  <c r="D47" i="10"/>
  <c r="AC105" i="8"/>
  <c r="AC115" i="8" s="1"/>
  <c r="AH111" i="8"/>
  <c r="AH121" i="8" s="1"/>
  <c r="AJ45" i="8"/>
  <c r="AJ55" i="8" s="1"/>
  <c r="Q83" i="3"/>
  <c r="Y112" i="8"/>
  <c r="Y122" i="8" s="1"/>
  <c r="P108" i="8"/>
  <c r="P118" i="8" s="1"/>
  <c r="X107" i="8"/>
  <c r="X117" i="8" s="1"/>
  <c r="W107" i="8"/>
  <c r="W117" i="8" s="1"/>
  <c r="AI109" i="8"/>
  <c r="AI119" i="8" s="1"/>
  <c r="S110" i="8"/>
  <c r="S120" i="8" s="1"/>
  <c r="B71" i="8" s="1"/>
  <c r="P35" i="8"/>
  <c r="O45" i="8" s="1"/>
  <c r="O55" i="8" s="1"/>
  <c r="AK107" i="8"/>
  <c r="AK117" i="8" s="1"/>
  <c r="AL107" i="8"/>
  <c r="AL117" i="8" s="1"/>
  <c r="S107" i="8"/>
  <c r="S117" i="8" s="1"/>
  <c r="Y105" i="8"/>
  <c r="Y115" i="8" s="1"/>
  <c r="W109" i="8"/>
  <c r="W119" i="8" s="1"/>
  <c r="D50" i="10"/>
  <c r="T108" i="8"/>
  <c r="T118" i="8" s="1"/>
  <c r="U108" i="8"/>
  <c r="U118" i="8" s="1"/>
  <c r="AM51" i="8"/>
  <c r="AM61" i="8" s="1"/>
  <c r="AI42" i="8"/>
  <c r="D46" i="10"/>
  <c r="AG108" i="8"/>
  <c r="AG118" i="8" s="1"/>
  <c r="P36" i="8"/>
  <c r="O46" i="8" s="1"/>
  <c r="AC36" i="8"/>
  <c r="AC46" i="8" s="1"/>
  <c r="AC56" i="8" s="1"/>
  <c r="Q84" i="3"/>
  <c r="AL111" i="8"/>
  <c r="AL121" i="8" s="1"/>
  <c r="AD106" i="8"/>
  <c r="AD116" i="8" s="1"/>
  <c r="C67" i="8" s="1"/>
  <c r="AH106" i="8"/>
  <c r="AH116" i="8" s="1"/>
  <c r="AI106" i="8"/>
  <c r="AI116" i="8" s="1"/>
  <c r="P106" i="8"/>
  <c r="P116" i="8" s="1"/>
  <c r="D49" i="10"/>
  <c r="AM112" i="8"/>
  <c r="AM122" i="8" s="1"/>
  <c r="U107" i="8"/>
  <c r="U117" i="8" s="1"/>
  <c r="V107" i="8"/>
  <c r="V117" i="8" s="1"/>
  <c r="AK49" i="8"/>
  <c r="AK59" i="8" s="1"/>
  <c r="O106" i="8"/>
  <c r="O116" i="8" s="1"/>
  <c r="R46" i="8"/>
  <c r="R56" i="8" s="1"/>
  <c r="D71" i="8"/>
  <c r="R89" i="3"/>
  <c r="AD41" i="8"/>
  <c r="AE51" i="8" s="1"/>
  <c r="AE61" i="8" s="1"/>
  <c r="Q41" i="8"/>
  <c r="P51" i="8" s="1"/>
  <c r="P61" i="8" s="1"/>
  <c r="AM109" i="8"/>
  <c r="AM119" i="8" s="1"/>
  <c r="AB35" i="8"/>
  <c r="AC106" i="8"/>
  <c r="AC116" i="8" s="1"/>
  <c r="E47" i="10"/>
  <c r="D51" i="10"/>
  <c r="C49" i="10"/>
  <c r="T111" i="8"/>
  <c r="T121" i="8" s="1"/>
  <c r="AI105" i="8"/>
  <c r="AI115" i="8" s="1"/>
  <c r="AJ105" i="8"/>
  <c r="AJ115" i="8" s="1"/>
  <c r="AI107" i="8"/>
  <c r="AI117" i="8" s="1"/>
  <c r="Y109" i="8"/>
  <c r="Y119" i="8" s="1"/>
  <c r="B49" i="10"/>
  <c r="T50" i="8"/>
  <c r="T60" i="8" s="1"/>
  <c r="V45" i="8"/>
  <c r="V55" i="8" s="1"/>
  <c r="P47" i="8"/>
  <c r="P57" i="8" s="1"/>
  <c r="C47" i="10"/>
  <c r="F47" i="10" s="1"/>
  <c r="G47" i="10" s="1"/>
  <c r="K47" i="8" s="1"/>
  <c r="AD110" i="8"/>
  <c r="AD120" i="8" s="1"/>
  <c r="D62" i="8"/>
  <c r="AJ46" i="8"/>
  <c r="AJ56" i="8" s="1"/>
  <c r="D47" i="9"/>
  <c r="AG45" i="8"/>
  <c r="AG55" i="8" s="1"/>
  <c r="AE58" i="6"/>
  <c r="H45" i="14"/>
  <c r="AD58" i="6"/>
  <c r="AE48" i="6"/>
  <c r="S55" i="14"/>
  <c r="AJ60" i="6"/>
  <c r="AG59" i="6"/>
  <c r="Q65" i="3"/>
  <c r="R53" i="3"/>
  <c r="E22" i="3"/>
  <c r="Z77" i="14"/>
  <c r="P50" i="14"/>
  <c r="AG49" i="6"/>
  <c r="Y71" i="6"/>
  <c r="H46" i="14"/>
  <c r="U65" i="3"/>
  <c r="V46" i="14"/>
  <c r="AC45" i="6"/>
  <c r="S69" i="6"/>
  <c r="T56" i="14"/>
  <c r="AI56" i="6"/>
  <c r="AF47" i="6"/>
  <c r="E47" i="6" s="1"/>
  <c r="V59" i="3"/>
  <c r="V47" i="3"/>
  <c r="AD48" i="6"/>
  <c r="AC55" i="6"/>
  <c r="O57" i="14"/>
  <c r="Z41" i="3"/>
  <c r="R78" i="14"/>
  <c r="AG54" i="6"/>
  <c r="O58" i="14"/>
  <c r="S47" i="14"/>
  <c r="Q68" i="6"/>
  <c r="AH54" i="6"/>
  <c r="I44" i="6" s="1"/>
  <c r="T86" i="6"/>
  <c r="E29" i="3"/>
  <c r="S71" i="3" s="1"/>
  <c r="X65" i="3"/>
  <c r="AI48" i="6"/>
  <c r="Z65" i="3"/>
  <c r="X54" i="13"/>
  <c r="F17" i="3"/>
  <c r="AJ44" i="2"/>
  <c r="S45" i="13"/>
  <c r="AJ54" i="2"/>
  <c r="AI64" i="2"/>
  <c r="W44" i="13"/>
  <c r="AI54" i="2"/>
  <c r="AH60" i="2"/>
  <c r="U56" i="13"/>
  <c r="T90" i="2"/>
  <c r="AH70" i="2" s="1"/>
  <c r="S79" i="13"/>
  <c r="H46" i="13"/>
  <c r="T70" i="2"/>
  <c r="U84" i="2"/>
  <c r="AL61" i="2"/>
  <c r="AH64" i="2"/>
  <c r="AL51" i="2"/>
  <c r="X91" i="2"/>
  <c r="AK71" i="2" s="1"/>
  <c r="Z48" i="13"/>
  <c r="T51" i="13"/>
  <c r="AI44" i="2"/>
  <c r="R47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AG51" i="8"/>
  <c r="AG61" i="8" s="1"/>
  <c r="Y45" i="8"/>
  <c r="Y55" i="8" s="1"/>
  <c r="Y49" i="8"/>
  <c r="Y59" i="8" s="1"/>
  <c r="O91" i="8"/>
  <c r="AJ52" i="8"/>
  <c r="AJ62" i="8" s="1"/>
  <c r="V52" i="8"/>
  <c r="V62" i="8" s="1"/>
  <c r="O52" i="8"/>
  <c r="O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E44" i="6" s="1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AB48" i="6"/>
  <c r="E48" i="6" s="1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S8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AK65" i="2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E72" i="8"/>
  <c r="U48" i="8"/>
  <c r="U58" i="8" s="1"/>
  <c r="F48" i="10"/>
  <c r="G48" i="10" s="1"/>
  <c r="K48" i="8" s="1"/>
  <c r="AB120" i="8"/>
  <c r="E71" i="8"/>
  <c r="O117" i="8"/>
  <c r="AC48" i="8"/>
  <c r="AC58" i="8" s="1"/>
  <c r="AD50" i="8"/>
  <c r="AD60" i="8" s="1"/>
  <c r="AL48" i="8"/>
  <c r="AL58" i="8" s="1"/>
  <c r="R49" i="8"/>
  <c r="R59" i="8" s="1"/>
  <c r="C50" i="10"/>
  <c r="AB118" i="8"/>
  <c r="C69" i="8" s="1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E70" i="8"/>
  <c r="O119" i="8"/>
  <c r="AD61" i="10"/>
  <c r="C52" i="10" s="1"/>
  <c r="E52" i="10"/>
  <c r="AB117" i="8"/>
  <c r="E68" i="8"/>
  <c r="V46" i="8"/>
  <c r="V56" i="8" s="1"/>
  <c r="E46" i="10"/>
  <c r="P115" i="8"/>
  <c r="D66" i="8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G62" i="8" s="1"/>
  <c r="W21" i="3" s="1"/>
  <c r="C59" i="8"/>
  <c r="B49" i="9"/>
  <c r="G49" i="9" s="1"/>
  <c r="J49" i="8" s="1"/>
  <c r="E59" i="8"/>
  <c r="O49" i="8"/>
  <c r="O59" i="8" s="1"/>
  <c r="B52" i="9"/>
  <c r="G52" i="9" s="1"/>
  <c r="J52" i="8" s="1"/>
  <c r="N52" i="8" s="1"/>
  <c r="T50" i="14"/>
  <c r="AD45" i="6"/>
  <c r="E49" i="6"/>
  <c r="AI57" i="6"/>
  <c r="AE55" i="6"/>
  <c r="S59" i="3"/>
  <c r="U91" i="6"/>
  <c r="AH59" i="6"/>
  <c r="AK51" i="6"/>
  <c r="W71" i="6"/>
  <c r="AL51" i="6"/>
  <c r="AL61" i="6"/>
  <c r="AK61" i="6"/>
  <c r="I51" i="6" s="1"/>
  <c r="W91" i="6"/>
  <c r="AD55" i="6"/>
  <c r="S35" i="3"/>
  <c r="AA29" i="3"/>
  <c r="B54" i="3"/>
  <c r="T58" i="14"/>
  <c r="T78" i="14"/>
  <c r="AJ46" i="6"/>
  <c r="AE45" i="6"/>
  <c r="AI51" i="6"/>
  <c r="Q64" i="6"/>
  <c r="Q84" i="6"/>
  <c r="AE64" i="6" s="1"/>
  <c r="D46" i="6"/>
  <c r="B46" i="6" s="1"/>
  <c r="Q47" i="14"/>
  <c r="AJ56" i="6"/>
  <c r="Z81" i="14"/>
  <c r="Y71" i="14" s="1"/>
  <c r="F16" i="3"/>
  <c r="W47" i="3"/>
  <c r="AI58" i="6"/>
  <c r="F19" i="3"/>
  <c r="O86" i="6"/>
  <c r="AB66" i="6" s="1"/>
  <c r="O66" i="6"/>
  <c r="R56" i="14"/>
  <c r="E50" i="6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E46" i="6" s="1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E44" i="2" s="1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E51" i="2" s="1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B60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R55" i="13"/>
  <c r="R45" i="13"/>
  <c r="R75" i="13"/>
  <c r="AM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O67" i="13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AJ64" i="2"/>
  <c r="O54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R52" i="8"/>
  <c r="R62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P45" i="8"/>
  <c r="P55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C45" i="8"/>
  <c r="AC55" i="8" s="1"/>
  <c r="AB45" i="8"/>
  <c r="T52" i="8"/>
  <c r="T62" i="8" s="1"/>
  <c r="S52" i="8"/>
  <c r="S62" i="8" s="1"/>
  <c r="O59" i="9"/>
  <c r="B50" i="9" s="1"/>
  <c r="D50" i="9"/>
  <c r="AF51" i="8"/>
  <c r="AF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AD46" i="8"/>
  <c r="AD56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AH5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Q77" i="14"/>
  <c r="AE47" i="14" s="1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AJ56" i="14" s="1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R89" i="14"/>
  <c r="Y68" i="14"/>
  <c r="Y88" i="14"/>
  <c r="AJ67" i="6"/>
  <c r="AK67" i="6"/>
  <c r="W78" i="14"/>
  <c r="W48" i="14"/>
  <c r="W58" i="14"/>
  <c r="Q78" i="14"/>
  <c r="AE58" i="14" s="1"/>
  <c r="U55" i="14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J65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AK56" i="14" s="1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AL57" i="14" l="1"/>
  <c r="F49" i="10"/>
  <c r="G49" i="10" s="1"/>
  <c r="K49" i="8" s="1"/>
  <c r="C68" i="8"/>
  <c r="I50" i="6"/>
  <c r="B69" i="8"/>
  <c r="C66" i="8"/>
  <c r="C70" i="8"/>
  <c r="B67" i="8"/>
  <c r="B66" i="8"/>
  <c r="F66" i="8" s="1"/>
  <c r="G66" i="8" s="1"/>
  <c r="X15" i="3" s="1"/>
  <c r="D68" i="8"/>
  <c r="C72" i="8"/>
  <c r="B68" i="8"/>
  <c r="J46" i="6" s="1"/>
  <c r="P17" i="3" s="1"/>
  <c r="C71" i="8"/>
  <c r="F71" i="8" s="1"/>
  <c r="G71" i="8" s="1"/>
  <c r="X20" i="3" s="1"/>
  <c r="Q51" i="8"/>
  <c r="Q61" i="8" s="1"/>
  <c r="E67" i="8"/>
  <c r="D70" i="8"/>
  <c r="F50" i="10"/>
  <c r="G50" i="10" s="1"/>
  <c r="K50" i="8" s="1"/>
  <c r="AD51" i="8"/>
  <c r="AD61" i="8" s="1"/>
  <c r="B70" i="8"/>
  <c r="G70" i="8" s="1"/>
  <c r="X19" i="3" s="1"/>
  <c r="D69" i="8"/>
  <c r="D72" i="8"/>
  <c r="P46" i="8"/>
  <c r="P56" i="8" s="1"/>
  <c r="B47" i="8" s="1"/>
  <c r="E66" i="8"/>
  <c r="D67" i="8"/>
  <c r="B72" i="8"/>
  <c r="G72" i="8" s="1"/>
  <c r="X21" i="3" s="1"/>
  <c r="C45" i="6"/>
  <c r="T16" i="3" s="1"/>
  <c r="I47" i="6"/>
  <c r="C48" i="6"/>
  <c r="T19" i="3" s="1"/>
  <c r="E45" i="6"/>
  <c r="E51" i="6"/>
  <c r="I48" i="6"/>
  <c r="I49" i="6"/>
  <c r="AC71" i="6"/>
  <c r="AL71" i="2"/>
  <c r="E46" i="2"/>
  <c r="AE69" i="13"/>
  <c r="P89" i="13"/>
  <c r="P70" i="13"/>
  <c r="E45" i="2"/>
  <c r="W85" i="13"/>
  <c r="E47" i="2"/>
  <c r="J47" i="2" s="1"/>
  <c r="C44" i="2"/>
  <c r="S15" i="3" s="1"/>
  <c r="S91" i="13"/>
  <c r="AM54" i="13"/>
  <c r="AM44" i="13"/>
  <c r="I45" i="2"/>
  <c r="D38" i="16"/>
  <c r="AL64" i="2"/>
  <c r="AG66" i="2"/>
  <c r="AJ70" i="6"/>
  <c r="B49" i="15"/>
  <c r="F49" i="15" s="1"/>
  <c r="E39" i="16" s="1"/>
  <c r="G39" i="16" s="1"/>
  <c r="AC69" i="2"/>
  <c r="J47" i="6"/>
  <c r="D27" i="16" s="1"/>
  <c r="F46" i="10"/>
  <c r="G46" i="10" s="1"/>
  <c r="K46" i="8" s="1"/>
  <c r="J48" i="6"/>
  <c r="P19" i="3" s="1"/>
  <c r="AD66" i="2"/>
  <c r="F52" i="10"/>
  <c r="F62" i="8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T21" i="3" s="1"/>
  <c r="AL67" i="6"/>
  <c r="C47" i="6" s="1"/>
  <c r="AE51" i="14"/>
  <c r="AI48" i="14"/>
  <c r="AJ66" i="6"/>
  <c r="AF56" i="14"/>
  <c r="AB47" i="14"/>
  <c r="AC60" i="14"/>
  <c r="S70" i="14"/>
  <c r="S90" i="14"/>
  <c r="R86" i="14"/>
  <c r="AH60" i="14"/>
  <c r="AD64" i="6"/>
  <c r="C44" i="6" s="1"/>
  <c r="T15" i="3" s="1"/>
  <c r="AM55" i="14"/>
  <c r="AH67" i="6"/>
  <c r="AD67" i="6"/>
  <c r="AE60" i="14"/>
  <c r="Y91" i="14"/>
  <c r="AL71" i="14" s="1"/>
  <c r="AC69" i="6"/>
  <c r="Q70" i="14"/>
  <c r="R66" i="14"/>
  <c r="AJ46" i="14"/>
  <c r="AC66" i="6"/>
  <c r="C46" i="6" s="1"/>
  <c r="T69" i="14"/>
  <c r="W65" i="14"/>
  <c r="U86" i="14"/>
  <c r="AI66" i="14" s="1"/>
  <c r="AI54" i="14"/>
  <c r="AF47" i="14"/>
  <c r="R67" i="14"/>
  <c r="AG55" i="14"/>
  <c r="AF57" i="14"/>
  <c r="AL66" i="6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I45" i="6"/>
  <c r="J49" i="6"/>
  <c r="D29" i="16" s="1"/>
  <c r="I49" i="2"/>
  <c r="F57" i="8"/>
  <c r="G57" i="8" s="1"/>
  <c r="W16" i="3" s="1"/>
  <c r="AF58" i="13"/>
  <c r="I48" i="2"/>
  <c r="D48" i="14"/>
  <c r="B48" i="14" s="1"/>
  <c r="D50" i="14"/>
  <c r="B50" i="14" s="1"/>
  <c r="D45" i="14"/>
  <c r="B45" i="14" s="1"/>
  <c r="D49" i="14"/>
  <c r="B49" i="14" s="1"/>
  <c r="D46" i="13"/>
  <c r="B46" i="13" s="1"/>
  <c r="D50" i="8"/>
  <c r="B50" i="8"/>
  <c r="F51" i="10"/>
  <c r="G51" i="10" s="1"/>
  <c r="K51" i="8" s="1"/>
  <c r="N49" i="8"/>
  <c r="E49" i="8"/>
  <c r="F69" i="8"/>
  <c r="G69" i="8" s="1"/>
  <c r="X18" i="3" s="1"/>
  <c r="G56" i="8"/>
  <c r="W15" i="3" s="1"/>
  <c r="D47" i="8"/>
  <c r="J44" i="2"/>
  <c r="D14" i="16" s="1"/>
  <c r="B46" i="8"/>
  <c r="D46" i="8"/>
  <c r="F56" i="8"/>
  <c r="E47" i="8"/>
  <c r="C47" i="8"/>
  <c r="C49" i="8"/>
  <c r="F52" i="9"/>
  <c r="F45" i="6"/>
  <c r="J45" i="6"/>
  <c r="D25" i="16" s="1"/>
  <c r="W88" i="14"/>
  <c r="AL64" i="6"/>
  <c r="AK71" i="6"/>
  <c r="AJ71" i="6"/>
  <c r="AF46" i="14"/>
  <c r="AG69" i="6"/>
  <c r="C49" i="6" s="1"/>
  <c r="T20" i="3" s="1"/>
  <c r="AC71" i="14"/>
  <c r="AM61" i="14"/>
  <c r="D46" i="14"/>
  <c r="B46" i="14" s="1"/>
  <c r="AE56" i="14"/>
  <c r="AC50" i="14"/>
  <c r="I46" i="6"/>
  <c r="F50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C50" i="2" s="1"/>
  <c r="S21" i="3" s="1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I51" i="2"/>
  <c r="I44" i="2"/>
  <c r="D44" i="13"/>
  <c r="B44" i="1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71" i="13" s="1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AG71" i="13" s="1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G38" i="16"/>
  <c r="D7" i="16" s="1"/>
  <c r="AG65" i="15"/>
  <c r="AM45" i="14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AB59" i="8"/>
  <c r="C50" i="8" s="1"/>
  <c r="E50" i="8"/>
  <c r="F46" i="9"/>
  <c r="G46" i="9" s="1"/>
  <c r="J46" i="8" s="1"/>
  <c r="N46" i="8" s="1"/>
  <c r="AB55" i="8"/>
  <c r="C46" i="8" s="1"/>
  <c r="E46" i="8"/>
  <c r="D52" i="8"/>
  <c r="O61" i="8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D6" i="16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AH66" i="14" s="1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AF69" i="14" s="1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I51" i="14" s="1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C52" i="8" l="1"/>
  <c r="F70" i="8"/>
  <c r="F67" i="8"/>
  <c r="G67" i="8" s="1"/>
  <c r="X16" i="3" s="1"/>
  <c r="I44" i="13"/>
  <c r="J44" i="6"/>
  <c r="P15" i="3" s="1"/>
  <c r="I50" i="14"/>
  <c r="J50" i="6"/>
  <c r="P21" i="3" s="1"/>
  <c r="B52" i="8"/>
  <c r="F52" i="8" s="1"/>
  <c r="F72" i="8"/>
  <c r="F68" i="8"/>
  <c r="G68" i="8" s="1"/>
  <c r="X17" i="3" s="1"/>
  <c r="T18" i="3"/>
  <c r="F47" i="6"/>
  <c r="C27" i="16" s="1"/>
  <c r="T17" i="3"/>
  <c r="F46" i="6"/>
  <c r="E51" i="14"/>
  <c r="AC69" i="14"/>
  <c r="P18" i="3"/>
  <c r="E45" i="14"/>
  <c r="E47" i="14"/>
  <c r="E50" i="14"/>
  <c r="E49" i="14"/>
  <c r="J49" i="14" s="1"/>
  <c r="F29" i="16" s="1"/>
  <c r="F45" i="2"/>
  <c r="E44" i="13"/>
  <c r="F44" i="2"/>
  <c r="C14" i="16" s="1"/>
  <c r="AI66" i="13"/>
  <c r="C47" i="2"/>
  <c r="C49" i="2"/>
  <c r="S20" i="3" s="1"/>
  <c r="D28" i="16"/>
  <c r="M47" i="8"/>
  <c r="M4" i="3" s="1"/>
  <c r="AF66" i="14"/>
  <c r="AI69" i="14"/>
  <c r="P16" i="3"/>
  <c r="AK68" i="14"/>
  <c r="AM71" i="14"/>
  <c r="P20" i="3"/>
  <c r="AK64" i="14"/>
  <c r="J47" i="14"/>
  <c r="F27" i="16" s="1"/>
  <c r="AH68" i="14"/>
  <c r="J45" i="14"/>
  <c r="F25" i="16" s="1"/>
  <c r="AD64" i="13"/>
  <c r="E46" i="13"/>
  <c r="J46" i="13" s="1"/>
  <c r="F16" i="16" s="1"/>
  <c r="AG70" i="13"/>
  <c r="AF68" i="13"/>
  <c r="AJ67" i="13"/>
  <c r="O16" i="3"/>
  <c r="J49" i="2"/>
  <c r="O20" i="3" s="1"/>
  <c r="AD66" i="13"/>
  <c r="AK67" i="13"/>
  <c r="AG64" i="13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50" i="14"/>
  <c r="F30" i="16" s="1"/>
  <c r="F44" i="6"/>
  <c r="E48" i="14"/>
  <c r="AC70" i="14"/>
  <c r="I45" i="14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C25" i="16"/>
  <c r="H16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7" i="13" s="1"/>
  <c r="C45" i="2"/>
  <c r="S16" i="3" s="1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C50" i="13" s="1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M49" i="8"/>
  <c r="M6" i="3" s="1"/>
  <c r="F49" i="8"/>
  <c r="G49" i="8"/>
  <c r="O17" i="3"/>
  <c r="D16" i="16"/>
  <c r="F48" i="8"/>
  <c r="G48" i="8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M52" i="8" l="1"/>
  <c r="M9" i="3" s="1"/>
  <c r="G52" i="8"/>
  <c r="D24" i="16"/>
  <c r="D30" i="16"/>
  <c r="C47" i="14"/>
  <c r="F47" i="14" s="1"/>
  <c r="E27" i="16" s="1"/>
  <c r="G27" i="16" s="1"/>
  <c r="C6" i="16" s="1"/>
  <c r="C51" i="14"/>
  <c r="F51" i="14" s="1"/>
  <c r="C46" i="14"/>
  <c r="C49" i="14"/>
  <c r="F49" i="14" s="1"/>
  <c r="E29" i="16" s="1"/>
  <c r="C48" i="14"/>
  <c r="C44" i="14"/>
  <c r="F44" i="14" s="1"/>
  <c r="E24" i="16" s="1"/>
  <c r="C50" i="14"/>
  <c r="F50" i="14" s="1"/>
  <c r="E30" i="16" s="1"/>
  <c r="G30" i="16" s="1"/>
  <c r="C9" i="16" s="1"/>
  <c r="C15" i="16"/>
  <c r="G16" i="3"/>
  <c r="J16" i="3" s="1"/>
  <c r="C46" i="13"/>
  <c r="F46" i="13" s="1"/>
  <c r="E16" i="16" s="1"/>
  <c r="G15" i="3"/>
  <c r="C48" i="13"/>
  <c r="F48" i="13" s="1"/>
  <c r="E18" i="16" s="1"/>
  <c r="G18" i="16" s="1"/>
  <c r="B7" i="16" s="1"/>
  <c r="D19" i="16"/>
  <c r="C45" i="13"/>
  <c r="D18" i="16"/>
  <c r="J48" i="14"/>
  <c r="F28" i="16" s="1"/>
  <c r="F48" i="14"/>
  <c r="E28" i="16" s="1"/>
  <c r="C24" i="16"/>
  <c r="G24" i="16" s="1"/>
  <c r="C3" i="16" s="1"/>
  <c r="H15" i="3"/>
  <c r="C29" i="16"/>
  <c r="H20" i="3"/>
  <c r="K20" i="3" s="1"/>
  <c r="C45" i="14"/>
  <c r="F45" i="14" s="1"/>
  <c r="E25" i="16" s="1"/>
  <c r="G25" i="16" s="1"/>
  <c r="C4" i="16" s="1"/>
  <c r="F46" i="14"/>
  <c r="E26" i="16" s="1"/>
  <c r="G26" i="16" s="1"/>
  <c r="C5" i="16" s="1"/>
  <c r="C20" i="16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S17" i="3"/>
  <c r="F46" i="2"/>
  <c r="F48" i="2"/>
  <c r="F45" i="13"/>
  <c r="E15" i="16" s="1"/>
  <c r="C49" i="13"/>
  <c r="F49" i="13" s="1"/>
  <c r="E19" i="16" s="1"/>
  <c r="G19" i="16" s="1"/>
  <c r="B8" i="16" s="1"/>
  <c r="C51" i="13"/>
  <c r="F51" i="13" s="1"/>
  <c r="F47" i="13"/>
  <c r="E17" i="16" s="1"/>
  <c r="G17" i="16" s="1"/>
  <c r="B6" i="16" s="1"/>
  <c r="E6" i="16" s="1"/>
  <c r="D11" i="1"/>
  <c r="D18" i="1" s="1"/>
  <c r="C5" i="1"/>
  <c r="E34" i="8"/>
  <c r="F86" i="8"/>
  <c r="K15" i="3" l="1"/>
  <c r="K16" i="3"/>
  <c r="G15" i="16"/>
  <c r="B4" i="16" s="1"/>
  <c r="G29" i="16"/>
  <c r="C8" i="16" s="1"/>
  <c r="E9" i="16"/>
  <c r="E4" i="16"/>
  <c r="J15" i="3"/>
  <c r="E8" i="16"/>
  <c r="E3" i="16"/>
  <c r="J20" i="3"/>
  <c r="G28" i="16"/>
  <c r="C7" i="16" s="1"/>
  <c r="E7" i="16" s="1"/>
  <c r="C16" i="16"/>
  <c r="G16" i="16" s="1"/>
  <c r="B5" i="16" s="1"/>
  <c r="E5" i="16" s="1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K19" i="3" l="1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<sst xmlns="http://schemas.openxmlformats.org/spreadsheetml/2006/main" count="897" uniqueCount="200">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</sst>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0.95275540557800931</c:v>
                </c:pt>
                <c:pt idx="1">
                  <c:v>0.96167560838011423</c:v>
                </c:pt>
                <c:pt idx="2">
                  <c:v>0.96254322611254262</c:v>
                </c:pt>
                <c:pt idx="3">
                  <c:v>0.80246512496334765</c:v>
                </c:pt>
                <c:pt idx="4">
                  <c:v>0.51848710298132439</c:v>
                </c:pt>
                <c:pt idx="5">
                  <c:v>0.52073228652122883</c:v>
                </c:pt>
                <c:pt idx="6">
                  <c:v>0.56124794475238271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0.98642110875317845</c:v>
                </c:pt>
                <c:pt idx="1">
                  <c:v>0.9636605917820964</c:v>
                </c:pt>
                <c:pt idx="2">
                  <c:v>0.99085899229624252</c:v>
                </c:pt>
                <c:pt idx="3">
                  <c:v>0.79396095455678473</c:v>
                </c:pt>
                <c:pt idx="4">
                  <c:v>0.4998520674672533</c:v>
                </c:pt>
                <c:pt idx="5">
                  <c:v>0.51274771003269326</c:v>
                </c:pt>
                <c:pt idx="6">
                  <c:v>0.534011208275048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0.18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1.0059057103131726</c:v>
                </c:pt>
                <c:pt idx="1">
                  <c:v>0.95567081197023762</c:v>
                </c:pt>
                <c:pt idx="2">
                  <c:v>1.0255493532671589</c:v>
                </c:pt>
                <c:pt idx="3">
                  <c:v>0.75123259212246007</c:v>
                </c:pt>
                <c:pt idx="4">
                  <c:v>0.53563837351067012</c:v>
                </c:pt>
                <c:pt idx="5">
                  <c:v>0.54019300706798012</c:v>
                </c:pt>
                <c:pt idx="6">
                  <c:v>0.51943576731234242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0.36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0.99003591081063935</c:v>
                </c:pt>
                <c:pt idx="1">
                  <c:v>0.96440045821843889</c:v>
                </c:pt>
                <c:pt idx="2">
                  <c:v>1.1078187899969039</c:v>
                </c:pt>
                <c:pt idx="3">
                  <c:v>0.76256016159138285</c:v>
                </c:pt>
                <c:pt idx="4">
                  <c:v>0.53469661774450306</c:v>
                </c:pt>
                <c:pt idx="5">
                  <c:v>0.52444597758330025</c:v>
                </c:pt>
                <c:pt idx="6">
                  <c:v>0.52912170755861554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0.73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1.1083570007123047</c:v>
                </c:pt>
                <c:pt idx="1">
                  <c:v>1.0756274439461158</c:v>
                </c:pt>
                <c:pt idx="2">
                  <c:v>1.4263731470276699</c:v>
                </c:pt>
                <c:pt idx="3">
                  <c:v>0.80965842274414856</c:v>
                </c:pt>
                <c:pt idx="4">
                  <c:v>0.55082551744477626</c:v>
                </c:pt>
                <c:pt idx="5">
                  <c:v>0.54028910166398192</c:v>
                </c:pt>
                <c:pt idx="6">
                  <c:v>0.54591709679431377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1.46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1.0429687336897961</c:v>
                </c:pt>
                <c:pt idx="1">
                  <c:v>1.0200674655120063</c:v>
                </c:pt>
                <c:pt idx="2">
                  <c:v>1.6810861010411426</c:v>
                </c:pt>
                <c:pt idx="3">
                  <c:v>0.77392111071315794</c:v>
                </c:pt>
                <c:pt idx="4">
                  <c:v>0.53102017874048779</c:v>
                </c:pt>
                <c:pt idx="5">
                  <c:v>0.549603324707306</c:v>
                </c:pt>
                <c:pt idx="6">
                  <c:v>0.55547299833041675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2.92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1.1181630515273464</c:v>
                </c:pt>
                <c:pt idx="1">
                  <c:v>1.1511800488755102</c:v>
                </c:pt>
                <c:pt idx="2">
                  <c:v>2.1278749107151285</c:v>
                </c:pt>
                <c:pt idx="3">
                  <c:v>0.81136739124240009</c:v>
                </c:pt>
                <c:pt idx="4">
                  <c:v>0.56135928349258357</c:v>
                </c:pt>
                <c:pt idx="5">
                  <c:v>0.55053941514184723</c:v>
                </c:pt>
                <c:pt idx="6">
                  <c:v>0.56060086923111041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5.83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1.1327532900316455</c:v>
                </c:pt>
                <c:pt idx="1">
                  <c:v>1.3674933103697509</c:v>
                </c:pt>
                <c:pt idx="2">
                  <c:v>2.855781578244863</c:v>
                </c:pt>
                <c:pt idx="3">
                  <c:v>0.812769575897064</c:v>
                </c:pt>
                <c:pt idx="4">
                  <c:v>0.54858811022024778</c:v>
                </c:pt>
                <c:pt idx="5">
                  <c:v>0.58657308767951744</c:v>
                </c:pt>
                <c:pt idx="6">
                  <c:v>0.5958553139392434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11.67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1.4925747610417628</c:v>
                </c:pt>
                <c:pt idx="1">
                  <c:v>1.8006552627182622</c:v>
                </c:pt>
                <c:pt idx="2">
                  <c:v>3.4969631810454809</c:v>
                </c:pt>
                <c:pt idx="3">
                  <c:v>0.79566787629508151</c:v>
                </c:pt>
                <c:pt idx="4">
                  <c:v>0.5865257415391677</c:v>
                </c:pt>
                <c:pt idx="5">
                  <c:v>0.55566978110553322</c:v>
                </c:pt>
                <c:pt idx="6">
                  <c:v>0.55843495367447282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23.34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15.536151585957022</c:v>
                </c:pt>
                <c:pt idx="1">
                  <c:v>8.8416375560352876</c:v>
                </c:pt>
                <c:pt idx="2">
                  <c:v>9.2595460215038834</c:v>
                </c:pt>
                <c:pt idx="3">
                  <c:v>1.1599178501400857</c:v>
                </c:pt>
                <c:pt idx="4">
                  <c:v>0.55489254854565839</c:v>
                </c:pt>
                <c:pt idx="5">
                  <c:v>0.57142455067418585</c:v>
                </c:pt>
                <c:pt idx="6">
                  <c:v>0.61061175674942025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1.7191934259027531E-2</c:v>
                </c:pt>
                <c:pt idx="1">
                  <c:v>6.6464440908089258E-4</c:v>
                </c:pt>
                <c:pt idx="2">
                  <c:v>4.9854831981231938E-2</c:v>
                </c:pt>
                <c:pt idx="3">
                  <c:v>1.7182322181376979</c:v>
                </c:pt>
                <c:pt idx="4">
                  <c:v>0.56287346954439466</c:v>
                </c:pt>
                <c:pt idx="5">
                  <c:v>0.56387740847390799</c:v>
                </c:pt>
                <c:pt idx="6">
                  <c:v>0.61453862654539126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-5.1392731842539354E-4</c:v>
                </c:pt>
                <c:pt idx="1">
                  <c:v>-7.5336945391053485E-4</c:v>
                </c:pt>
                <c:pt idx="2">
                  <c:v>-1.4752536501450471E-3</c:v>
                </c:pt>
                <c:pt idx="3">
                  <c:v>0.30992188764692563</c:v>
                </c:pt>
                <c:pt idx="4">
                  <c:v>0.52533192198249556</c:v>
                </c:pt>
                <c:pt idx="5">
                  <c:v>0.55398401913950712</c:v>
                </c:pt>
                <c:pt idx="6">
                  <c:v>0.63080892265792232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0.95275540557800931</c:v>
                </c:pt>
                <c:pt idx="1">
                  <c:v>0.98642110875317845</c:v>
                </c:pt>
                <c:pt idx="2">
                  <c:v>1.0059057103131726</c:v>
                </c:pt>
                <c:pt idx="3">
                  <c:v>0.99003591081063935</c:v>
                </c:pt>
                <c:pt idx="4">
                  <c:v>1.1083570007123047</c:v>
                </c:pt>
                <c:pt idx="5">
                  <c:v>1.0429687336897961</c:v>
                </c:pt>
                <c:pt idx="6">
                  <c:v>1.1181630515273464</c:v>
                </c:pt>
                <c:pt idx="7">
                  <c:v>1.1327532900316455</c:v>
                </c:pt>
                <c:pt idx="8">
                  <c:v>1.4925747610417628</c:v>
                </c:pt>
                <c:pt idx="9">
                  <c:v>15.536151585957022</c:v>
                </c:pt>
                <c:pt idx="10">
                  <c:v>1.7191934259027531E-2</c:v>
                </c:pt>
                <c:pt idx="11">
                  <c:v>-5.1392731842539354E-4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113.43819704705143</c:v>
                </c:pt>
                <c:pt idx="1">
                  <c:v>102.08955005255427</c:v>
                </c:pt>
                <c:pt idx="2">
                  <c:v>102.53051528300276</c:v>
                </c:pt>
                <c:pt idx="3">
                  <c:v>100.16783883012721</c:v>
                </c:pt>
                <c:pt idx="4">
                  <c:v>100.42301998874596</c:v>
                </c:pt>
                <c:pt idx="5">
                  <c:v>105.98699156886013</c:v>
                </c:pt>
                <c:pt idx="6">
                  <c:v>110.79560495188073</c:v>
                </c:pt>
                <c:pt idx="7">
                  <c:v>119.90052876104028</c:v>
                </c:pt>
                <c:pt idx="8">
                  <c:v>123.87688353492689</c:v>
                </c:pt>
                <c:pt idx="9">
                  <c:v>69.195492457548582</c:v>
                </c:pt>
                <c:pt idx="10">
                  <c:v>1.94572817770801</c:v>
                </c:pt>
                <c:pt idx="11">
                  <c:v>4.8218194166857344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0.96167560838011423</c:v>
                </c:pt>
                <c:pt idx="1">
                  <c:v>0.9636605917820964</c:v>
                </c:pt>
                <c:pt idx="2">
                  <c:v>0.95567081197023762</c:v>
                </c:pt>
                <c:pt idx="3">
                  <c:v>0.96440045821843889</c:v>
                </c:pt>
                <c:pt idx="4">
                  <c:v>1.0756274439461158</c:v>
                </c:pt>
                <c:pt idx="5">
                  <c:v>1.0200674655120063</c:v>
                </c:pt>
                <c:pt idx="6">
                  <c:v>1.1511800488755102</c:v>
                </c:pt>
                <c:pt idx="7">
                  <c:v>1.3674933103697509</c:v>
                </c:pt>
                <c:pt idx="8">
                  <c:v>1.8006552627182622</c:v>
                </c:pt>
                <c:pt idx="9">
                  <c:v>8.8416375560352876</c:v>
                </c:pt>
                <c:pt idx="10">
                  <c:v>6.6464440908089258E-4</c:v>
                </c:pt>
                <c:pt idx="11">
                  <c:v>-7.5336945391053485E-4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103.46594719818216</c:v>
                </c:pt>
                <c:pt idx="1">
                  <c:v>96.902334963688347</c:v>
                </c:pt>
                <c:pt idx="2">
                  <c:v>99.840925361089845</c:v>
                </c:pt>
                <c:pt idx="3">
                  <c:v>100.5693894103112</c:v>
                </c:pt>
                <c:pt idx="4">
                  <c:v>95.160932624040242</c:v>
                </c:pt>
                <c:pt idx="5">
                  <c:v>100.80522788357328</c:v>
                </c:pt>
                <c:pt idx="6">
                  <c:v>94.053994574303601</c:v>
                </c:pt>
                <c:pt idx="7">
                  <c:v>123.81127201921871</c:v>
                </c:pt>
                <c:pt idx="8">
                  <c:v>167.93952969700428</c:v>
                </c:pt>
                <c:pt idx="9">
                  <c:v>25.246172883156682</c:v>
                </c:pt>
                <c:pt idx="10">
                  <c:v>0.63770789203063794</c:v>
                </c:pt>
                <c:pt idx="11">
                  <c:v>1.68574914966042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0.96254322611254262</c:v>
                </c:pt>
                <c:pt idx="1">
                  <c:v>0.99085899229624252</c:v>
                </c:pt>
                <c:pt idx="2">
                  <c:v>1.0255493532671589</c:v>
                </c:pt>
                <c:pt idx="3">
                  <c:v>1.1078187899969039</c:v>
                </c:pt>
                <c:pt idx="4">
                  <c:v>1.4263731470276699</c:v>
                </c:pt>
                <c:pt idx="5">
                  <c:v>1.6810861010411426</c:v>
                </c:pt>
                <c:pt idx="6">
                  <c:v>2.1278749107151285</c:v>
                </c:pt>
                <c:pt idx="7">
                  <c:v>2.855781578244863</c:v>
                </c:pt>
                <c:pt idx="8">
                  <c:v>3.4969631810454809</c:v>
                </c:pt>
                <c:pt idx="9">
                  <c:v>9.2595460215038834</c:v>
                </c:pt>
                <c:pt idx="10">
                  <c:v>4.9854831981231938E-2</c:v>
                </c:pt>
                <c:pt idx="11">
                  <c:v>-1.4752536501450471E-3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107.11770758651946</c:v>
                </c:pt>
                <c:pt idx="1">
                  <c:v>103.16516277767818</c:v>
                </c:pt>
                <c:pt idx="2">
                  <c:v>99.714129683748951</c:v>
                </c:pt>
                <c:pt idx="3">
                  <c:v>95.855178299076499</c:v>
                </c:pt>
                <c:pt idx="4">
                  <c:v>94.366056139984209</c:v>
                </c:pt>
                <c:pt idx="5">
                  <c:v>95.684628397112562</c:v>
                </c:pt>
                <c:pt idx="6">
                  <c:v>94.74148177746028</c:v>
                </c:pt>
                <c:pt idx="7">
                  <c:v>98.546760537402378</c:v>
                </c:pt>
                <c:pt idx="8">
                  <c:v>91.901378098703532</c:v>
                </c:pt>
                <c:pt idx="9">
                  <c:v>13.79019649617991</c:v>
                </c:pt>
                <c:pt idx="10">
                  <c:v>0.72551521705470812</c:v>
                </c:pt>
                <c:pt idx="11">
                  <c:v>1.0836304112002324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0.80246512496334765</c:v>
                </c:pt>
                <c:pt idx="1">
                  <c:v>0.79396095455678473</c:v>
                </c:pt>
                <c:pt idx="2">
                  <c:v>0.75123259212246007</c:v>
                </c:pt>
                <c:pt idx="3">
                  <c:v>0.76256016159138285</c:v>
                </c:pt>
                <c:pt idx="4">
                  <c:v>0.80965842274414856</c:v>
                </c:pt>
                <c:pt idx="5">
                  <c:v>0.77392111071315794</c:v>
                </c:pt>
                <c:pt idx="6">
                  <c:v>0.81136739124240009</c:v>
                </c:pt>
                <c:pt idx="7">
                  <c:v>0.812769575897064</c:v>
                </c:pt>
                <c:pt idx="8">
                  <c:v>0.79566787629508151</c:v>
                </c:pt>
                <c:pt idx="9">
                  <c:v>1.1599178501400857</c:v>
                </c:pt>
                <c:pt idx="10">
                  <c:v>1.7182322181376979</c:v>
                </c:pt>
                <c:pt idx="11">
                  <c:v>0.30992188764692563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130.33276825345092</c:v>
                </c:pt>
                <c:pt idx="1">
                  <c:v>126.49207561621176</c:v>
                </c:pt>
                <c:pt idx="2">
                  <c:v>123.67168131549998</c:v>
                </c:pt>
                <c:pt idx="3">
                  <c:v>121.0528434027803</c:v>
                </c:pt>
                <c:pt idx="4">
                  <c:v>120.14818691476142</c:v>
                </c:pt>
                <c:pt idx="5">
                  <c:v>125.27319761515609</c:v>
                </c:pt>
                <c:pt idx="6">
                  <c:v>122.65568262771802</c:v>
                </c:pt>
                <c:pt idx="7">
                  <c:v>132.28781297388483</c:v>
                </c:pt>
                <c:pt idx="8">
                  <c:v>144.8301214052193</c:v>
                </c:pt>
                <c:pt idx="9">
                  <c:v>140.19163134305461</c:v>
                </c:pt>
                <c:pt idx="10">
                  <c:v>122.81168771375411</c:v>
                </c:pt>
                <c:pt idx="11">
                  <c:v>82.003894198952452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0.045576172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0.091152344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0.182304688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0.364609375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0.72921875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1.4584375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2.916875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5.83375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11.6675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23.335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46.67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93.34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BPE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0.51848710298132439</c:v>
                </c:pt>
                <c:pt idx="1">
                  <c:v>0.4998520674672533</c:v>
                </c:pt>
                <c:pt idx="2">
                  <c:v>0.53563837351067012</c:v>
                </c:pt>
                <c:pt idx="3">
                  <c:v>0.53469661774450306</c:v>
                </c:pt>
                <c:pt idx="4">
                  <c:v>0.55082551744477626</c:v>
                </c:pt>
                <c:pt idx="5">
                  <c:v>0.53102017874048779</c:v>
                </c:pt>
                <c:pt idx="6">
                  <c:v>0.56135928349258357</c:v>
                </c:pt>
                <c:pt idx="7">
                  <c:v>0.54858811022024778</c:v>
                </c:pt>
                <c:pt idx="8">
                  <c:v>0.5865257415391677</c:v>
                </c:pt>
                <c:pt idx="9">
                  <c:v>0.55489254854565839</c:v>
                </c:pt>
                <c:pt idx="10">
                  <c:v>0.56287346954439466</c:v>
                </c:pt>
                <c:pt idx="11">
                  <c:v>0.52533192198249556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147.10427328783572</c:v>
                </c:pt>
                <c:pt idx="1">
                  <c:v>141.5981544875182</c:v>
                </c:pt>
                <c:pt idx="2">
                  <c:v>138.02272082829739</c:v>
                </c:pt>
                <c:pt idx="3">
                  <c:v>137.16447262711571</c:v>
                </c:pt>
                <c:pt idx="4">
                  <c:v>135.45794219580296</c:v>
                </c:pt>
                <c:pt idx="5">
                  <c:v>133.99192450767654</c:v>
                </c:pt>
                <c:pt idx="6">
                  <c:v>140.83023996824465</c:v>
                </c:pt>
                <c:pt idx="7">
                  <c:v>138.64711522729985</c:v>
                </c:pt>
                <c:pt idx="8">
                  <c:v>140.7594201421411</c:v>
                </c:pt>
                <c:pt idx="9">
                  <c:v>138.56881586141654</c:v>
                </c:pt>
                <c:pt idx="10">
                  <c:v>145.76652569313353</c:v>
                </c:pt>
                <c:pt idx="11">
                  <c:v>138.23434710719854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0.52073228652122883</c:v>
                </c:pt>
                <c:pt idx="1">
                  <c:v>0.51274771003269326</c:v>
                </c:pt>
                <c:pt idx="2">
                  <c:v>0.54019300706798012</c:v>
                </c:pt>
                <c:pt idx="3">
                  <c:v>0.52444597758330025</c:v>
                </c:pt>
                <c:pt idx="4">
                  <c:v>0.54028910166398192</c:v>
                </c:pt>
                <c:pt idx="5">
                  <c:v>0.549603324707306</c:v>
                </c:pt>
                <c:pt idx="6">
                  <c:v>0.55053941514184723</c:v>
                </c:pt>
                <c:pt idx="7">
                  <c:v>0.58657308767951744</c:v>
                </c:pt>
                <c:pt idx="8">
                  <c:v>0.55566978110553322</c:v>
                </c:pt>
                <c:pt idx="9">
                  <c:v>0.57142455067418585</c:v>
                </c:pt>
                <c:pt idx="10">
                  <c:v>0.56387740847390799</c:v>
                </c:pt>
                <c:pt idx="11">
                  <c:v>0.55398401913950712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146.89814626661735</c:v>
                </c:pt>
                <c:pt idx="1">
                  <c:v>139.56715737598626</c:v>
                </c:pt>
                <c:pt idx="2">
                  <c:v>133.84635600523779</c:v>
                </c:pt>
                <c:pt idx="3">
                  <c:v>140.15987972049419</c:v>
                </c:pt>
                <c:pt idx="4">
                  <c:v>133.00130562607029</c:v>
                </c:pt>
                <c:pt idx="5">
                  <c:v>135.64343532034525</c:v>
                </c:pt>
                <c:pt idx="6">
                  <c:v>136.56276815228716</c:v>
                </c:pt>
                <c:pt idx="7">
                  <c:v>139.35198861918792</c:v>
                </c:pt>
                <c:pt idx="8">
                  <c:v>143.02300009049992</c:v>
                </c:pt>
                <c:pt idx="9">
                  <c:v>142.31134444126059</c:v>
                </c:pt>
                <c:pt idx="10">
                  <c:v>138.99929693732432</c:v>
                </c:pt>
                <c:pt idx="11">
                  <c:v>148.13797289710817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0.56124794475238271</c:v>
                </c:pt>
                <c:pt idx="1">
                  <c:v>0.534011208275048</c:v>
                </c:pt>
                <c:pt idx="2">
                  <c:v>0.51943576731234242</c:v>
                </c:pt>
                <c:pt idx="3">
                  <c:v>0.52912170755861554</c:v>
                </c:pt>
                <c:pt idx="4">
                  <c:v>0.54591709679431377</c:v>
                </c:pt>
                <c:pt idx="5">
                  <c:v>0.55547299833041675</c:v>
                </c:pt>
                <c:pt idx="6">
                  <c:v>0.56060086923111041</c:v>
                </c:pt>
                <c:pt idx="7">
                  <c:v>0.5958553139392434</c:v>
                </c:pt>
                <c:pt idx="8">
                  <c:v>0.55843495367447282</c:v>
                </c:pt>
                <c:pt idx="9">
                  <c:v>0.61061175674942025</c:v>
                </c:pt>
                <c:pt idx="10">
                  <c:v>0.61453862654539126</c:v>
                </c:pt>
                <c:pt idx="11">
                  <c:v>0.63080892265792232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4.5576171875000002E-2</c:v>
                </c:pt>
                <c:pt idx="1">
                  <c:v>9.1152343750000003E-2</c:v>
                </c:pt>
                <c:pt idx="2">
                  <c:v>0.18230468750000001</c:v>
                </c:pt>
                <c:pt idx="3">
                  <c:v>0.36460937500000001</c:v>
                </c:pt>
                <c:pt idx="4">
                  <c:v>0.72921875000000003</c:v>
                </c:pt>
                <c:pt idx="5">
                  <c:v>1.4584375000000001</c:v>
                </c:pt>
                <c:pt idx="6">
                  <c:v>2.9168750000000001</c:v>
                </c:pt>
                <c:pt idx="7">
                  <c:v>5.8337500000000002</c:v>
                </c:pt>
                <c:pt idx="8">
                  <c:v>11.6675</c:v>
                </c:pt>
                <c:pt idx="9">
                  <c:v>23.335000000000001</c:v>
                </c:pt>
                <c:pt idx="10">
                  <c:v>46.67</c:v>
                </c:pt>
                <c:pt idx="11">
                  <c:v>93.34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149.56766422362247</c:v>
                </c:pt>
                <c:pt idx="1">
                  <c:v>143.40184078370351</c:v>
                </c:pt>
                <c:pt idx="2">
                  <c:v>138.80818095559465</c:v>
                </c:pt>
                <c:pt idx="3">
                  <c:v>144.32595152226764</c:v>
                </c:pt>
                <c:pt idx="4">
                  <c:v>138.1227976340395</c:v>
                </c:pt>
                <c:pt idx="5">
                  <c:v>138.20248774211467</c:v>
                </c:pt>
                <c:pt idx="6">
                  <c:v>138.78468190064333</c:v>
                </c:pt>
                <c:pt idx="7">
                  <c:v>134.70461624073553</c:v>
                </c:pt>
                <c:pt idx="8">
                  <c:v>136.13085258590917</c:v>
                </c:pt>
                <c:pt idx="9">
                  <c:v>144.42922025336009</c:v>
                </c:pt>
                <c:pt idx="10">
                  <c:v>146.78260394898143</c:v>
                </c:pt>
                <c:pt idx="11">
                  <c:v>140.51455607344059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1.1860401373879168</c:v>
                </c:pt>
                <c:pt idx="1">
                  <c:v>1.4145969226185233</c:v>
                </c:pt>
                <c:pt idx="2">
                  <c:v>1.6785085357642813</c:v>
                </c:pt>
                <c:pt idx="3">
                  <c:v>2.5125235918886819</c:v>
                </c:pt>
                <c:pt idx="4">
                  <c:v>5.2310134583521162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99.319576562802752</c:v>
                </c:pt>
                <c:pt idx="1">
                  <c:v>101.90344303631451</c:v>
                </c:pt>
                <c:pt idx="2">
                  <c:v>104.28150514985759</c:v>
                </c:pt>
                <c:pt idx="3">
                  <c:v>105.20688713693451</c:v>
                </c:pt>
                <c:pt idx="4">
                  <c:v>97.563318497132798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BPE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93.34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4.5576171875000002E-2</v>
      </c>
      <c r="C34" s="28">
        <f t="shared" si="5"/>
        <v>9.1152343750000003E-2</v>
      </c>
      <c r="D34" s="28">
        <f t="shared" si="5"/>
        <v>0.18230468750000001</v>
      </c>
      <c r="E34" s="28">
        <f t="shared" si="5"/>
        <v>0.36460937500000001</v>
      </c>
      <c r="F34" s="28">
        <f t="shared" si="5"/>
        <v>0.72921875000000003</v>
      </c>
      <c r="G34" s="28">
        <f>H34/2</f>
        <v>1.4584375000000001</v>
      </c>
      <c r="H34" s="28">
        <f t="shared" si="5"/>
        <v>2.9168750000000001</v>
      </c>
      <c r="I34" s="28">
        <f t="shared" si="5"/>
        <v>5.8337500000000002</v>
      </c>
      <c r="J34" s="28">
        <f t="shared" si="5"/>
        <v>11.6675</v>
      </c>
      <c r="K34" s="28">
        <f>L34/2</f>
        <v>23.335000000000001</v>
      </c>
      <c r="L34" s="28">
        <f t="shared" si="5"/>
        <v>46.67</v>
      </c>
      <c r="M34" s="1">
        <f>E11</f>
        <v>93.34</v>
      </c>
      <c r="O34" s="116">
        <f t="shared" ref="O34:Y34" si="6">P34/2</f>
        <v>4.5576171875000002E-2</v>
      </c>
      <c r="P34" s="116">
        <f t="shared" si="6"/>
        <v>9.1152343750000003E-2</v>
      </c>
      <c r="Q34" s="116">
        <f t="shared" si="6"/>
        <v>0.18230468750000001</v>
      </c>
      <c r="R34" s="116">
        <f t="shared" si="6"/>
        <v>0.36460937500000001</v>
      </c>
      <c r="S34" s="116">
        <f t="shared" si="6"/>
        <v>0.72921875000000003</v>
      </c>
      <c r="T34" s="116">
        <f t="shared" si="6"/>
        <v>1.4584375000000001</v>
      </c>
      <c r="U34" s="116">
        <f t="shared" si="6"/>
        <v>2.9168750000000001</v>
      </c>
      <c r="V34" s="116">
        <f t="shared" si="6"/>
        <v>5.8337500000000002</v>
      </c>
      <c r="W34" s="116">
        <f t="shared" si="6"/>
        <v>11.6675</v>
      </c>
      <c r="X34" s="116">
        <f t="shared" si="6"/>
        <v>23.335000000000001</v>
      </c>
      <c r="Y34" s="116">
        <f t="shared" si="6"/>
        <v>46.67</v>
      </c>
      <c r="Z34" s="117">
        <f>E11</f>
        <v>93.34</v>
      </c>
      <c r="AA34" s="118"/>
      <c r="AB34" s="116">
        <f t="shared" ref="AB34:AL34" si="7">AC34/2</f>
        <v>4.5576171875000002E-2</v>
      </c>
      <c r="AC34" s="116">
        <f t="shared" si="7"/>
        <v>9.1152343750000003E-2</v>
      </c>
      <c r="AD34" s="116">
        <f t="shared" si="7"/>
        <v>0.18230468750000001</v>
      </c>
      <c r="AE34" s="116">
        <f t="shared" si="7"/>
        <v>0.36460937500000001</v>
      </c>
      <c r="AF34" s="116">
        <f t="shared" si="7"/>
        <v>0.72921875000000003</v>
      </c>
      <c r="AG34" s="116">
        <f t="shared" si="7"/>
        <v>1.4584375000000001</v>
      </c>
      <c r="AH34" s="116">
        <f t="shared" si="7"/>
        <v>2.9168750000000001</v>
      </c>
      <c r="AI34" s="116">
        <f t="shared" si="7"/>
        <v>5.8337500000000002</v>
      </c>
      <c r="AJ34" s="116">
        <f t="shared" si="7"/>
        <v>11.6675</v>
      </c>
      <c r="AK34" s="116">
        <f t="shared" si="7"/>
        <v>23.335000000000001</v>
      </c>
      <c r="AL34" s="116">
        <f t="shared" si="7"/>
        <v>46.67</v>
      </c>
      <c r="AM34" s="117">
        <f>E11</f>
        <v>93.34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 t="str">
        <f t="shared" si="8"/>
        <v>BPE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 t="str">
        <f t="shared" si="14"/>
        <v>BPE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BPE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4324</v>
      </c>
      <c r="C13" s="51">
        <f>IF('Rep 1'!C13="","",'Rep 1'!C13)</f>
        <v>4754</v>
      </c>
      <c r="D13" s="51">
        <f>IF('Rep 1'!D13="","",'Rep 1'!D13)</f>
        <v>4740</v>
      </c>
      <c r="E13" s="51">
        <f>IF('Rep 1'!E13="","",'Rep 1'!E13)</f>
        <v>4570</v>
      </c>
      <c r="F13" s="51">
        <f>IF('Rep 1'!F13="","",'Rep 1'!F13)</f>
        <v>5435</v>
      </c>
      <c r="G13" s="51">
        <f>IF('Rep 1'!G13="","",'Rep 1'!G13)</f>
        <v>4744</v>
      </c>
      <c r="H13" s="51">
        <f>IF('Rep 1'!H13="","",'Rep 1'!H13)</f>
        <v>5590</v>
      </c>
      <c r="I13" s="51">
        <f>IF('Rep 1'!I13="","",'Rep 1'!I13)</f>
        <v>4786</v>
      </c>
      <c r="J13" s="51">
        <f>IF('Rep 1'!J13="","",'Rep 1'!J13)</f>
        <v>6853</v>
      </c>
      <c r="K13" s="51">
        <f>IF('Rep 1'!K13="","",'Rep 1'!K13)</f>
        <v>75388</v>
      </c>
      <c r="L13" s="51">
        <f>IF('Rep 1'!L13="","",'Rep 1'!L13)</f>
        <v>47</v>
      </c>
      <c r="M13" s="51">
        <f>IF('Rep 1'!M13="","",'Rep 1'!M13)</f>
        <v>23</v>
      </c>
      <c r="O13" s="51">
        <f>IF('Rep 1'!O13="","",'Rep 1'!O13)</f>
        <v>4324</v>
      </c>
      <c r="P13" s="51">
        <f>IF('Rep 1'!P13="","",'Rep 1'!P13)</f>
        <v>4331</v>
      </c>
      <c r="Q13" s="51">
        <f>IF('Rep 1'!Q13="","",'Rep 1'!Q13)</f>
        <v>4504</v>
      </c>
      <c r="R13" s="51">
        <f>IF('Rep 1'!R13="","",'Rep 1'!R13)</f>
        <v>5178</v>
      </c>
      <c r="S13" s="51">
        <f>IF('Rep 1'!S13="","",'Rep 1'!S13)</f>
        <v>5053</v>
      </c>
      <c r="T13" s="51">
        <f>IF('Rep 1'!T13="","",'Rep 1'!T13)</f>
        <v>4879</v>
      </c>
      <c r="U13" s="51">
        <f>IF('Rep 1'!U13="","",'Rep 1'!U13)</f>
        <v>5491</v>
      </c>
      <c r="V13" s="51">
        <f>IF('Rep 1'!V13="","",'Rep 1'!V13)</f>
        <v>5863</v>
      </c>
      <c r="W13" s="51">
        <f>IF('Rep 1'!W13="","",'Rep 1'!W13)</f>
        <v>7312</v>
      </c>
      <c r="X13" s="51">
        <f>IF('Rep 1'!X13="","",'Rep 1'!X13)</f>
        <v>79435</v>
      </c>
      <c r="Y13" s="51">
        <f>IF('Rep 1'!Y13="","",'Rep 1'!Y13)</f>
        <v>33</v>
      </c>
      <c r="Z13" s="51">
        <f>IF('Rep 1'!Z13="","",'Rep 1'!Z13)</f>
        <v>17</v>
      </c>
      <c r="AB13" s="51">
        <f>IF('Rep 1'!AB13="","",'Rep 1'!AB13)</f>
        <v>5065</v>
      </c>
      <c r="AC13" s="51">
        <f>IF('Rep 1'!AC13="","",'Rep 1'!AC13)</f>
        <v>4572</v>
      </c>
      <c r="AD13" s="51">
        <f>IF('Rep 1'!AD13="","",'Rep 1'!AD13)</f>
        <v>5308</v>
      </c>
      <c r="AE13" s="51">
        <f>IF('Rep 1'!AE13="","",'Rep 1'!AE13)</f>
        <v>4899</v>
      </c>
      <c r="AF13" s="51">
        <f>IF('Rep 1'!AF13="","",'Rep 1'!AF13)</f>
        <v>5570</v>
      </c>
      <c r="AG13" s="51">
        <f>IF('Rep 1'!AG13="","",'Rep 1'!AG13)</f>
        <v>5148</v>
      </c>
      <c r="AH13" s="51">
        <f>IF('Rep 1'!AH13="","",'Rep 1'!AH13)</f>
        <v>5201</v>
      </c>
      <c r="AI13" s="51">
        <f>IF('Rep 1'!AI13="","",'Rep 1'!AI13)</f>
        <v>5451</v>
      </c>
      <c r="AJ13" s="51">
        <f>IF('Rep 1'!AJ13="","",'Rep 1'!AJ13)</f>
        <v>7513</v>
      </c>
      <c r="AK13" s="51">
        <f>IF('Rep 1'!AK13="","",'Rep 1'!AK13)</f>
        <v>71093</v>
      </c>
      <c r="AL13" s="51">
        <f>IF('Rep 1'!AL13="","",'Rep 1'!AL13)</f>
        <v>34</v>
      </c>
      <c r="AM13" s="51">
        <f>IF('Rep 1'!AM13="","",'Rep 1'!AM13)</f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>
        <f t="shared" ref="A14:A19" si="1">J3</f>
        <v>0</v>
      </c>
      <c r="B14" s="51">
        <f>IF('Rep 1'!B14="","",'Rep 1'!B14)</f>
        <v>4548</v>
      </c>
      <c r="C14" s="51">
        <f>IF('Rep 1'!C14="","",'Rep 1'!C14)</f>
        <v>4321</v>
      </c>
      <c r="D14" s="51">
        <f>IF('Rep 1'!D14="","",'Rep 1'!D14)</f>
        <v>4474</v>
      </c>
      <c r="E14" s="51">
        <f>IF('Rep 1'!E14="","",'Rep 1'!E14)</f>
        <v>4314</v>
      </c>
      <c r="F14" s="51">
        <f>IF('Rep 1'!F14="","",'Rep 1'!F14)</f>
        <v>5703</v>
      </c>
      <c r="G14" s="51">
        <f>IF('Rep 1'!G14="","",'Rep 1'!G14)</f>
        <v>5451</v>
      </c>
      <c r="H14" s="51">
        <f>IF('Rep 1'!H14="","",'Rep 1'!H14)</f>
        <v>5800</v>
      </c>
      <c r="I14" s="51">
        <f>IF('Rep 1'!I14="","",'Rep 1'!I14)</f>
        <v>7614</v>
      </c>
      <c r="J14" s="51">
        <f>IF('Rep 1'!J14="","",'Rep 1'!J14)</f>
        <v>9145</v>
      </c>
      <c r="K14" s="51">
        <f>IF('Rep 1'!K14="","",'Rep 1'!K14)</f>
        <v>33930</v>
      </c>
      <c r="L14" s="51">
        <f>IF('Rep 1'!L14="","",'Rep 1'!L14)</f>
        <v>13</v>
      </c>
      <c r="M14" s="51">
        <f>IF('Rep 1'!M14="","",'Rep 1'!M14)</f>
        <v>13</v>
      </c>
      <c r="O14" s="51">
        <f>IF('Rep 1'!O14="","",'Rep 1'!O14)</f>
        <v>4677</v>
      </c>
      <c r="P14" s="51">
        <f>IF('Rep 1'!P14="","",'Rep 1'!P14)</f>
        <v>4550</v>
      </c>
      <c r="Q14" s="51">
        <f>IF('Rep 1'!Q14="","",'Rep 1'!Q14)</f>
        <v>4448</v>
      </c>
      <c r="R14" s="51">
        <f>IF('Rep 1'!R14="","",'Rep 1'!R14)</f>
        <v>4440</v>
      </c>
      <c r="S14" s="51">
        <f>IF('Rep 1'!S14="","",'Rep 1'!S14)</f>
        <v>5800</v>
      </c>
      <c r="T14" s="51">
        <f>IF('Rep 1'!T14="","",'Rep 1'!T14)</f>
        <v>5059</v>
      </c>
      <c r="U14" s="51">
        <f>IF('Rep 1'!U14="","",'Rep 1'!U14)</f>
        <v>5856</v>
      </c>
      <c r="V14" s="51">
        <f>IF('Rep 1'!V14="","",'Rep 1'!V14)</f>
        <v>7049</v>
      </c>
      <c r="W14" s="51">
        <f>IF('Rep 1'!W14="","",'Rep 1'!W14)</f>
        <v>8774</v>
      </c>
      <c r="X14" s="51">
        <f>IF('Rep 1'!X14="","",'Rep 1'!X14)</f>
        <v>31414</v>
      </c>
      <c r="Y14" s="51">
        <f>IF('Rep 1'!Y14="","",'Rep 1'!Y14)</f>
        <v>23</v>
      </c>
      <c r="Z14" s="51">
        <f>IF('Rep 1'!Z14="","",'Rep 1'!Z14)</f>
        <v>20</v>
      </c>
      <c r="AB14" s="51">
        <f>IF('Rep 1'!AB14="","",'Rep 1'!AB14)</f>
        <v>4384</v>
      </c>
      <c r="AC14" s="51">
        <f>IF('Rep 1'!AC14="","",'Rep 1'!AC14)</f>
        <v>4411</v>
      </c>
      <c r="AD14" s="51">
        <f>IF('Rep 1'!AD14="","",'Rep 1'!AD14)</f>
        <v>4686</v>
      </c>
      <c r="AE14" s="51">
        <f>IF('Rep 1'!AE14="","",'Rep 1'!AE14)</f>
        <v>5002</v>
      </c>
      <c r="AF14" s="51">
        <f>IF('Rep 1'!AF14="","",'Rep 1'!AF14)</f>
        <v>5335</v>
      </c>
      <c r="AG14" s="51">
        <f>IF('Rep 1'!AG14="","",'Rep 1'!AG14)</f>
        <v>5118</v>
      </c>
      <c r="AH14" s="51">
        <f>IF('Rep 1'!AH14="","",'Rep 1'!AH14)</f>
        <v>5650</v>
      </c>
      <c r="AI14" s="51">
        <f>IF('Rep 1'!AI14="","",'Rep 1'!AI14)</f>
        <v>7289</v>
      </c>
      <c r="AJ14" s="51">
        <f>IF('Rep 1'!AJ14="","",'Rep 1'!AJ14)</f>
        <v>9313</v>
      </c>
      <c r="AK14" s="51">
        <f>IF('Rep 1'!AK14="","",'Rep 1'!AK14)</f>
        <v>25999</v>
      </c>
      <c r="AL14" s="51">
        <f>IF('Rep 1'!AL14="","",'Rep 1'!AL14)</f>
        <v>10</v>
      </c>
      <c r="AM14" s="51">
        <f>IF('Rep 1'!AM14="","",'Rep 1'!AM14)</f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 t="str">
        <f t="shared" si="1"/>
        <v>BPE</v>
      </c>
      <c r="B15" s="51">
        <f>IF('Rep 1'!B15="","",'Rep 1'!B15)</f>
        <v>4505</v>
      </c>
      <c r="C15" s="51">
        <f>IF('Rep 1'!C15="","",'Rep 1'!C15)</f>
        <v>4878</v>
      </c>
      <c r="D15" s="51">
        <f>IF('Rep 1'!D15="","",'Rep 1'!D15)</f>
        <v>5168</v>
      </c>
      <c r="E15" s="51">
        <f>IF('Rep 1'!E15="","",'Rep 1'!E15)</f>
        <v>5192</v>
      </c>
      <c r="F15" s="51">
        <f>IF('Rep 1'!F15="","",'Rep 1'!F15)</f>
        <v>6926</v>
      </c>
      <c r="G15" s="51">
        <f>IF('Rep 1'!G15="","",'Rep 1'!G15)</f>
        <v>7681</v>
      </c>
      <c r="H15" s="51">
        <f>IF('Rep 1'!H15="","",'Rep 1'!H15)</f>
        <v>9070</v>
      </c>
      <c r="I15" s="51">
        <f>IF('Rep 1'!I15="","",'Rep 1'!I15)</f>
        <v>12131</v>
      </c>
      <c r="J15" s="51">
        <f>IF('Rep 1'!J15="","",'Rep 1'!J15)</f>
        <v>13242</v>
      </c>
      <c r="K15" s="51">
        <f>IF('Rep 1'!K15="","",'Rep 1'!K15)</f>
        <v>37101</v>
      </c>
      <c r="L15" s="51">
        <f>IF('Rep 1'!L15="","",'Rep 1'!L15)</f>
        <v>272</v>
      </c>
      <c r="M15" s="51">
        <f>IF('Rep 1'!M15="","",'Rep 1'!M15)</f>
        <v>7</v>
      </c>
      <c r="O15" s="51">
        <f>IF('Rep 1'!O15="","",'Rep 1'!O15)</f>
        <v>4663</v>
      </c>
      <c r="P15" s="51">
        <f>IF('Rep 1'!P15="","",'Rep 1'!P15)</f>
        <v>4620</v>
      </c>
      <c r="Q15" s="51">
        <f>IF('Rep 1'!Q15="","",'Rep 1'!Q15)</f>
        <v>4482</v>
      </c>
      <c r="R15" s="51">
        <f>IF('Rep 1'!R15="","",'Rep 1'!R15)</f>
        <v>5039</v>
      </c>
      <c r="S15" s="51">
        <f>IF('Rep 1'!S15="","",'Rep 1'!S15)</f>
        <v>6597</v>
      </c>
      <c r="T15" s="51">
        <f>IF('Rep 1'!T15="","",'Rep 1'!T15)</f>
        <v>7501</v>
      </c>
      <c r="U15" s="51">
        <f>IF('Rep 1'!U15="","",'Rep 1'!U15)</f>
        <v>9157</v>
      </c>
      <c r="V15" s="51">
        <f>IF('Rep 1'!V15="","",'Rep 1'!V15)</f>
        <v>12839</v>
      </c>
      <c r="W15" s="51">
        <f>IF('Rep 1'!W15="","",'Rep 1'!W15)</f>
        <v>13198</v>
      </c>
      <c r="X15" s="51">
        <f>IF('Rep 1'!X15="","",'Rep 1'!X15)</f>
        <v>31053</v>
      </c>
      <c r="Y15" s="51">
        <f>IF('Rep 1'!Y15="","",'Rep 1'!Y15)</f>
        <v>631</v>
      </c>
      <c r="Z15" s="51">
        <f>IF('Rep 1'!Z15="","",'Rep 1'!Z15)</f>
        <v>7</v>
      </c>
      <c r="AB15" s="51">
        <f>IF('Rep 1'!AB15="","",'Rep 1'!AB15)</f>
        <v>5108</v>
      </c>
      <c r="AC15" s="51">
        <f>IF('Rep 1'!AC15="","",'Rep 1'!AC15)</f>
        <v>4749</v>
      </c>
      <c r="AD15" s="51">
        <f>IF('Rep 1'!AD15="","",'Rep 1'!AD15)</f>
        <v>4746</v>
      </c>
      <c r="AE15" s="51">
        <f>IF('Rep 1'!AE15="","",'Rep 1'!AE15)</f>
        <v>5311</v>
      </c>
      <c r="AF15" s="51">
        <f>IF('Rep 1'!AF15="","",'Rep 1'!AF15)</f>
        <v>6415</v>
      </c>
      <c r="AG15" s="51">
        <f>IF('Rep 1'!AG15="","",'Rep 1'!AG15)</f>
        <v>7588</v>
      </c>
      <c r="AH15" s="51">
        <f>IF('Rep 1'!AH15="","",'Rep 1'!AH15)</f>
        <v>9542</v>
      </c>
      <c r="AI15" s="51">
        <f>IF('Rep 1'!AI15="","",'Rep 1'!AI15)</f>
        <v>12258</v>
      </c>
      <c r="AJ15" s="51">
        <f>IF('Rep 1'!AJ15="","",'Rep 1'!AJ15)</f>
        <v>12513</v>
      </c>
      <c r="AK15" s="51">
        <f>IF('Rep 1'!AK15="","",'Rep 1'!AK15)</f>
        <v>33638</v>
      </c>
      <c r="AL15" s="51">
        <f>IF('Rep 1'!AL15="","",'Rep 1'!AL15)</f>
        <v>259</v>
      </c>
      <c r="AM15" s="51">
        <f>IF('Rep 1'!AM15="","",'Rep 1'!AM15)</f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51">
        <f>IF('Rep 1'!B16="","",'Rep 1'!B16)</f>
        <v>3084</v>
      </c>
      <c r="C16" s="51">
        <f>IF('Rep 1'!C16="","",'Rep 1'!C16)</f>
        <v>3114</v>
      </c>
      <c r="D16" s="51">
        <f>IF('Rep 1'!D16="","",'Rep 1'!D16)</f>
        <v>2792</v>
      </c>
      <c r="E16" s="51">
        <f>IF('Rep 1'!E16="","",'Rep 1'!E16)</f>
        <v>2968</v>
      </c>
      <c r="F16" s="51">
        <f>IF('Rep 1'!F16="","",'Rep 1'!F16)</f>
        <v>3021</v>
      </c>
      <c r="G16" s="51">
        <f>IF('Rep 1'!G16="","",'Rep 1'!G16)</f>
        <v>2662</v>
      </c>
      <c r="H16" s="51">
        <f>IF('Rep 1'!H16="","",'Rep 1'!H16)</f>
        <v>3064</v>
      </c>
      <c r="I16" s="51">
        <f>IF('Rep 1'!I16="","",'Rep 1'!I16)</f>
        <v>2550</v>
      </c>
      <c r="J16" s="51">
        <f>IF('Rep 1'!J16="","",'Rep 1'!J16)</f>
        <v>2868</v>
      </c>
      <c r="K16" s="51">
        <f>IF('Rep 1'!K16="","",'Rep 1'!K16)</f>
        <v>2764</v>
      </c>
      <c r="L16" s="51">
        <f>IF('Rep 1'!L16="","",'Rep 1'!L16)</f>
        <v>2918</v>
      </c>
      <c r="M16" s="51">
        <f>IF('Rep 1'!M16="","",'Rep 1'!M16)</f>
        <v>2659</v>
      </c>
      <c r="O16" s="51">
        <f>IF('Rep 1'!O16="","",'Rep 1'!O16)</f>
        <v>2911</v>
      </c>
      <c r="P16" s="51">
        <f>IF('Rep 1'!P16="","",'Rep 1'!P16)</f>
        <v>2785</v>
      </c>
      <c r="Q16" s="51">
        <f>IF('Rep 1'!Q16="","",'Rep 1'!Q16)</f>
        <v>2672</v>
      </c>
      <c r="R16" s="51">
        <f>IF('Rep 1'!R16="","",'Rep 1'!R16)</f>
        <v>2895</v>
      </c>
      <c r="S16" s="51">
        <f>IF('Rep 1'!S16="","",'Rep 1'!S16)</f>
        <v>2875</v>
      </c>
      <c r="T16" s="51">
        <f>IF('Rep 1'!T16="","",'Rep 1'!T16)</f>
        <v>2825</v>
      </c>
      <c r="U16" s="51">
        <f>IF('Rep 1'!U16="","",'Rep 1'!U16)</f>
        <v>3011</v>
      </c>
      <c r="V16" s="51">
        <f>IF('Rep 1'!V16="","",'Rep 1'!V16)</f>
        <v>2914</v>
      </c>
      <c r="W16" s="51">
        <f>IF('Rep 1'!W16="","",'Rep 1'!W16)</f>
        <v>2709</v>
      </c>
      <c r="X16" s="51">
        <f>IF('Rep 1'!X16="","",'Rep 1'!X16)</f>
        <v>2805</v>
      </c>
      <c r="Y16" s="51">
        <f>IF('Rep 1'!Y16="","",'Rep 1'!Y16)</f>
        <v>2832</v>
      </c>
      <c r="Z16" s="51">
        <f>IF('Rep 1'!Z16="","",'Rep 1'!Z16)</f>
        <v>2769</v>
      </c>
      <c r="AB16" s="51">
        <f>IF('Rep 1'!AB16="","",'Rep 1'!AB16)</f>
        <v>3363</v>
      </c>
      <c r="AC16" s="51">
        <f>IF('Rep 1'!AC16="","",'Rep 1'!AC16)</f>
        <v>3144</v>
      </c>
      <c r="AD16" s="51">
        <f>IF('Rep 1'!AD16="","",'Rep 1'!AD16)</f>
        <v>3071</v>
      </c>
      <c r="AE16" s="51">
        <f>IF('Rep 1'!AE16="","",'Rep 1'!AE16)</f>
        <v>2818</v>
      </c>
      <c r="AF16" s="51">
        <f>IF('Rep 1'!AF16="","",'Rep 1'!AF16)</f>
        <v>3034</v>
      </c>
      <c r="AG16" s="51">
        <f>IF('Rep 1'!AG16="","",'Rep 1'!AG16)</f>
        <v>2755</v>
      </c>
      <c r="AH16" s="51">
        <f>IF('Rep 1'!AH16="","",'Rep 1'!AH16)</f>
        <v>2964</v>
      </c>
      <c r="AI16" s="51">
        <f>IF('Rep 1'!AI16="","",'Rep 1'!AI16)</f>
        <v>2822</v>
      </c>
      <c r="AJ16" s="51">
        <f>IF('Rep 1'!AJ16="","",'Rep 1'!AJ16)</f>
        <v>3011</v>
      </c>
      <c r="AK16" s="51">
        <f>IF('Rep 1'!AK16="","",'Rep 1'!AK16)</f>
        <v>2755</v>
      </c>
      <c r="AL16" s="51">
        <f>IF('Rep 1'!AL16="","",'Rep 1'!AL16)</f>
        <v>2898</v>
      </c>
      <c r="AM16" s="51">
        <f>IF('Rep 1'!AM16="","",'Rep 1'!AM16)</f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1'!B17="","",'Rep 1'!B17)</f>
        <v>2865</v>
      </c>
      <c r="C17" s="51">
        <f>IF('Rep 1'!C17="","",'Rep 1'!C17)</f>
        <v>2847</v>
      </c>
      <c r="D17" s="51">
        <f>IF('Rep 1'!D17="","",'Rep 1'!D17)</f>
        <v>2750</v>
      </c>
      <c r="E17" s="51">
        <f>IF('Rep 1'!E17="","",'Rep 1'!E17)</f>
        <v>2827</v>
      </c>
      <c r="F17" s="51">
        <f>IF('Rep 1'!F17="","",'Rep 1'!F17)</f>
        <v>3048</v>
      </c>
      <c r="G17" s="51">
        <f>IF('Rep 1'!G17="","",'Rep 1'!G17)</f>
        <v>2706</v>
      </c>
      <c r="H17" s="51">
        <f>IF('Rep 1'!H17="","",'Rep 1'!H17)</f>
        <v>3001</v>
      </c>
      <c r="I17" s="51">
        <f>IF('Rep 1'!I17="","",'Rep 1'!I17)</f>
        <v>2858</v>
      </c>
      <c r="J17" s="51">
        <f>IF('Rep 1'!J17="","",'Rep 1'!J17)</f>
        <v>3553</v>
      </c>
      <c r="K17" s="51">
        <f>IF('Rep 1'!K17="","",'Rep 1'!K17)</f>
        <v>2765</v>
      </c>
      <c r="L17" s="51">
        <f>IF('Rep 1'!L17="","",'Rep 1'!L17)</f>
        <v>2612</v>
      </c>
      <c r="M17" s="51">
        <f>IF('Rep 1'!M17="","",'Rep 1'!M17)</f>
        <v>2572</v>
      </c>
      <c r="O17" s="51">
        <f>IF('Rep 1'!O17="","",'Rep 1'!O17)</f>
        <v>2589</v>
      </c>
      <c r="P17" s="51">
        <f>IF('Rep 1'!P17="","",'Rep 1'!P17)</f>
        <v>2536</v>
      </c>
      <c r="Q17" s="51">
        <f>IF('Rep 1'!Q17="","",'Rep 1'!Q17)</f>
        <v>2589</v>
      </c>
      <c r="R17" s="51">
        <f>IF('Rep 1'!R17="","",'Rep 1'!R17)</f>
        <v>2842</v>
      </c>
      <c r="S17" s="51">
        <f>IF('Rep 1'!S17="","",'Rep 1'!S17)</f>
        <v>2885</v>
      </c>
      <c r="T17" s="51">
        <f>IF('Rep 1'!T17="","",'Rep 1'!T17)</f>
        <v>2759</v>
      </c>
      <c r="U17" s="51">
        <f>IF('Rep 1'!U17="","",'Rep 1'!U17)</f>
        <v>3181</v>
      </c>
      <c r="V17" s="51">
        <f>IF('Rep 1'!V17="","",'Rep 1'!V17)</f>
        <v>2875</v>
      </c>
      <c r="W17" s="51">
        <f>IF('Rep 1'!W17="","",'Rep 1'!W17)</f>
        <v>2629</v>
      </c>
      <c r="X17" s="51">
        <f>IF('Rep 1'!X17="","",'Rep 1'!X17)</f>
        <v>2682</v>
      </c>
      <c r="Y17" s="51">
        <f>IF('Rep 1'!Y17="","",'Rep 1'!Y17)</f>
        <v>3142</v>
      </c>
      <c r="Z17" s="51">
        <f>IF('Rep 1'!Z17="","",'Rep 1'!Z17)</f>
        <v>2975</v>
      </c>
      <c r="AB17" s="51">
        <f>IF('Rep 1'!AB17="","",'Rep 1'!AB17)</f>
        <v>2752</v>
      </c>
      <c r="AC17" s="51">
        <f>IF('Rep 1'!AC17="","",'Rep 1'!AC17)</f>
        <v>2639</v>
      </c>
      <c r="AD17" s="51">
        <f>IF('Rep 1'!AD17="","",'Rep 1'!AD17)</f>
        <v>3131</v>
      </c>
      <c r="AE17" s="51">
        <f>IF('Rep 1'!AE17="","",'Rep 1'!AE17)</f>
        <v>3233</v>
      </c>
      <c r="AF17" s="51">
        <f>IF('Rep 1'!AF17="","",'Rep 1'!AF17)</f>
        <v>2928</v>
      </c>
      <c r="AG17" s="51">
        <f>IF('Rep 1'!AG17="","",'Rep 1'!AG17)</f>
        <v>3118</v>
      </c>
      <c r="AH17" s="51">
        <f>IF('Rep 1'!AH17="","",'Rep 1'!AH17)</f>
        <v>2763</v>
      </c>
      <c r="AI17" s="51">
        <f>IF('Rep 1'!AI17="","",'Rep 1'!AI17)</f>
        <v>2656</v>
      </c>
      <c r="AJ17" s="51">
        <f>IF('Rep 1'!AJ17="","",'Rep 1'!AJ17)</f>
        <v>2895</v>
      </c>
      <c r="AK17" s="51">
        <f>IF('Rep 1'!AK17="","",'Rep 1'!AK17)</f>
        <v>2925</v>
      </c>
      <c r="AL17" s="51">
        <f>IF('Rep 1'!AL17="","",'Rep 1'!AL17)</f>
        <v>2772</v>
      </c>
      <c r="AM17" s="51">
        <f>IF('Rep 1'!AM17="","",'Rep 1'!AM17)</f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51">
        <f>IF('Rep 1'!B18="","",'Rep 1'!B18)</f>
        <v>2828</v>
      </c>
      <c r="C18" s="51">
        <f>IF('Rep 1'!C18="","",'Rep 1'!C18)</f>
        <v>2639</v>
      </c>
      <c r="D18" s="51">
        <f>IF('Rep 1'!D18="","",'Rep 1'!D18)</f>
        <v>2753</v>
      </c>
      <c r="E18" s="51">
        <f>IF('Rep 1'!E18="","",'Rep 1'!E18)</f>
        <v>2756</v>
      </c>
      <c r="F18" s="51">
        <f>IF('Rep 1'!F18="","",'Rep 1'!F18)</f>
        <v>2755</v>
      </c>
      <c r="G18" s="51">
        <f>IF('Rep 1'!G18="","",'Rep 1'!G18)</f>
        <v>2813</v>
      </c>
      <c r="H18" s="51">
        <f>IF('Rep 1'!H18="","",'Rep 1'!H18)</f>
        <v>2705</v>
      </c>
      <c r="I18" s="51">
        <f>IF('Rep 1'!I18="","",'Rep 1'!I18)</f>
        <v>2820</v>
      </c>
      <c r="J18" s="51">
        <f>IF('Rep 1'!J18="","",'Rep 1'!J18)</f>
        <v>2672</v>
      </c>
      <c r="K18" s="51">
        <f>IF('Rep 1'!K18="","",'Rep 1'!K18)</f>
        <v>2815</v>
      </c>
      <c r="L18" s="51">
        <f>IF('Rep 1'!L18="","",'Rep 1'!L18)</f>
        <v>2715</v>
      </c>
      <c r="M18" s="51">
        <f>IF('Rep 1'!M18="","",'Rep 1'!M18)</f>
        <v>2795</v>
      </c>
      <c r="O18" s="51">
        <f>IF('Rep 1'!O18="","",'Rep 1'!O18)</f>
        <v>2656</v>
      </c>
      <c r="P18" s="51">
        <f>IF('Rep 1'!P18="","",'Rep 1'!P18)</f>
        <v>2562</v>
      </c>
      <c r="Q18" s="51">
        <f>IF('Rep 1'!Q18="","",'Rep 1'!Q18)</f>
        <v>3005</v>
      </c>
      <c r="R18" s="51">
        <f>IF('Rep 1'!R18="","",'Rep 1'!R18)</f>
        <v>2832</v>
      </c>
      <c r="S18" s="51">
        <f>IF('Rep 1'!S18="","",'Rep 1'!S18)</f>
        <v>2639</v>
      </c>
      <c r="T18" s="51">
        <f>IF('Rep 1'!T18="","",'Rep 1'!T18)</f>
        <v>2858</v>
      </c>
      <c r="U18" s="51">
        <f>IF('Rep 1'!U18="","",'Rep 1'!U18)</f>
        <v>2762</v>
      </c>
      <c r="V18" s="51">
        <f>IF('Rep 1'!V18="","",'Rep 1'!V18)</f>
        <v>2825</v>
      </c>
      <c r="W18" s="51">
        <f>IF('Rep 1'!W18="","",'Rep 1'!W18)</f>
        <v>2725</v>
      </c>
      <c r="X18" s="51">
        <f>IF('Rep 1'!X18="","",'Rep 1'!X18)</f>
        <v>2822</v>
      </c>
      <c r="Y18" s="51">
        <f>IF('Rep 1'!Y18="","",'Rep 1'!Y18)</f>
        <v>2742</v>
      </c>
      <c r="Z18" s="51">
        <f>IF('Rep 1'!Z18="","",'Rep 1'!Z18)</f>
        <v>2769</v>
      </c>
      <c r="AB18" s="51">
        <f>IF('Rep 1'!AB18="","",'Rep 1'!AB18)</f>
        <v>2770</v>
      </c>
      <c r="AC18" s="51">
        <f>IF('Rep 1'!AC18="","",'Rep 1'!AC18)</f>
        <v>2586</v>
      </c>
      <c r="AD18" s="51">
        <f>IF('Rep 1'!AD18="","",'Rep 1'!AD18)</f>
        <v>3327</v>
      </c>
      <c r="AE18" s="51">
        <f>IF('Rep 1'!AE18="","",'Rep 1'!AE18)</f>
        <v>2656</v>
      </c>
      <c r="AF18" s="51">
        <f>IF('Rep 1'!AF18="","",'Rep 1'!AF18)</f>
        <v>2858</v>
      </c>
      <c r="AG18" s="51">
        <f>IF('Rep 1'!AG18="","",'Rep 1'!AG18)</f>
        <v>3005</v>
      </c>
      <c r="AH18" s="51">
        <f>IF('Rep 1'!AH18="","",'Rep 1'!AH18)</f>
        <v>2818</v>
      </c>
      <c r="AI18" s="51">
        <f>IF('Rep 1'!AI18="","",'Rep 1'!AI18)</f>
        <v>2951</v>
      </c>
      <c r="AJ18" s="51">
        <f>IF('Rep 1'!AJ18="","",'Rep 1'!AJ18)</f>
        <v>2795</v>
      </c>
      <c r="AK18" s="51">
        <f>IF('Rep 1'!AK18="","",'Rep 1'!AK18)</f>
        <v>2918</v>
      </c>
      <c r="AL18" s="51">
        <f>IF('Rep 1'!AL18="","",'Rep 1'!AL18)</f>
        <v>2602</v>
      </c>
      <c r="AM18" s="51">
        <f>IF('Rep 1'!AM18="","",'Rep 1'!AM18)</f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51">
        <f>IF('Rep 1'!B19="","",'Rep 1'!B19)</f>
        <v>2978</v>
      </c>
      <c r="C19" s="51">
        <f>IF('Rep 1'!C19="","",'Rep 1'!C19)</f>
        <v>2985</v>
      </c>
      <c r="D19" s="51">
        <f>IF('Rep 1'!D19="","",'Rep 1'!D19)</f>
        <v>2712</v>
      </c>
      <c r="E19" s="51">
        <f>IF('Rep 1'!E19="","",'Rep 1'!E19)</f>
        <v>2723</v>
      </c>
      <c r="F19" s="51">
        <f>IF('Rep 1'!F19="","",'Rep 1'!F19)</f>
        <v>2632</v>
      </c>
      <c r="G19" s="51">
        <f>IF('Rep 1'!G19="","",'Rep 1'!G19)</f>
        <v>3024</v>
      </c>
      <c r="H19" s="51">
        <f>IF('Rep 1'!H19="","",'Rep 1'!H19)</f>
        <v>2985</v>
      </c>
      <c r="I19" s="51">
        <f>IF('Rep 1'!I19="","",'Rep 1'!I19)</f>
        <v>3052</v>
      </c>
      <c r="J19" s="51">
        <f>IF('Rep 1'!J19="","",'Rep 1'!J19)</f>
        <v>2699</v>
      </c>
      <c r="K19" s="51">
        <f>IF('Rep 1'!K19="","",'Rep 1'!K19)</f>
        <v>2525</v>
      </c>
      <c r="L19" s="51">
        <f>IF('Rep 1'!L19="","",'Rep 1'!L19)</f>
        <v>3141</v>
      </c>
      <c r="M19" s="51">
        <f>IF('Rep 1'!M19="","",'Rep 1'!M19)</f>
        <v>3028</v>
      </c>
      <c r="O19" s="51">
        <f>IF('Rep 1'!O19="","",'Rep 1'!O19)</f>
        <v>2572</v>
      </c>
      <c r="P19" s="51">
        <f>IF('Rep 1'!P19="","",'Rep 1'!P19)</f>
        <v>2749</v>
      </c>
      <c r="Q19" s="51">
        <f>IF('Rep 1'!Q19="","",'Rep 1'!Q19)</f>
        <v>2789</v>
      </c>
      <c r="R19" s="51">
        <f>IF('Rep 1'!R19="","",'Rep 1'!R19)</f>
        <v>2629</v>
      </c>
      <c r="S19" s="51">
        <f>IF('Rep 1'!S19="","",'Rep 1'!S19)</f>
        <v>2659</v>
      </c>
      <c r="T19" s="51">
        <f>IF('Rep 1'!T19="","",'Rep 1'!T19)</f>
        <v>2877</v>
      </c>
      <c r="U19" s="51">
        <f>IF('Rep 1'!U19="","",'Rep 1'!U19)</f>
        <v>2971</v>
      </c>
      <c r="V19" s="51">
        <f>IF('Rep 1'!V19="","",'Rep 1'!V19)</f>
        <v>3144</v>
      </c>
      <c r="W19" s="51">
        <f>IF('Rep 1'!W19="","",'Rep 1'!W19)</f>
        <v>2689</v>
      </c>
      <c r="X19" s="51">
        <f>IF('Rep 1'!X19="","",'Rep 1'!X19)</f>
        <v>2981</v>
      </c>
      <c r="Y19" s="51">
        <f>IF('Rep 1'!Y19="","",'Rep 1'!Y19)</f>
        <v>2679</v>
      </c>
      <c r="Z19" s="51">
        <f>IF('Rep 1'!Z19="","",'Rep 1'!Z19)</f>
        <v>2951</v>
      </c>
      <c r="AB19" s="51">
        <f>IF('Rep 1'!AB19="","",'Rep 1'!AB19)</f>
        <v>3538</v>
      </c>
      <c r="AC19" s="51">
        <f>IF('Rep 1'!AC19="","",'Rep 1'!AC19)</f>
        <v>2709</v>
      </c>
      <c r="AD19" s="51">
        <f>IF('Rep 1'!AD19="","",'Rep 1'!AD19)</f>
        <v>2849</v>
      </c>
      <c r="AE19" s="51">
        <f>IF('Rep 1'!AE19="","",'Rep 1'!AE19)</f>
        <v>2797</v>
      </c>
      <c r="AF19" s="51">
        <f>IF('Rep 1'!AF19="","",'Rep 1'!AF19)</f>
        <v>3234</v>
      </c>
      <c r="AG19" s="51">
        <f>IF('Rep 1'!AG19="","",'Rep 1'!AG19)</f>
        <v>2689</v>
      </c>
      <c r="AH19" s="51">
        <f>IF('Rep 1'!AH19="","",'Rep 1'!AH19)</f>
        <v>2848</v>
      </c>
      <c r="AI19" s="51">
        <f>IF('Rep 1'!AI19="","",'Rep 1'!AI19)</f>
        <v>2852</v>
      </c>
      <c r="AJ19" s="51">
        <f>IF('Rep 1'!AJ19="","",'Rep 1'!AJ19)</f>
        <v>2827</v>
      </c>
      <c r="AK19" s="51">
        <f>IF('Rep 1'!AK19="","",'Rep 1'!AK19)</f>
        <v>3069</v>
      </c>
      <c r="AL19" s="51">
        <f>IF('Rep 1'!AL19="","",'Rep 1'!AL19)</f>
        <v>2884</v>
      </c>
      <c r="AM19" s="51">
        <f>IF('Rep 1'!AM19="","",'Rep 1'!AM19)</f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51">
        <f>IF('Rep 1'!B20="","",'Rep 1'!B20)</f>
        <v>4447</v>
      </c>
      <c r="C20" s="51">
        <f>IF('Rep 1'!C20="","",'Rep 1'!C20)</f>
        <v>4791</v>
      </c>
      <c r="D20" s="51">
        <f>IF('Rep 1'!D20="","",'Rep 1'!D20)</f>
        <v>4464</v>
      </c>
      <c r="E20" s="51">
        <f>IF('Rep 1'!E20="","",'Rep 1'!E20)</f>
        <v>5778</v>
      </c>
      <c r="F20" s="51">
        <f>IF('Rep 1'!F20="","",'Rep 1'!F20)</f>
        <v>5594</v>
      </c>
      <c r="G20" s="51">
        <f>IF('Rep 1'!G20="","",'Rep 1'!G20)</f>
        <v>4918</v>
      </c>
      <c r="H20" s="51">
        <f>IF('Rep 1'!H20="","",'Rep 1'!H20)</f>
        <v>5905</v>
      </c>
      <c r="I20" s="51">
        <f>IF('Rep 1'!I20="","",'Rep 1'!I20)</f>
        <v>6727</v>
      </c>
      <c r="J20" s="51">
        <f>IF('Rep 1'!J20="","",'Rep 1'!J20)</f>
        <v>8445</v>
      </c>
      <c r="K20" s="51">
        <f>IF('Rep 1'!K20="","",'Rep 1'!K20)</f>
        <v>13169</v>
      </c>
      <c r="L20" s="51">
        <f>IF('Rep 1'!L20="","",'Rep 1'!L20)</f>
        <v>35576</v>
      </c>
      <c r="M20" s="51">
        <f>IF('Rep 1'!M20="","",'Rep 1'!M20)</f>
        <v>17</v>
      </c>
      <c r="O20" s="51">
        <f>IF('Rep 1'!O20="","",'Rep 1'!O20)</f>
        <v>4636</v>
      </c>
      <c r="P20" s="51">
        <f>IF('Rep 1'!P20="","",'Rep 1'!P20)</f>
        <v>4646</v>
      </c>
      <c r="Q20" s="51">
        <f>IF('Rep 1'!Q20="","",'Rep 1'!Q20)</f>
        <v>4331</v>
      </c>
      <c r="R20" s="51">
        <f>IF('Rep 1'!R20="","",'Rep 1'!R20)</f>
        <v>4261</v>
      </c>
      <c r="S20" s="51">
        <f>IF('Rep 1'!S20="","",'Rep 1'!S20)</f>
        <v>5335</v>
      </c>
      <c r="T20" s="51">
        <f>IF('Rep 1'!T20="","",'Rep 1'!T20)</f>
        <v>4723</v>
      </c>
      <c r="U20" s="51">
        <f>IF('Rep 1'!U20="","",'Rep 1'!U20)</f>
        <v>5640</v>
      </c>
      <c r="V20" s="51">
        <f>IF('Rep 1'!V20="","",'Rep 1'!V20)</f>
        <v>7505</v>
      </c>
      <c r="W20" s="51">
        <f>IF('Rep 1'!W20="","",'Rep 1'!W20)</f>
        <v>9589</v>
      </c>
      <c r="X20" s="51">
        <f>IF('Rep 1'!X20="","",'Rep 1'!X20)</f>
        <v>15113</v>
      </c>
      <c r="Y20" s="51">
        <f>IF('Rep 1'!Y20="","",'Rep 1'!Y20)</f>
        <v>25710</v>
      </c>
      <c r="Z20" s="51">
        <f>IF('Rep 1'!Z20="","",'Rep 1'!Z20)</f>
        <v>37</v>
      </c>
      <c r="AB20" s="51">
        <f>IF('Rep 1'!AB20="","",'Rep 1'!AB20)</f>
        <v>4214</v>
      </c>
      <c r="AC20" s="51">
        <f>IF('Rep 1'!AC20="","",'Rep 1'!AC20)</f>
        <v>4696</v>
      </c>
      <c r="AD20" s="51">
        <f>IF('Rep 1'!AD20="","",'Rep 1'!AD20)</f>
        <v>4912</v>
      </c>
      <c r="AE20" s="51">
        <f>IF('Rep 1'!AE20="","",'Rep 1'!AE20)</f>
        <v>4401</v>
      </c>
      <c r="AF20" s="51">
        <f>IF('Rep 1'!AF20="","",'Rep 1'!AF20)</f>
        <v>4680</v>
      </c>
      <c r="AG20" s="51">
        <f>IF('Rep 1'!AG20="","",'Rep 1'!AG20)</f>
        <v>5278</v>
      </c>
      <c r="AH20" s="51">
        <f>IF('Rep 1'!AH20="","",'Rep 1'!AH20)</f>
        <v>5381</v>
      </c>
      <c r="AI20" s="51">
        <f>IF('Rep 1'!AI20="","",'Rep 1'!AI20)</f>
        <v>6232</v>
      </c>
      <c r="AJ20" s="51">
        <f>IF('Rep 1'!AJ20="","",'Rep 1'!AJ20)</f>
        <v>7550</v>
      </c>
      <c r="AK20" s="51">
        <f>IF('Rep 1'!AK20="","",'Rep 1'!AK20)</f>
        <v>12885</v>
      </c>
      <c r="AL20" s="51">
        <f>IF('Rep 1'!AL20="","",'Rep 1'!AL20)</f>
        <v>25264</v>
      </c>
      <c r="AM20" s="51">
        <f>IF('Rep 1'!AM20="","",'Rep 1'!AM20)</f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>
        <f>J2</f>
        <v>0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 t="str">
        <f t="shared" si="15"/>
        <v>BPE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>
        <f t="shared" ref="A33:A39" si="29">J2</f>
        <v>0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>
        <f t="shared" si="29"/>
        <v>0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 t="str">
        <f t="shared" si="29"/>
        <v>BPE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5.8337500000000002</v>
      </c>
      <c r="C44" s="76">
        <f>MIN(AB64:AM64)</f>
        <v>1.1265719855865191</v>
      </c>
      <c r="D44" s="77">
        <f>MIN(O54:Z54)</f>
        <v>11.6675</v>
      </c>
      <c r="E44" s="76">
        <f>MIN(AB44:AM44)</f>
        <v>1.5161142629620306</v>
      </c>
      <c r="F44" s="55">
        <f t="shared" ref="F44:F51" si="40">IF(B44&gt;0,(B44-D44)*(($E$8-E44)/(C44-E44))+D44,0)</f>
        <v>9.1797877853368899</v>
      </c>
      <c r="G44" s="56"/>
      <c r="H44" s="78">
        <f>MAX(B33:L33)</f>
        <v>15.829374034481354</v>
      </c>
      <c r="I44" s="79">
        <f>MAX(AB54:AM54)</f>
        <v>23.335000000000001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1.5161142629620306</v>
      </c>
      <c r="X44" s="2">
        <f t="shared" si="41"/>
        <v>15.829374034481354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1.5161142629620306</v>
      </c>
      <c r="AK44" s="36">
        <f t="shared" si="42"/>
        <v>15.829374034481354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2.9168750000000001</v>
      </c>
      <c r="C45" s="76">
        <f t="shared" ref="C45:C50" si="45">MIN(AB65:AM65)</f>
        <v>1.2080686556742275</v>
      </c>
      <c r="D45" s="77">
        <f t="shared" ref="D45:D50" si="46">MIN(O55:Z55)</f>
        <v>5.8337500000000002</v>
      </c>
      <c r="E45" s="76">
        <f t="shared" ref="E45:E50" si="47">MIN(AB45:AM45)</f>
        <v>1.5321208316030088</v>
      </c>
      <c r="F45" s="55">
        <f t="shared" si="40"/>
        <v>4.1944346670309782</v>
      </c>
      <c r="G45" s="56"/>
      <c r="H45" s="78">
        <f t="shared" ref="H45:H51" si="48">MAX(B34:L34)</f>
        <v>6.3822263592589819</v>
      </c>
      <c r="I45" s="79">
        <f t="shared" ref="I45:I50" si="49">MAX(AB55:AM55)</f>
        <v>23.335000000000001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1.5321208316030088</v>
      </c>
      <c r="W45" s="2">
        <f t="shared" si="41"/>
        <v>1.9030162709265304</v>
      </c>
      <c r="X45" s="2">
        <f t="shared" si="41"/>
        <v>6.3822263592589819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1.5321208316030088</v>
      </c>
      <c r="AJ45" s="36">
        <f t="shared" si="42"/>
        <v>1.9030162709265304</v>
      </c>
      <c r="AK45" s="36">
        <f t="shared" si="42"/>
        <v>6.3822263592589819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 t="str">
        <f t="shared" si="43"/>
        <v>BPE</v>
      </c>
      <c r="B46" s="75">
        <f t="shared" si="44"/>
        <v>0.36460937500000001</v>
      </c>
      <c r="C46" s="76">
        <f t="shared" si="45"/>
        <v>1.084308175875798</v>
      </c>
      <c r="D46" s="77">
        <f t="shared" si="46"/>
        <v>0.72921875000000003</v>
      </c>
      <c r="E46" s="76">
        <f t="shared" si="47"/>
        <v>1.3913018150118941</v>
      </c>
      <c r="F46" s="55">
        <f t="shared" si="40"/>
        <v>0.68016552205615866</v>
      </c>
      <c r="G46" s="56"/>
      <c r="H46" s="78">
        <f t="shared" si="48"/>
        <v>7.1116438160095852</v>
      </c>
      <c r="I46" s="79">
        <f t="shared" si="49"/>
        <v>23.335000000000001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1.3913018150118941</v>
      </c>
      <c r="T46" s="2">
        <f t="shared" si="41"/>
        <v>1.5904927845210317</v>
      </c>
      <c r="U46" s="2">
        <f t="shared" si="41"/>
        <v>1.9419280809253863</v>
      </c>
      <c r="V46" s="2">
        <f t="shared" si="41"/>
        <v>2.6056634318088281</v>
      </c>
      <c r="W46" s="2">
        <f t="shared" si="41"/>
        <v>2.7240498117513012</v>
      </c>
      <c r="X46" s="2">
        <f t="shared" si="41"/>
        <v>7.1116438160095852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1.3913018150118941</v>
      </c>
      <c r="AG46" s="36">
        <f t="shared" si="42"/>
        <v>1.5904927845210317</v>
      </c>
      <c r="AH46" s="36">
        <f t="shared" si="42"/>
        <v>1.9419280809253863</v>
      </c>
      <c r="AI46" s="36">
        <f t="shared" si="42"/>
        <v>2.6056634318088281</v>
      </c>
      <c r="AJ46" s="36">
        <f t="shared" si="42"/>
        <v>2.7240498117513012</v>
      </c>
      <c r="AK46" s="36">
        <f t="shared" si="42"/>
        <v>7.1116438160095852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0.63200858759564305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1.1803727672725355</v>
      </c>
      <c r="D51" s="82">
        <f>MIN(U61:Y61)</f>
        <v>8</v>
      </c>
      <c r="E51" s="83">
        <f>MIN(AH51:AL51)</f>
        <v>1.4305070481142168</v>
      </c>
      <c r="F51" s="55">
        <f t="shared" si="40"/>
        <v>6.7125787342172032</v>
      </c>
      <c r="G51" s="57"/>
      <c r="H51" s="78">
        <f t="shared" si="48"/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1.4305070481142168</v>
      </c>
      <c r="W51" s="2">
        <f t="shared" si="41"/>
        <v>1.7896146711770682</v>
      </c>
      <c r="X51" s="2">
        <f t="shared" si="41"/>
        <v>2.8838395811803257</v>
      </c>
      <c r="Y51" s="2">
        <f t="shared" si="41"/>
        <v>6.0283968979027778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1.4305070481142168</v>
      </c>
      <c r="AJ51" s="36">
        <f t="shared" si="42"/>
        <v>1.7896146711770682</v>
      </c>
      <c r="AK51" s="36">
        <f t="shared" si="42"/>
        <v>2.8838395811803257</v>
      </c>
      <c r="AL51" s="36">
        <f t="shared" si="42"/>
        <v>6.0283968979027778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11.6675</v>
      </c>
      <c r="X54" s="33">
        <f t="shared" si="53"/>
        <v>23.335000000000001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11.6675</v>
      </c>
      <c r="AK54" s="36">
        <f t="shared" si="54"/>
        <v>23.335000000000001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5.8337500000000002</v>
      </c>
      <c r="W55" s="33">
        <f t="shared" si="53"/>
        <v>11.6675</v>
      </c>
      <c r="X55" s="33">
        <f t="shared" si="53"/>
        <v>23.335000000000001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5.8337500000000002</v>
      </c>
      <c r="AJ55" s="36">
        <f t="shared" si="54"/>
        <v>11.6675</v>
      </c>
      <c r="AK55" s="36">
        <f t="shared" si="54"/>
        <v>23.335000000000001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0.72921875000000003</v>
      </c>
      <c r="T56" s="33">
        <f t="shared" si="53"/>
        <v>1.4584375000000001</v>
      </c>
      <c r="U56" s="33">
        <f t="shared" si="53"/>
        <v>2.9168750000000001</v>
      </c>
      <c r="V56" s="33">
        <f t="shared" si="53"/>
        <v>5.8337500000000002</v>
      </c>
      <c r="W56" s="33">
        <f t="shared" si="53"/>
        <v>11.6675</v>
      </c>
      <c r="X56" s="33">
        <f t="shared" si="53"/>
        <v>23.335000000000001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0.72921875000000003</v>
      </c>
      <c r="AG56" s="36">
        <f t="shared" si="54"/>
        <v>1.4584375000000001</v>
      </c>
      <c r="AH56" s="36">
        <f t="shared" si="54"/>
        <v>2.9168750000000001</v>
      </c>
      <c r="AI56" s="36">
        <f t="shared" si="54"/>
        <v>5.8337500000000002</v>
      </c>
      <c r="AJ56" s="36">
        <f t="shared" si="54"/>
        <v>11.6675</v>
      </c>
      <c r="AK56" s="36">
        <f t="shared" si="54"/>
        <v>23.335000000000001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1.084308175875798</v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1.084308175875798</v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1.1803727672725355</v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1.1803727672725355</v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1.3913018150118941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1.4305070481142168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1.084308175875798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1.1803727672725355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BPE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2944</v>
      </c>
      <c r="C13" s="51">
        <f>IF('Rep 2'!C13="","",'Rep 2'!C13)</f>
        <v>3498</v>
      </c>
      <c r="D13" s="51">
        <f>IF('Rep 2'!D13="","",'Rep 2'!D13)</f>
        <v>3293</v>
      </c>
      <c r="E13" s="51">
        <f>IF('Rep 2'!E13="","",'Rep 2'!E13)</f>
        <v>3005</v>
      </c>
      <c r="F13" s="51">
        <f>IF('Rep 2'!F13="","",'Rep 2'!F13)</f>
        <v>3800</v>
      </c>
      <c r="G13" s="51">
        <f>IF('Rep 2'!G13="","",'Rep 2'!G13)</f>
        <v>3543</v>
      </c>
      <c r="H13" s="51">
        <f>IF('Rep 2'!H13="","",'Rep 2'!H13)</f>
        <v>3861</v>
      </c>
      <c r="I13" s="51">
        <f>IF('Rep 2'!I13="","",'Rep 2'!I13)</f>
        <v>4168</v>
      </c>
      <c r="J13" s="51">
        <f>IF('Rep 2'!J13="","",'Rep 2'!J13)</f>
        <v>5122</v>
      </c>
      <c r="K13" s="51">
        <f>IF('Rep 2'!K13="","",'Rep 2'!K13)</f>
        <v>62485</v>
      </c>
      <c r="L13" s="51">
        <f>IF('Rep 2'!L13="","",'Rep 2'!L13)</f>
        <v>24</v>
      </c>
      <c r="M13" s="51">
        <f>IF('Rep 2'!M13="","",'Rep 2'!M13)</f>
        <v>10</v>
      </c>
      <c r="O13" s="51">
        <f>IF('Rep 2'!O13="","",'Rep 2'!O13)</f>
        <v>3221</v>
      </c>
      <c r="P13" s="51">
        <f>IF('Rep 2'!P13="","",'Rep 2'!P13)</f>
        <v>3300</v>
      </c>
      <c r="Q13" s="51">
        <f>IF('Rep 2'!Q13="","",'Rep 2'!Q13)</f>
        <v>3157</v>
      </c>
      <c r="R13" s="51">
        <f>IF('Rep 2'!R13="","",'Rep 2'!R13)</f>
        <v>2991</v>
      </c>
      <c r="S13" s="51">
        <f>IF('Rep 2'!S13="","",'Rep 2'!S13)</f>
        <v>3566</v>
      </c>
      <c r="T13" s="51">
        <f>IF('Rep 2'!T13="","",'Rep 2'!T13)</f>
        <v>3334</v>
      </c>
      <c r="U13" s="51">
        <f>IF('Rep 2'!U13="","",'Rep 2'!U13)</f>
        <v>3141</v>
      </c>
      <c r="V13" s="51">
        <f>IF('Rep 2'!V13="","",'Rep 2'!V13)</f>
        <v>3403</v>
      </c>
      <c r="W13" s="51">
        <f>IF('Rep 2'!W13="","",'Rep 2'!W13)</f>
        <v>4530</v>
      </c>
      <c r="X13" s="51">
        <f>IF('Rep 2'!X13="","",'Rep 2'!X13)</f>
        <v>27156</v>
      </c>
      <c r="Y13" s="51">
        <f>IF('Rep 2'!Y13="","",'Rep 2'!Y13)</f>
        <v>161</v>
      </c>
      <c r="Z13" s="51">
        <f>IF('Rep 2'!Z13="","",'Rep 2'!Z13)</f>
        <v>10</v>
      </c>
      <c r="AB13" s="51">
        <f>IF('Rep 2'!AB13="","",'Rep 2'!AB13)</f>
        <v>2602</v>
      </c>
      <c r="AC13" s="51">
        <f>IF('Rep 2'!AC13="","",'Rep 2'!AC13)</f>
        <v>2682</v>
      </c>
      <c r="AD13" s="51">
        <f>IF('Rep 2'!AD13="","",'Rep 2'!AD13)</f>
        <v>2792</v>
      </c>
      <c r="AE13" s="51">
        <f>IF('Rep 2'!AE13="","",'Rep 2'!AE13)</f>
        <v>2865</v>
      </c>
      <c r="AF13" s="51">
        <f>IF('Rep 2'!AF13="","",'Rep 2'!AF13)</f>
        <v>2812</v>
      </c>
      <c r="AG13" s="51">
        <f>IF('Rep 2'!AG13="","",'Rep 2'!AG13)</f>
        <v>2908</v>
      </c>
      <c r="AH13" s="51">
        <f>IF('Rep 2'!AH13="","",'Rep 2'!AH13)</f>
        <v>3241</v>
      </c>
      <c r="AI13" s="51">
        <f>IF('Rep 2'!AI13="","",'Rep 2'!AI13)</f>
        <v>3035</v>
      </c>
      <c r="AJ13" s="51">
        <f>IF('Rep 2'!AJ13="","",'Rep 2'!AJ13)</f>
        <v>3985</v>
      </c>
      <c r="AK13" s="51">
        <f>IF('Rep 2'!AK13="","",'Rep 2'!AK13)</f>
        <v>53488</v>
      </c>
      <c r="AL13" s="51">
        <f>IF('Rep 2'!AL13="","",'Rep 2'!AL13)</f>
        <v>129</v>
      </c>
      <c r="AM13" s="51">
        <f>IF('Rep 2'!AM13="","",'Rep 2'!AM13)</f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51">
        <f>IF('Rep 2'!B14="","",'Rep 2'!B14)</f>
        <v>3011</v>
      </c>
      <c r="C14" s="51">
        <f>IF('Rep 2'!C14="","",'Rep 2'!C14)</f>
        <v>2789</v>
      </c>
      <c r="D14" s="51">
        <f>IF('Rep 2'!D14="","",'Rep 2'!D14)</f>
        <v>3433</v>
      </c>
      <c r="E14" s="51">
        <f>IF('Rep 2'!E14="","",'Rep 2'!E14)</f>
        <v>3101</v>
      </c>
      <c r="F14" s="51">
        <f>IF('Rep 2'!F14="","",'Rep 2'!F14)</f>
        <v>3280</v>
      </c>
      <c r="G14" s="51">
        <f>IF('Rep 2'!G14="","",'Rep 2'!G14)</f>
        <v>3074</v>
      </c>
      <c r="H14" s="51">
        <f>IF('Rep 2'!H14="","",'Rep 2'!H14)</f>
        <v>3434</v>
      </c>
      <c r="I14" s="51">
        <f>IF('Rep 2'!I14="","",'Rep 2'!I14)</f>
        <v>4390</v>
      </c>
      <c r="J14" s="51">
        <f>IF('Rep 2'!J14="","",'Rep 2'!J14)</f>
        <v>5523</v>
      </c>
      <c r="K14" s="51">
        <f>IF('Rep 2'!K14="","",'Rep 2'!K14)</f>
        <v>44435</v>
      </c>
      <c r="L14" s="51">
        <f>IF('Rep 2'!L14="","",'Rep 2'!L14)</f>
        <v>23</v>
      </c>
      <c r="M14" s="51">
        <f>IF('Rep 2'!M14="","",'Rep 2'!M14)</f>
        <v>20</v>
      </c>
      <c r="O14" s="51">
        <f>IF('Rep 2'!O14="","",'Rep 2'!O14)</f>
        <v>3084</v>
      </c>
      <c r="P14" s="51">
        <f>IF('Rep 2'!P14="","",'Rep 2'!P14)</f>
        <v>3609</v>
      </c>
      <c r="Q14" s="51">
        <f>IF('Rep 2'!Q14="","",'Rep 2'!Q14)</f>
        <v>2961</v>
      </c>
      <c r="R14" s="51">
        <f>IF('Rep 2'!R14="","",'Rep 2'!R14)</f>
        <v>2945</v>
      </c>
      <c r="S14" s="51">
        <f>IF('Rep 2'!S14="","",'Rep 2'!S14)</f>
        <v>2725</v>
      </c>
      <c r="T14" s="51">
        <f>IF('Rep 2'!T14="","",'Rep 2'!T14)</f>
        <v>2743</v>
      </c>
      <c r="U14" s="51">
        <f>IF('Rep 2'!U14="","",'Rep 2'!U14)</f>
        <v>3191</v>
      </c>
      <c r="V14" s="51">
        <f>IF('Rep 2'!V14="","",'Rep 2'!V14)</f>
        <v>3418</v>
      </c>
      <c r="W14" s="51">
        <f>IF('Rep 2'!W14="","",'Rep 2'!W14)</f>
        <v>4759</v>
      </c>
      <c r="X14" s="51">
        <f>IF('Rep 2'!X14="","",'Rep 2'!X14)</f>
        <v>29742</v>
      </c>
      <c r="Y14" s="51">
        <f>IF('Rep 2'!Y14="","",'Rep 2'!Y14)</f>
        <v>33</v>
      </c>
      <c r="Z14" s="51">
        <f>IF('Rep 2'!Z14="","",'Rep 2'!Z14)</f>
        <v>13</v>
      </c>
      <c r="AB14" s="51">
        <f>IF('Rep 2'!AB14="","",'Rep 2'!AB14)</f>
        <v>2921</v>
      </c>
      <c r="AC14" s="51">
        <f>IF('Rep 2'!AC14="","",'Rep 2'!AC14)</f>
        <v>2808</v>
      </c>
      <c r="AD14" s="51">
        <f>IF('Rep 2'!AD14="","",'Rep 2'!AD14)</f>
        <v>2559</v>
      </c>
      <c r="AE14" s="51">
        <f>IF('Rep 2'!AE14="","",'Rep 2'!AE14)</f>
        <v>2934</v>
      </c>
      <c r="AF14" s="51">
        <f>IF('Rep 2'!AF14="","",'Rep 2'!AF14)</f>
        <v>3074</v>
      </c>
      <c r="AG14" s="51">
        <f>IF('Rep 2'!AG14="","",'Rep 2'!AG14)</f>
        <v>3011</v>
      </c>
      <c r="AH14" s="51">
        <f>IF('Rep 2'!AH14="","",'Rep 2'!AH14)</f>
        <v>3518</v>
      </c>
      <c r="AI14" s="51">
        <f>IF('Rep 2'!AI14="","",'Rep 2'!AI14)</f>
        <v>3400</v>
      </c>
      <c r="AJ14" s="51">
        <f>IF('Rep 2'!AJ14="","",'Rep 2'!AJ14)</f>
        <v>5467</v>
      </c>
      <c r="AK14" s="51">
        <f>IF('Rep 2'!AK14="","",'Rep 2'!AK14)</f>
        <v>31228</v>
      </c>
      <c r="AL14" s="51">
        <f>IF('Rep 2'!AL14="","",'Rep 2'!AL14)</f>
        <v>7</v>
      </c>
      <c r="AM14" s="51">
        <f>IF('Rep 2'!AM14="","",'Rep 2'!AM14)</f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 t="str">
        <f t="shared" si="1"/>
        <v>BPE</v>
      </c>
      <c r="B15" s="51">
        <f>IF('Rep 2'!B15="","",'Rep 2'!B15)</f>
        <v>2971</v>
      </c>
      <c r="C15" s="51">
        <f>IF('Rep 2'!C15="","",'Rep 2'!C15)</f>
        <v>3344</v>
      </c>
      <c r="D15" s="51">
        <f>IF('Rep 2'!D15="","",'Rep 2'!D15)</f>
        <v>3569</v>
      </c>
      <c r="E15" s="51">
        <f>IF('Rep 2'!E15="","",'Rep 2'!E15)</f>
        <v>4108</v>
      </c>
      <c r="F15" s="51">
        <f>IF('Rep 2'!F15="","",'Rep 2'!F15)</f>
        <v>4876</v>
      </c>
      <c r="G15" s="51">
        <f>IF('Rep 2'!G15="","",'Rep 2'!G15)</f>
        <v>5846</v>
      </c>
      <c r="H15" s="51">
        <f>IF('Rep 2'!H15="","",'Rep 2'!H15)</f>
        <v>7904</v>
      </c>
      <c r="I15" s="51">
        <f>IF('Rep 2'!I15="","",'Rep 2'!I15)</f>
        <v>10224</v>
      </c>
      <c r="J15" s="51">
        <f>IF('Rep 2'!J15="","",'Rep 2'!J15)</f>
        <v>14899</v>
      </c>
      <c r="K15" s="51">
        <f>IF('Rep 2'!K15="","",'Rep 2'!K15)</f>
        <v>34456</v>
      </c>
      <c r="L15" s="51">
        <f>IF('Rep 2'!L15="","",'Rep 2'!L15)</f>
        <v>66</v>
      </c>
      <c r="M15" s="51">
        <f>IF('Rep 2'!M15="","",'Rep 2'!M15)</f>
        <v>17</v>
      </c>
      <c r="O15" s="51">
        <f>IF('Rep 2'!O15="","",'Rep 2'!O15)</f>
        <v>2971</v>
      </c>
      <c r="P15" s="51">
        <f>IF('Rep 2'!P15="","",'Rep 2'!P15)</f>
        <v>2988</v>
      </c>
      <c r="Q15" s="51">
        <f>IF('Rep 2'!Q15="","",'Rep 2'!Q15)</f>
        <v>3124</v>
      </c>
      <c r="R15" s="51">
        <f>IF('Rep 2'!R15="","",'Rep 2'!R15)</f>
        <v>3176</v>
      </c>
      <c r="S15" s="51">
        <f>IF('Rep 2'!S15="","",'Rep 2'!S15)</f>
        <v>4405</v>
      </c>
      <c r="T15" s="51">
        <f>IF('Rep 2'!T15="","",'Rep 2'!T15)</f>
        <v>4836</v>
      </c>
      <c r="U15" s="51">
        <f>IF('Rep 2'!U15="","",'Rep 2'!U15)</f>
        <v>6560</v>
      </c>
      <c r="V15" s="51">
        <f>IF('Rep 2'!V15="","",'Rep 2'!V15)</f>
        <v>9172</v>
      </c>
      <c r="W15" s="51">
        <f>IF('Rep 2'!W15="","",'Rep 2'!W15)</f>
        <v>12334</v>
      </c>
      <c r="X15" s="51">
        <f>IF('Rep 2'!X15="","",'Rep 2'!X15)</f>
        <v>29346</v>
      </c>
      <c r="Y15" s="51">
        <f>IF('Rep 2'!Y15="","",'Rep 2'!Y15)</f>
        <v>54</v>
      </c>
      <c r="Z15" s="51">
        <f>IF('Rep 2'!Z15="","",'Rep 2'!Z15)</f>
        <v>10</v>
      </c>
      <c r="AB15" s="51">
        <f>IF('Rep 2'!AB15="","",'Rep 2'!AB15)</f>
        <v>2659</v>
      </c>
      <c r="AC15" s="51">
        <f>IF('Rep 2'!AC15="","",'Rep 2'!AC15)</f>
        <v>2852</v>
      </c>
      <c r="AD15" s="51">
        <f>IF('Rep 2'!AD15="","",'Rep 2'!AD15)</f>
        <v>3052</v>
      </c>
      <c r="AE15" s="51">
        <f>IF('Rep 2'!AE15="","",'Rep 2'!AE15)</f>
        <v>3260</v>
      </c>
      <c r="AF15" s="51">
        <f>IF('Rep 2'!AF15="","",'Rep 2'!AF15)</f>
        <v>4271</v>
      </c>
      <c r="AG15" s="51">
        <f>IF('Rep 2'!AG15="","",'Rep 2'!AG15)</f>
        <v>5761</v>
      </c>
      <c r="AH15" s="51">
        <f>IF('Rep 2'!AH15="","",'Rep 2'!AH15)</f>
        <v>7010</v>
      </c>
      <c r="AI15" s="51">
        <f>IF('Rep 2'!AI15="","",'Rep 2'!AI15)</f>
        <v>9359</v>
      </c>
      <c r="AJ15" s="51">
        <f>IF('Rep 2'!AJ15="","",'Rep 2'!AJ15)</f>
        <v>12378</v>
      </c>
      <c r="AK15" s="51">
        <f>IF('Rep 2'!AK15="","",'Rep 2'!AK15)</f>
        <v>41663</v>
      </c>
      <c r="AL15" s="51">
        <f>IF('Rep 2'!AL15="","",'Rep 2'!AL15)</f>
        <v>123</v>
      </c>
      <c r="AM15" s="51">
        <f>IF('Rep 2'!AM15="","",'Rep 2'!AM15)</f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51">
        <f>IF('Rep 2'!B16="","",'Rep 2'!B16)</f>
        <v>3247</v>
      </c>
      <c r="C16" s="51">
        <f>IF('Rep 2'!C16="","",'Rep 2'!C16)</f>
        <v>3277</v>
      </c>
      <c r="D16" s="51">
        <f>IF('Rep 2'!D16="","",'Rep 2'!D16)</f>
        <v>3005</v>
      </c>
      <c r="E16" s="51">
        <f>IF('Rep 2'!E16="","",'Rep 2'!E16)</f>
        <v>3267</v>
      </c>
      <c r="F16" s="51">
        <f>IF('Rep 2'!F16="","",'Rep 2'!F16)</f>
        <v>3663</v>
      </c>
      <c r="G16" s="51">
        <f>IF('Rep 2'!G16="","",'Rep 2'!G16)</f>
        <v>3217</v>
      </c>
      <c r="H16" s="51">
        <f>IF('Rep 2'!H16="","",'Rep 2'!H16)</f>
        <v>3078</v>
      </c>
      <c r="I16" s="51">
        <f>IF('Rep 2'!I16="","",'Rep 2'!I16)</f>
        <v>3370</v>
      </c>
      <c r="J16" s="51">
        <f>IF('Rep 2'!J16="","",'Rep 2'!J16)</f>
        <v>3488</v>
      </c>
      <c r="K16" s="51">
        <f>IF('Rep 2'!K16="","",'Rep 2'!K16)</f>
        <v>6207</v>
      </c>
      <c r="L16" s="51">
        <f>IF('Rep 2'!L16="","",'Rep 2'!L16)</f>
        <v>11427</v>
      </c>
      <c r="M16" s="51">
        <f>IF('Rep 2'!M16="","",'Rep 2'!M16)</f>
        <v>30</v>
      </c>
      <c r="O16" s="51">
        <f>IF('Rep 2'!O16="","",'Rep 2'!O16)</f>
        <v>2844</v>
      </c>
      <c r="P16" s="51">
        <f>IF('Rep 2'!P16="","",'Rep 2'!P16)</f>
        <v>2955</v>
      </c>
      <c r="Q16" s="51">
        <f>IF('Rep 2'!Q16="","",'Rep 2'!Q16)</f>
        <v>2676</v>
      </c>
      <c r="R16" s="51">
        <f>IF('Rep 2'!R16="","",'Rep 2'!R16)</f>
        <v>2584</v>
      </c>
      <c r="S16" s="51">
        <f>IF('Rep 2'!S16="","",'Rep 2'!S16)</f>
        <v>2931</v>
      </c>
      <c r="T16" s="51">
        <f>IF('Rep 2'!T16="","",'Rep 2'!T16)</f>
        <v>2928</v>
      </c>
      <c r="U16" s="51">
        <f>IF('Rep 2'!U16="","",'Rep 2'!U16)</f>
        <v>3254</v>
      </c>
      <c r="V16" s="51">
        <f>IF('Rep 2'!V16="","",'Rep 2'!V16)</f>
        <v>3513</v>
      </c>
      <c r="W16" s="51">
        <f>IF('Rep 2'!W16="","",'Rep 2'!W16)</f>
        <v>2915</v>
      </c>
      <c r="X16" s="51">
        <f>IF('Rep 2'!X16="","",'Rep 2'!X16)</f>
        <v>5251</v>
      </c>
      <c r="Y16" s="51">
        <f>IF('Rep 2'!Y16="","",'Rep 2'!Y16)</f>
        <v>7345</v>
      </c>
      <c r="Z16" s="51">
        <f>IF('Rep 2'!Z16="","",'Rep 2'!Z16)</f>
        <v>88</v>
      </c>
      <c r="AB16" s="51">
        <f>IF('Rep 2'!AB16="","",'Rep 2'!AB16)</f>
        <v>2775</v>
      </c>
      <c r="AC16" s="51">
        <f>IF('Rep 2'!AC16="","",'Rep 2'!AC16)</f>
        <v>2682</v>
      </c>
      <c r="AD16" s="51">
        <f>IF('Rep 2'!AD16="","",'Rep 2'!AD16)</f>
        <v>2763</v>
      </c>
      <c r="AE16" s="51">
        <f>IF('Rep 2'!AE16="","",'Rep 2'!AE16)</f>
        <v>2739</v>
      </c>
      <c r="AF16" s="51">
        <f>IF('Rep 2'!AF16="","",'Rep 2'!AF16)</f>
        <v>2712</v>
      </c>
      <c r="AG16" s="51">
        <f>IF('Rep 2'!AG16="","",'Rep 2'!AG16)</f>
        <v>2901</v>
      </c>
      <c r="AH16" s="51">
        <f>IF('Rep 2'!AH16="","",'Rep 2'!AH16)</f>
        <v>2862</v>
      </c>
      <c r="AI16" s="51">
        <f>IF('Rep 2'!AI16="","",'Rep 2'!AI16)</f>
        <v>2818</v>
      </c>
      <c r="AJ16" s="51">
        <f>IF('Rep 2'!AJ16="","",'Rep 2'!AJ16)</f>
        <v>2850</v>
      </c>
      <c r="AK16" s="51">
        <f>IF('Rep 2'!AK16="","",'Rep 2'!AK16)</f>
        <v>4716</v>
      </c>
      <c r="AL16" s="51">
        <f>IF('Rep 2'!AL16="","",'Rep 2'!AL16)</f>
        <v>7734</v>
      </c>
      <c r="AM16" s="51">
        <f>IF('Rep 2'!AM16="","",'Rep 2'!AM16)</f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51">
        <f>IF('Rep 2'!B17="","",'Rep 2'!B17)</f>
        <v>1474</v>
      </c>
      <c r="C17" s="51">
        <f>IF('Rep 2'!C17="","",'Rep 2'!C17)</f>
        <v>1389</v>
      </c>
      <c r="D17" s="51">
        <f>IF('Rep 2'!D17="","",'Rep 2'!D17)</f>
        <v>1649</v>
      </c>
      <c r="E17" s="51">
        <f>IF('Rep 2'!E17="","",'Rep 2'!E17)</f>
        <v>1763</v>
      </c>
      <c r="F17" s="51">
        <f>IF('Rep 2'!F17="","",'Rep 2'!F17)</f>
        <v>1685</v>
      </c>
      <c r="G17" s="51">
        <f>IF('Rep 2'!G17="","",'Rep 2'!G17)</f>
        <v>1559</v>
      </c>
      <c r="H17" s="51">
        <f>IF('Rep 2'!H17="","",'Rep 2'!H17)</f>
        <v>1645</v>
      </c>
      <c r="I17" s="51">
        <f>IF('Rep 2'!I17="","",'Rep 2'!I17)</f>
        <v>1685</v>
      </c>
      <c r="J17" s="51">
        <f>IF('Rep 2'!J17="","",'Rep 2'!J17)</f>
        <v>1871</v>
      </c>
      <c r="K17" s="51">
        <f>IF('Rep 2'!K17="","",'Rep 2'!K17)</f>
        <v>1867</v>
      </c>
      <c r="L17" s="51">
        <f>IF('Rep 2'!L17="","",'Rep 2'!L17)</f>
        <v>1801</v>
      </c>
      <c r="M17" s="51">
        <f>IF('Rep 2'!M17="","",'Rep 2'!M17)</f>
        <v>1702</v>
      </c>
      <c r="O17" s="51">
        <f>IF('Rep 2'!O17="","",'Rep 2'!O17)</f>
        <v>1496</v>
      </c>
      <c r="P17" s="51">
        <f>IF('Rep 2'!P17="","",'Rep 2'!P17)</f>
        <v>1296</v>
      </c>
      <c r="Q17" s="51">
        <f>IF('Rep 2'!Q17="","",'Rep 2'!Q17)</f>
        <v>1413</v>
      </c>
      <c r="R17" s="51">
        <f>IF('Rep 2'!R17="","",'Rep 2'!R17)</f>
        <v>1276</v>
      </c>
      <c r="S17" s="51">
        <f>IF('Rep 2'!S17="","",'Rep 2'!S17)</f>
        <v>1436</v>
      </c>
      <c r="T17" s="51">
        <f>IF('Rep 2'!T17="","",'Rep 2'!T17)</f>
        <v>1413</v>
      </c>
      <c r="U17" s="51">
        <f>IF('Rep 2'!U17="","",'Rep 2'!U17)</f>
        <v>1437</v>
      </c>
      <c r="V17" s="51">
        <f>IF('Rep 2'!V17="","",'Rep 2'!V17)</f>
        <v>1502</v>
      </c>
      <c r="W17" s="51">
        <f>IF('Rep 2'!W17="","",'Rep 2'!W17)</f>
        <v>1532</v>
      </c>
      <c r="X17" s="51">
        <f>IF('Rep 2'!X17="","",'Rep 2'!X17)</f>
        <v>1486</v>
      </c>
      <c r="Y17" s="51">
        <f>IF('Rep 2'!Y17="","",'Rep 2'!Y17)</f>
        <v>1436</v>
      </c>
      <c r="Z17" s="51">
        <f>IF('Rep 2'!Z17="","",'Rep 2'!Z17)</f>
        <v>1410</v>
      </c>
      <c r="AB17" s="51">
        <f>IF('Rep 2'!AB17="","",'Rep 2'!AB17)</f>
        <v>1376</v>
      </c>
      <c r="AC17" s="51">
        <f>IF('Rep 2'!AC17="","",'Rep 2'!AC17)</f>
        <v>1444</v>
      </c>
      <c r="AD17" s="51">
        <f>IF('Rep 2'!AD17="","",'Rep 2'!AD17)</f>
        <v>1442</v>
      </c>
      <c r="AE17" s="51">
        <f>IF('Rep 2'!AE17="","",'Rep 2'!AE17)</f>
        <v>1187</v>
      </c>
      <c r="AF17" s="51">
        <f>IF('Rep 2'!AF17="","",'Rep 2'!AF17)</f>
        <v>1417</v>
      </c>
      <c r="AG17" s="51">
        <f>IF('Rep 2'!AG17="","",'Rep 2'!AG17)</f>
        <v>1363</v>
      </c>
      <c r="AH17" s="51">
        <f>IF('Rep 2'!AH17="","",'Rep 2'!AH17)</f>
        <v>1585</v>
      </c>
      <c r="AI17" s="51">
        <f>IF('Rep 2'!AI17="","",'Rep 2'!AI17)</f>
        <v>1605</v>
      </c>
      <c r="AJ17" s="51">
        <f>IF('Rep 2'!AJ17="","",'Rep 2'!AJ17)</f>
        <v>1679</v>
      </c>
      <c r="AK17" s="51">
        <f>IF('Rep 2'!AK17="","",'Rep 2'!AK17)</f>
        <v>1581</v>
      </c>
      <c r="AL17" s="51">
        <f>IF('Rep 2'!AL17="","",'Rep 2'!AL17)</f>
        <v>1729</v>
      </c>
      <c r="AM17" s="51">
        <f>IF('Rep 2'!AM17="","",'Rep 2'!AM17)</f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51">
        <f>IF('Rep 2'!B18="","",'Rep 2'!B18)</f>
        <v>1479</v>
      </c>
      <c r="C18" s="51">
        <f>IF('Rep 2'!C18="","",'Rep 2'!C18)</f>
        <v>1591</v>
      </c>
      <c r="D18" s="51">
        <f>IF('Rep 2'!D18="","",'Rep 2'!D18)</f>
        <v>1387</v>
      </c>
      <c r="E18" s="51">
        <f>IF('Rep 2'!E18="","",'Rep 2'!E18)</f>
        <v>1642</v>
      </c>
      <c r="F18" s="51">
        <f>IF('Rep 2'!F18="","",'Rep 2'!F18)</f>
        <v>1722</v>
      </c>
      <c r="G18" s="51">
        <f>IF('Rep 2'!G18="","",'Rep 2'!G18)</f>
        <v>1749</v>
      </c>
      <c r="H18" s="51">
        <f>IF('Rep 2'!H18="","",'Rep 2'!H18)</f>
        <v>1846</v>
      </c>
      <c r="I18" s="51">
        <f>IF('Rep 2'!I18="","",'Rep 2'!I18)</f>
        <v>1968</v>
      </c>
      <c r="J18" s="51">
        <f>IF('Rep 2'!J18="","",'Rep 2'!J18)</f>
        <v>1765</v>
      </c>
      <c r="K18" s="51">
        <f>IF('Rep 2'!K18="","",'Rep 2'!K18)</f>
        <v>1678</v>
      </c>
      <c r="L18" s="51">
        <f>IF('Rep 2'!L18="","",'Rep 2'!L18)</f>
        <v>1961</v>
      </c>
      <c r="M18" s="51">
        <f>IF('Rep 2'!M18="","",'Rep 2'!M18)</f>
        <v>1851</v>
      </c>
      <c r="O18" s="51">
        <f>IF('Rep 2'!O18="","",'Rep 2'!O18)</f>
        <v>1376</v>
      </c>
      <c r="P18" s="51">
        <f>IF('Rep 2'!P18="","",'Rep 2'!P18)</f>
        <v>1502</v>
      </c>
      <c r="Q18" s="51">
        <f>IF('Rep 2'!Q18="","",'Rep 2'!Q18)</f>
        <v>1366</v>
      </c>
      <c r="R18" s="51">
        <f>IF('Rep 2'!R18="","",'Rep 2'!R18)</f>
        <v>1356</v>
      </c>
      <c r="S18" s="51">
        <f>IF('Rep 2'!S18="","",'Rep 2'!S18)</f>
        <v>1579</v>
      </c>
      <c r="T18" s="51">
        <f>IF('Rep 2'!T18="","",'Rep 2'!T18)</f>
        <v>1432</v>
      </c>
      <c r="U18" s="51">
        <f>IF('Rep 2'!U18="","",'Rep 2'!U18)</f>
        <v>1416</v>
      </c>
      <c r="V18" s="51">
        <f>IF('Rep 2'!V18="","",'Rep 2'!V18)</f>
        <v>1522</v>
      </c>
      <c r="W18" s="51">
        <f>IF('Rep 2'!W18="","",'Rep 2'!W18)</f>
        <v>1702</v>
      </c>
      <c r="X18" s="51">
        <f>IF('Rep 2'!X18="","",'Rep 2'!X18)</f>
        <v>1742</v>
      </c>
      <c r="Y18" s="51">
        <f>IF('Rep 2'!Y18="","",'Rep 2'!Y18)</f>
        <v>1426</v>
      </c>
      <c r="Z18" s="51">
        <f>IF('Rep 2'!Z18="","",'Rep 2'!Z18)</f>
        <v>1516</v>
      </c>
      <c r="AB18" s="51">
        <f>IF('Rep 2'!AB18="","",'Rep 2'!AB18)</f>
        <v>1506</v>
      </c>
      <c r="AC18" s="51">
        <f>IF('Rep 2'!AC18="","",'Rep 2'!AC18)</f>
        <v>1422</v>
      </c>
      <c r="AD18" s="51">
        <f>IF('Rep 2'!AD18="","",'Rep 2'!AD18)</f>
        <v>1410</v>
      </c>
      <c r="AE18" s="51">
        <f>IF('Rep 2'!AE18="","",'Rep 2'!AE18)</f>
        <v>1449</v>
      </c>
      <c r="AF18" s="51">
        <f>IF('Rep 2'!AF18="","",'Rep 2'!AF18)</f>
        <v>1426</v>
      </c>
      <c r="AG18" s="51">
        <f>IF('Rep 2'!AG18="","",'Rep 2'!AG18)</f>
        <v>1452</v>
      </c>
      <c r="AH18" s="51">
        <f>IF('Rep 2'!AH18="","",'Rep 2'!AH18)</f>
        <v>1648</v>
      </c>
      <c r="AI18" s="51">
        <f>IF('Rep 2'!AI18="","",'Rep 2'!AI18)</f>
        <v>1884</v>
      </c>
      <c r="AJ18" s="51">
        <f>IF('Rep 2'!AJ18="","",'Rep 2'!AJ18)</f>
        <v>1572</v>
      </c>
      <c r="AK18" s="51">
        <f>IF('Rep 2'!AK18="","",'Rep 2'!AK18)</f>
        <v>1665</v>
      </c>
      <c r="AL18" s="51">
        <f>IF('Rep 2'!AL18="","",'Rep 2'!AL18)</f>
        <v>1923</v>
      </c>
      <c r="AM18" s="51">
        <f>IF('Rep 2'!AM18="","",'Rep 2'!AM18)</f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1639</v>
      </c>
      <c r="C19" s="51">
        <f>IF('Rep 2'!C19="","",'Rep 2'!C19)</f>
        <v>1762</v>
      </c>
      <c r="D19" s="51">
        <f>IF('Rep 2'!D19="","",'Rep 2'!D19)</f>
        <v>1558</v>
      </c>
      <c r="E19" s="51">
        <f>IF('Rep 2'!E19="","",'Rep 2'!E19)</f>
        <v>1771</v>
      </c>
      <c r="F19" s="51">
        <f>IF('Rep 2'!F19="","",'Rep 2'!F19)</f>
        <v>1665</v>
      </c>
      <c r="G19" s="51">
        <f>IF('Rep 2'!G19="","",'Rep 2'!G19)</f>
        <v>1732</v>
      </c>
      <c r="H19" s="51">
        <f>IF('Rep 2'!H19="","",'Rep 2'!H19)</f>
        <v>1736</v>
      </c>
      <c r="I19" s="51">
        <f>IF('Rep 2'!I19="","",'Rep 2'!I19)</f>
        <v>1951</v>
      </c>
      <c r="J19" s="51">
        <f>IF('Rep 2'!J19="","",'Rep 2'!J19)</f>
        <v>1796</v>
      </c>
      <c r="K19" s="51">
        <f>IF('Rep 2'!K19="","",'Rep 2'!K19)</f>
        <v>1914</v>
      </c>
      <c r="L19" s="51">
        <f>IF('Rep 2'!L19="","",'Rep 2'!L19)</f>
        <v>1888</v>
      </c>
      <c r="M19" s="51">
        <f>IF('Rep 2'!M19="","",'Rep 2'!M19)</f>
        <v>2107</v>
      </c>
      <c r="O19" s="51">
        <f>IF('Rep 2'!O19="","",'Rep 2'!O19)</f>
        <v>1486</v>
      </c>
      <c r="P19" s="51">
        <f>IF('Rep 2'!P19="","",'Rep 2'!P19)</f>
        <v>1393</v>
      </c>
      <c r="Q19" s="51">
        <f>IF('Rep 2'!Q19="","",'Rep 2'!Q19)</f>
        <v>1462</v>
      </c>
      <c r="R19" s="51">
        <f>IF('Rep 2'!R19="","",'Rep 2'!R19)</f>
        <v>1363</v>
      </c>
      <c r="S19" s="51">
        <f>IF('Rep 2'!S19="","",'Rep 2'!S19)</f>
        <v>1393</v>
      </c>
      <c r="T19" s="51">
        <f>IF('Rep 2'!T19="","",'Rep 2'!T19)</f>
        <v>1501</v>
      </c>
      <c r="U19" s="51">
        <f>IF('Rep 2'!U19="","",'Rep 2'!U19)</f>
        <v>1550</v>
      </c>
      <c r="V19" s="51">
        <f>IF('Rep 2'!V19="","",'Rep 2'!V19)</f>
        <v>1585</v>
      </c>
      <c r="W19" s="51">
        <f>IF('Rep 2'!W19="","",'Rep 2'!W19)</f>
        <v>1609</v>
      </c>
      <c r="X19" s="51">
        <f>IF('Rep 2'!X19="","",'Rep 2'!X19)</f>
        <v>1549</v>
      </c>
      <c r="Y19" s="51">
        <f>IF('Rep 2'!Y19="","",'Rep 2'!Y19)</f>
        <v>2186</v>
      </c>
      <c r="Z19" s="51">
        <f>IF('Rep 2'!Z19="","",'Rep 2'!Z19)</f>
        <v>1762</v>
      </c>
      <c r="AB19" s="51">
        <f>IF('Rep 2'!AB19="","",'Rep 2'!AB19)</f>
        <v>1449</v>
      </c>
      <c r="AC19" s="51">
        <f>IF('Rep 2'!AC19="","",'Rep 2'!AC19)</f>
        <v>1356</v>
      </c>
      <c r="AD19" s="51">
        <f>IF('Rep 2'!AD19="","",'Rep 2'!AD19)</f>
        <v>1252</v>
      </c>
      <c r="AE19" s="51">
        <f>IF('Rep 2'!AE19="","",'Rep 2'!AE19)</f>
        <v>1472</v>
      </c>
      <c r="AF19" s="51">
        <f>IF('Rep 2'!AF19="","",'Rep 2'!AF19)</f>
        <v>1595</v>
      </c>
      <c r="AG19" s="51">
        <f>IF('Rep 2'!AG19="","",'Rep 2'!AG19)</f>
        <v>1565</v>
      </c>
      <c r="AH19" s="51">
        <f>IF('Rep 2'!AH19="","",'Rep 2'!AH19)</f>
        <v>1462</v>
      </c>
      <c r="AI19" s="51">
        <f>IF('Rep 2'!AI19="","",'Rep 2'!AI19)</f>
        <v>1715</v>
      </c>
      <c r="AJ19" s="51">
        <f>IF('Rep 2'!AJ19="","",'Rep 2'!AJ19)</f>
        <v>1679</v>
      </c>
      <c r="AK19" s="51">
        <f>IF('Rep 2'!AK19="","",'Rep 2'!AK19)</f>
        <v>2343</v>
      </c>
      <c r="AL19" s="51">
        <f>IF('Rep 2'!AL19="","",'Rep 2'!AL19)</f>
        <v>1708</v>
      </c>
      <c r="AM19" s="51">
        <f>IF('Rep 2'!AM19="","",'Rep 2'!AM19)</f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51">
        <f>IF('Rep 2'!B20="","",'Rep 2'!B20)</f>
        <v>3227</v>
      </c>
      <c r="C20" s="51" t="str">
        <f>IF('Rep 2'!C20="","",'Rep 2'!C20)</f>
        <v/>
      </c>
      <c r="D20" s="51">
        <f>IF('Rep 2'!D20="","",'Rep 2'!D20)</f>
        <v>3267</v>
      </c>
      <c r="E20" s="51">
        <f>IF('Rep 2'!E20="","",'Rep 2'!E20)</f>
        <v>3360</v>
      </c>
      <c r="F20" s="51">
        <f>IF('Rep 2'!F20="","",'Rep 2'!F20)</f>
        <v>3390</v>
      </c>
      <c r="G20" s="51">
        <f>IF('Rep 2'!G20="","",'Rep 2'!G20)</f>
        <v>3579</v>
      </c>
      <c r="H20" s="51">
        <f>IF('Rep 2'!H20="","",'Rep 2'!H20)</f>
        <v>4502</v>
      </c>
      <c r="I20" s="51">
        <f>IF('Rep 2'!I20="","",'Rep 2'!I20)</f>
        <v>5049</v>
      </c>
      <c r="J20" s="51">
        <f>IF('Rep 2'!J20="","",'Rep 2'!J20)</f>
        <v>5301</v>
      </c>
      <c r="K20" s="51">
        <f>IF('Rep 2'!K20="","",'Rep 2'!K20)</f>
        <v>7385</v>
      </c>
      <c r="L20" s="51">
        <f>IF('Rep 2'!L20="","",'Rep 2'!L20)</f>
        <v>13527</v>
      </c>
      <c r="M20" s="51">
        <f>IF('Rep 2'!M20="","",'Rep 2'!M20)</f>
        <v>17</v>
      </c>
      <c r="O20" s="51">
        <f>IF('Rep 2'!O20="","",'Rep 2'!O20)</f>
        <v>2995</v>
      </c>
      <c r="P20" s="51" t="str">
        <f>IF('Rep 2'!P20="","",'Rep 2'!P20)</f>
        <v/>
      </c>
      <c r="Q20" s="51">
        <f>IF('Rep 2'!Q20="","",'Rep 2'!Q20)</f>
        <v>2669</v>
      </c>
      <c r="R20" s="51">
        <f>IF('Rep 2'!R20="","",'Rep 2'!R20)</f>
        <v>3052</v>
      </c>
      <c r="S20" s="51">
        <f>IF('Rep 2'!S20="","",'Rep 2'!S20)</f>
        <v>2762</v>
      </c>
      <c r="T20" s="51">
        <f>IF('Rep 2'!T20="","",'Rep 2'!T20)</f>
        <v>2935</v>
      </c>
      <c r="U20" s="51">
        <f>IF('Rep 2'!U20="","",'Rep 2'!U20)</f>
        <v>3380</v>
      </c>
      <c r="V20" s="51">
        <f>IF('Rep 2'!V20="","",'Rep 2'!V20)</f>
        <v>3958</v>
      </c>
      <c r="W20" s="51">
        <f>IF('Rep 2'!W20="","",'Rep 2'!W20)</f>
        <v>4431</v>
      </c>
      <c r="X20" s="51">
        <f>IF('Rep 2'!X20="","",'Rep 2'!X20)</f>
        <v>5956</v>
      </c>
      <c r="Y20" s="51">
        <f>IF('Rep 2'!Y20="","",'Rep 2'!Y20)</f>
        <v>12211</v>
      </c>
      <c r="Z20" s="51">
        <f>IF('Rep 2'!Z20="","",'Rep 2'!Z20)</f>
        <v>10</v>
      </c>
      <c r="AB20" s="51">
        <f>IF('Rep 2'!AB20="","",'Rep 2'!AB20)</f>
        <v>3241</v>
      </c>
      <c r="AC20" s="51" t="str">
        <f>IF('Rep 2'!AC20="","",'Rep 2'!AC20)</f>
        <v/>
      </c>
      <c r="AD20" s="51">
        <f>IF('Rep 2'!AD20="","",'Rep 2'!AD20)</f>
        <v>2850</v>
      </c>
      <c r="AE20" s="51">
        <f>IF('Rep 2'!AE20="","",'Rep 2'!AE20)</f>
        <v>3084</v>
      </c>
      <c r="AF20" s="51">
        <f>IF('Rep 2'!AF20="","",'Rep 2'!AF20)</f>
        <v>2895</v>
      </c>
      <c r="AG20" s="51">
        <f>IF('Rep 2'!AG20="","",'Rep 2'!AG20)</f>
        <v>3171</v>
      </c>
      <c r="AH20" s="51">
        <f>IF('Rep 2'!AH20="","",'Rep 2'!AH20)</f>
        <v>3237</v>
      </c>
      <c r="AI20" s="51">
        <f>IF('Rep 2'!AI20="","",'Rep 2'!AI20)</f>
        <v>4015</v>
      </c>
      <c r="AJ20" s="51">
        <f>IF('Rep 2'!AJ20="","",'Rep 2'!AJ20)</f>
        <v>4823</v>
      </c>
      <c r="AK20" s="51">
        <f>IF('Rep 2'!AK20="","",'Rep 2'!AK20)</f>
        <v>6547</v>
      </c>
      <c r="AL20" s="51">
        <f>IF('Rep 2'!AL20="","",'Rep 2'!AL20)</f>
        <v>15243</v>
      </c>
      <c r="AM20" s="51">
        <f>IF('Rep 2'!AM20="","",'Rep 2'!AM20)</f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 t="str">
        <f t="shared" si="15"/>
        <v>BPE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 t="e">
        <f t="shared" si="16"/>
        <v>#VALUE!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 t="e">
        <f t="shared" si="17"/>
        <v>#VALUE!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 t="e">
        <f t="shared" si="18"/>
        <v>#VALUE!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 t="str">
        <f t="shared" si="29"/>
        <v>BPE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 t="e">
        <f t="shared" si="30"/>
        <v>#VALUE!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5.8337500000000002</v>
      </c>
      <c r="C44" s="76">
        <f>MIN(AB64:AM64)</f>
        <v>1.1389345944767719</v>
      </c>
      <c r="D44" s="77">
        <f>MIN(O54:Z54)</f>
        <v>11.6675</v>
      </c>
      <c r="E44" s="76">
        <f>MIN(AB44:AM44)</f>
        <v>1.4690352591214948</v>
      </c>
      <c r="F44" s="55">
        <f t="shared" ref="F44:F51" si="40">IF(B44&gt;0,(B44-D44)*(($E$8-E44)/(C44-E44))+D44,0)</f>
        <v>9.5638327939754237</v>
      </c>
      <c r="G44" s="56"/>
      <c r="H44" s="78">
        <f>MAX(B33:L33)</f>
        <v>15.242929137432688</v>
      </c>
      <c r="I44" s="79">
        <f>MAX(AB54:AM54)</f>
        <v>23.335000000000001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1.4690352591214948</v>
      </c>
      <c r="X44" s="2">
        <f t="shared" si="41"/>
        <v>15.242929137432688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1.4690352591214948</v>
      </c>
      <c r="AK44" s="36">
        <f t="shared" si="42"/>
        <v>15.242929137432688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5.8337500000000002</v>
      </c>
      <c r="C45" s="76">
        <f t="shared" ref="C45:C50" si="45">MIN(AB65:AM65)</f>
        <v>1.2028657891364931</v>
      </c>
      <c r="D45" s="77">
        <f t="shared" ref="D45:D50" si="46">MIN(O55:Z55)</f>
        <v>11.6675</v>
      </c>
      <c r="E45" s="76">
        <f t="shared" ref="E45:E50" si="47">MIN(AB45:AM45)</f>
        <v>1.6982942545099939</v>
      </c>
      <c r="F45" s="55">
        <f t="shared" si="40"/>
        <v>7.5662790382293297</v>
      </c>
      <c r="G45" s="56"/>
      <c r="H45" s="78">
        <f t="shared" ref="H45:H51" si="48">MAX(B34:L34)</f>
        <v>11.301048752811594</v>
      </c>
      <c r="I45" s="79">
        <f t="shared" ref="I45:I50" si="49">MAX(AB55:AM55)</f>
        <v>23.335000000000001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 t="str">
        <f t="shared" si="41"/>
        <v/>
      </c>
      <c r="W45" s="2">
        <f t="shared" si="41"/>
        <v>1.6982942545099939</v>
      </c>
      <c r="X45" s="2">
        <f t="shared" si="41"/>
        <v>11.301048752811594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 t="str">
        <f t="shared" si="42"/>
        <v/>
      </c>
      <c r="AJ45" s="36">
        <f t="shared" si="42"/>
        <v>1.6982942545099939</v>
      </c>
      <c r="AK45" s="36">
        <f t="shared" si="42"/>
        <v>11.301048752811594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 t="str">
        <f t="shared" si="43"/>
        <v>BPE</v>
      </c>
      <c r="B46" s="75">
        <f t="shared" si="44"/>
        <v>0.36460937500000001</v>
      </c>
      <c r="C46" s="76">
        <f t="shared" si="45"/>
        <v>1.13132940411801</v>
      </c>
      <c r="D46" s="77">
        <f t="shared" si="46"/>
        <v>0.72921875000000003</v>
      </c>
      <c r="E46" s="76">
        <f t="shared" si="47"/>
        <v>1.4614444790434458</v>
      </c>
      <c r="F46" s="55">
        <f t="shared" si="40"/>
        <v>0.60612924292308334</v>
      </c>
      <c r="G46" s="56"/>
      <c r="H46" s="78">
        <f t="shared" si="48"/>
        <v>11.407448226998183</v>
      </c>
      <c r="I46" s="79">
        <f t="shared" si="49"/>
        <v>23.335000000000001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1.4614444790434458</v>
      </c>
      <c r="T46" s="2">
        <f t="shared" si="41"/>
        <v>1.7716794175612538</v>
      </c>
      <c r="U46" s="2">
        <f t="shared" si="41"/>
        <v>2.3138217405048707</v>
      </c>
      <c r="V46" s="2">
        <f t="shared" si="41"/>
        <v>3.1058997246808975</v>
      </c>
      <c r="W46" s="2">
        <f t="shared" si="41"/>
        <v>4.269876550339661</v>
      </c>
      <c r="X46" s="2">
        <f t="shared" si="41"/>
        <v>11.407448226998183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1.4614444790434458</v>
      </c>
      <c r="AG46" s="36">
        <f t="shared" si="42"/>
        <v>1.7716794175612538</v>
      </c>
      <c r="AH46" s="36">
        <f t="shared" si="42"/>
        <v>2.3138217405048707</v>
      </c>
      <c r="AI46" s="36">
        <f t="shared" si="42"/>
        <v>3.1058997246808975</v>
      </c>
      <c r="AJ46" s="36">
        <f t="shared" si="42"/>
        <v>4.269876550339661</v>
      </c>
      <c r="AK46" s="36">
        <f t="shared" si="42"/>
        <v>11.407448226998183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11.6675</v>
      </c>
      <c r="C47" s="76">
        <f t="shared" si="45"/>
        <v>0.99428024531269588</v>
      </c>
      <c r="D47" s="77">
        <f t="shared" si="46"/>
        <v>23.335000000000001</v>
      </c>
      <c r="E47" s="76">
        <f t="shared" si="47"/>
        <v>1.7410171694734464</v>
      </c>
      <c r="F47" s="55">
        <f t="shared" si="40"/>
        <v>17.225495196874277</v>
      </c>
      <c r="G47" s="56"/>
      <c r="H47" s="78">
        <f t="shared" si="48"/>
        <v>2.83522236552127</v>
      </c>
      <c r="I47" s="79">
        <f t="shared" si="49"/>
        <v>46.67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>
        <f t="shared" si="41"/>
        <v>1.7410171694734464</v>
      </c>
      <c r="Y47" s="2">
        <f t="shared" si="41"/>
        <v>2.83522236552127</v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>
        <f t="shared" si="42"/>
        <v>1.7410171694734464</v>
      </c>
      <c r="AL47" s="36">
        <f t="shared" si="42"/>
        <v>2.83522236552127</v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1.1917075075032983</v>
      </c>
      <c r="D51" s="82">
        <f>MIN(U61:Y61)</f>
        <v>8</v>
      </c>
      <c r="E51" s="83">
        <f>MIN(AH51:AL51)</f>
        <v>1.3986867971228298</v>
      </c>
      <c r="F51" s="55">
        <f t="shared" si="40"/>
        <v>7.059098188764187</v>
      </c>
      <c r="G51" s="57"/>
      <c r="H51" s="78" t="e">
        <f t="shared" si="48"/>
        <v>#VALUE!</v>
      </c>
      <c r="I51" s="84">
        <f>MAX(AH61:AL61)</f>
        <v>64</v>
      </c>
      <c r="O51" s="2" t="str">
        <f t="shared" si="50"/>
        <v/>
      </c>
      <c r="P51" s="2" t="e">
        <f t="shared" si="41"/>
        <v>#VALUE!</v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1.3986867971228298</v>
      </c>
      <c r="W51" s="2">
        <f t="shared" si="41"/>
        <v>1.5674024003514944</v>
      </c>
      <c r="X51" s="2">
        <f t="shared" si="41"/>
        <v>2.1412076025970381</v>
      </c>
      <c r="Y51" s="2">
        <f t="shared" si="41"/>
        <v>4.4336300188014546</v>
      </c>
      <c r="Z51" s="2" t="str">
        <f t="shared" si="41"/>
        <v/>
      </c>
      <c r="AB51" s="36" t="str">
        <f t="shared" si="51"/>
        <v/>
      </c>
      <c r="AC51" s="36" t="e">
        <f t="shared" si="42"/>
        <v>#VALUE!</v>
      </c>
      <c r="AD51" s="36" t="e">
        <f t="shared" si="42"/>
        <v>#VALUE!</v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1.3986867971228298</v>
      </c>
      <c r="AJ51" s="36">
        <f t="shared" si="42"/>
        <v>1.5674024003514944</v>
      </c>
      <c r="AK51" s="36">
        <f t="shared" si="42"/>
        <v>2.1412076025970381</v>
      </c>
      <c r="AL51" s="36">
        <f t="shared" si="42"/>
        <v>4.4336300188014546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11.6675</v>
      </c>
      <c r="X54" s="33">
        <f t="shared" si="53"/>
        <v>23.335000000000001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11.6675</v>
      </c>
      <c r="AK54" s="36">
        <f t="shared" si="54"/>
        <v>23.335000000000001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11.6675</v>
      </c>
      <c r="X55" s="33">
        <f t="shared" si="53"/>
        <v>23.335000000000001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11.6675</v>
      </c>
      <c r="AK55" s="36">
        <f t="shared" si="54"/>
        <v>23.335000000000001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0.72921875000000003</v>
      </c>
      <c r="T56" s="33">
        <f t="shared" si="53"/>
        <v>1.4584375000000001</v>
      </c>
      <c r="U56" s="33">
        <f t="shared" si="53"/>
        <v>2.9168750000000001</v>
      </c>
      <c r="V56" s="33">
        <f t="shared" si="53"/>
        <v>5.8337500000000002</v>
      </c>
      <c r="W56" s="33">
        <f t="shared" si="53"/>
        <v>11.6675</v>
      </c>
      <c r="X56" s="33">
        <f t="shared" si="53"/>
        <v>23.335000000000001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0.72921875000000003</v>
      </c>
      <c r="AG56" s="36">
        <f t="shared" si="54"/>
        <v>1.4584375000000001</v>
      </c>
      <c r="AH56" s="36">
        <f t="shared" si="54"/>
        <v>2.9168750000000001</v>
      </c>
      <c r="AI56" s="36">
        <f t="shared" si="54"/>
        <v>5.8337500000000002</v>
      </c>
      <c r="AJ56" s="36">
        <f t="shared" si="54"/>
        <v>11.6675</v>
      </c>
      <c r="AK56" s="36">
        <f t="shared" si="54"/>
        <v>23.335000000000001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23.335000000000001</v>
      </c>
      <c r="Y57" s="33">
        <f t="shared" si="53"/>
        <v>46.67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23.335000000000001</v>
      </c>
      <c r="AL57" s="36">
        <f t="shared" si="54"/>
        <v>46.67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e">
        <f t="shared" si="53"/>
        <v>#VALUE!</v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e">
        <f t="shared" si="54"/>
        <v>#VALUE!</v>
      </c>
      <c r="AD61" s="36" t="e">
        <f t="shared" si="54"/>
        <v>#VALUE!</v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1.1389345944767719</v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1.1389345944767719</v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1.13132940411801</v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1.13132940411801</v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e">
        <f t="shared" si="59"/>
        <v>#VALUE!</v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1.1917075075032983</v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1.1917075075032983</v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1.4690352591214948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1.4614444790434458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 t="e">
        <f t="shared" si="61"/>
        <v>#VALUE!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1.3986867971228298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1.1389345944767719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1.13132940411801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1.1917075075032983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 t="str">
        <f>'Summary Results'!I4</f>
        <v>BPE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 t="str">
        <f t="shared" si="1"/>
        <v>BPE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 t="str">
        <f t="shared" si="15"/>
        <v>BPE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 t="str">
        <f t="shared" si="29"/>
        <v>BPE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 t="str">
        <f t="shared" si="43"/>
        <v>BPE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5" sqref="I5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>
        <f t="shared" ref="L3:L9" si="0">I2</f>
        <v>0</v>
      </c>
      <c r="M3" s="109">
        <f>Cytotoxicity!M46</f>
        <v>27.916679439782257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 t="s">
        <v>199</v>
      </c>
      <c r="L4" s="108">
        <f t="shared" si="0"/>
        <v>0</v>
      </c>
      <c r="M4" s="109">
        <f>Cytotoxicity!M47</f>
        <v>21.256537724914956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 t="str">
        <f t="shared" si="0"/>
        <v>BPE</v>
      </c>
      <c r="M5" s="109">
        <f>Cytotoxicity!M48</f>
        <v>17.931883710138266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&gt;93.34</v>
      </c>
      <c r="N6" s="5"/>
      <c r="O6" s="50" t="s">
        <v>73</v>
      </c>
      <c r="P6" s="90">
        <f>'Rep 1'!H40</f>
        <v>1.1803727672725355</v>
      </c>
      <c r="Q6" s="90">
        <f>'Rep 1'!I40</f>
        <v>1.4305070481142168</v>
      </c>
      <c r="R6" s="90">
        <f>'Rep 1'!J40</f>
        <v>1.7896146711770682</v>
      </c>
      <c r="S6" s="90">
        <f>'Rep 1'!K40</f>
        <v>2.8838395811803257</v>
      </c>
      <c r="T6" s="90">
        <f>'Rep 1'!L40</f>
        <v>6.0283968979027778</v>
      </c>
      <c r="U6" s="5">
        <f>G22</f>
        <v>9.5481253512375694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9.425115954082333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 t="str">
        <f>Cytotoxicity!M50</f>
        <v>&gt;93.34</v>
      </c>
      <c r="N7" s="5"/>
      <c r="O7" s="50" t="s">
        <v>74</v>
      </c>
      <c r="P7" s="90">
        <f>IF('Rep 2'!$B$13="","",'Rep 2'!H40)</f>
        <v>1.1917075075032983</v>
      </c>
      <c r="Q7" s="90">
        <f>IF('Rep 2'!$B$13="","",'Rep 2'!I40)</f>
        <v>1.3986867971228298</v>
      </c>
      <c r="R7" s="90">
        <f>IF('Rep 2'!$B$13="","",'Rep 2'!J40)</f>
        <v>1.5674024003514944</v>
      </c>
      <c r="S7" s="90">
        <f>IF('Rep 2'!$B$13="","",'Rep 2'!K40)</f>
        <v>2.1412076025970381</v>
      </c>
      <c r="T7" s="90">
        <f>IF('Rep 2'!$B$13="","",'Rep 2'!L40)</f>
        <v>4.4336300188014546</v>
      </c>
      <c r="U7" s="5">
        <f>H22</f>
        <v>12.803975491933976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8.161955806422645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&gt;93.34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93.34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 t="str">
        <f>Cytotoxicity!M52</f>
        <v>&gt;93.34</v>
      </c>
      <c r="N9" s="5"/>
      <c r="O9" s="49" t="s">
        <v>77</v>
      </c>
      <c r="P9" s="85">
        <f t="shared" ref="P9:U9" si="1">AVERAGE(P6:P8)</f>
        <v>1.1860401373879168</v>
      </c>
      <c r="Q9" s="85">
        <f t="shared" si="1"/>
        <v>1.4145969226185233</v>
      </c>
      <c r="R9" s="85">
        <f t="shared" si="1"/>
        <v>1.6785085357642813</v>
      </c>
      <c r="S9" s="85">
        <f t="shared" si="1"/>
        <v>2.5125235918886819</v>
      </c>
      <c r="T9" s="85">
        <f t="shared" si="1"/>
        <v>5.2310134583521162</v>
      </c>
      <c r="U9" s="85">
        <f t="shared" si="1"/>
        <v>11.176050421585773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8.0148716801603931E-3</v>
      </c>
      <c r="Q10" s="93">
        <f>STDEV(Q6:Q8)</f>
        <v>2.2500315255067686E-2</v>
      </c>
      <c r="R10" s="93">
        <f>STDEV(R6:R8)</f>
        <v>0.15712780356362488</v>
      </c>
      <c r="S10" s="93">
        <f>STDEV(S6:S8)</f>
        <v>0.52512010798222619</v>
      </c>
      <c r="T10" s="93">
        <f>STDEV(T6:T8)</f>
        <v>1.1276704746242554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15.829374034481354</v>
      </c>
      <c r="C15" s="5">
        <f>IF('Rep 2'!$B$13="","",'Rep 2'!H44)</f>
        <v>15.242929137432688</v>
      </c>
      <c r="D15" s="5" t="str">
        <f>IF('Rep 3'!$B$13="","",'Rep 3'!H44)</f>
        <v/>
      </c>
      <c r="E15" s="105">
        <f>AVERAGE(B15:D15)</f>
        <v>15.536151585957022</v>
      </c>
      <c r="F15" s="170">
        <f>STDEV(B15:D15)</f>
        <v>0.41467916349535894</v>
      </c>
      <c r="G15" s="169">
        <f>'Rep 1'!F44</f>
        <v>11.426174251770302</v>
      </c>
      <c r="H15" s="5">
        <f>IF('Rep 2'!$B$13="","",'Rep 2'!F44)</f>
        <v>11.693729410317212</v>
      </c>
      <c r="I15" s="5" t="str">
        <f>IF('Rep 3'!$B$13="","",'Rep 3'!F44)</f>
        <v/>
      </c>
      <c r="J15" s="105">
        <f>GEOMEAN(G15:I15)</f>
        <v>11.55917773439511</v>
      </c>
      <c r="K15" s="170">
        <f>STDEV(G15:I15)</f>
        <v>0.18919006694996227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20.067715651998263</v>
      </c>
      <c r="X15" s="5">
        <f>Cytotoxicity!G66</f>
        <v>28.476955576348971</v>
      </c>
      <c r="Y15" s="109" t="str">
        <f>Cytotoxicity!G76</f>
        <v>&gt;93.34</v>
      </c>
    </row>
    <row r="16" spans="1:27" x14ac:dyDescent="0.25">
      <c r="A16" s="39">
        <f t="shared" ref="A16:A22" si="2">I3</f>
        <v>0</v>
      </c>
      <c r="B16" s="169">
        <f>'Rep 1'!H45</f>
        <v>6.3822263592589819</v>
      </c>
      <c r="C16" s="5">
        <f>IF('Rep 2'!$B$13="","",'Rep 2'!H45)</f>
        <v>11.301048752811594</v>
      </c>
      <c r="D16" s="5" t="str">
        <f>IF('Rep 3'!$B$13="","",'Rep 3'!H45)</f>
        <v/>
      </c>
      <c r="E16" s="105">
        <f t="shared" ref="E16:E21" si="3">AVERAGE(B16:D16)</f>
        <v>8.8416375560352876</v>
      </c>
      <c r="F16" s="170">
        <f t="shared" ref="F16:F22" si="4">STDEV(B16:D16)</f>
        <v>3.4781326699332982</v>
      </c>
      <c r="G16" s="169">
        <f>'Rep 1'!F45</f>
        <v>5.5446223296997159</v>
      </c>
      <c r="H16" s="5">
        <f>IF('Rep 2'!$B$13="","",'Rep 2'!F45)</f>
        <v>9.3325532052582556</v>
      </c>
      <c r="I16" s="5" t="str">
        <f>IF('Rep 3'!$B$13="","",'Rep 3'!F45)</f>
        <v/>
      </c>
      <c r="J16" s="105">
        <f t="shared" ref="J16:J22" si="5">GEOMEAN(G16:I16)</f>
        <v>7.1934333176158356</v>
      </c>
      <c r="K16" s="170">
        <f t="shared" ref="K16:K22" si="6">STDEV(G16:I16)</f>
        <v>2.6784716087733424</v>
      </c>
      <c r="M16" s="113"/>
      <c r="O16" s="39" t="str">
        <f>'Rep 1'!J45</f>
        <v>ok</v>
      </c>
      <c r="P16" t="str">
        <f>'Rep 2'!J45</f>
        <v>ok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18.802722901052114</v>
      </c>
      <c r="X16" s="5">
        <f>Cytotoxicity!G67</f>
        <v>20.454179209621994</v>
      </c>
      <c r="Y16" s="109" t="str">
        <f>Cytotoxicity!G77</f>
        <v>&gt;93.34</v>
      </c>
    </row>
    <row r="17" spans="1:29" x14ac:dyDescent="0.25">
      <c r="A17" s="39" t="str">
        <f t="shared" si="2"/>
        <v>BPE</v>
      </c>
      <c r="B17" s="169">
        <f>'Rep 1'!H46</f>
        <v>7.1116438160095852</v>
      </c>
      <c r="C17" s="5">
        <f>IF('Rep 2'!$B$13="","",'Rep 2'!H46)</f>
        <v>11.407448226998183</v>
      </c>
      <c r="D17" s="5" t="str">
        <f>IF('Rep 3'!$B$13="","",'Rep 3'!H46)</f>
        <v/>
      </c>
      <c r="E17" s="105">
        <f t="shared" si="3"/>
        <v>9.2595460215038834</v>
      </c>
      <c r="F17" s="170">
        <f t="shared" si="4"/>
        <v>3.0375924296611236</v>
      </c>
      <c r="G17" s="169">
        <f>'Rep 1'!F46</f>
        <v>1.1271522244924728</v>
      </c>
      <c r="H17" s="5">
        <f>IF('Rep 2'!$B$13="","",'Rep 2'!F46)</f>
        <v>0.81984493456793639</v>
      </c>
      <c r="I17" s="5" t="str">
        <f>IF('Rep 3'!$B$13="","",'Rep 3'!F46)</f>
        <v/>
      </c>
      <c r="J17" s="105">
        <f t="shared" si="5"/>
        <v>0.9612960219085146</v>
      </c>
      <c r="K17" s="170">
        <f t="shared" si="6"/>
        <v>0.21729906861369983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13.882472691589332</v>
      </c>
      <c r="X17" s="5">
        <f>Cytotoxicity!G68</f>
        <v>16.079681849551413</v>
      </c>
      <c r="Y17" s="109" t="str">
        <f>Cytotoxicity!G78</f>
        <v>&gt;93.34</v>
      </c>
    </row>
    <row r="18" spans="1:29" x14ac:dyDescent="0.25">
      <c r="A18" s="39">
        <f t="shared" si="2"/>
        <v>0</v>
      </c>
      <c r="B18" s="169">
        <f>'Rep 1'!H47</f>
        <v>0.65112274734863729</v>
      </c>
      <c r="C18" s="5">
        <f>IF('Rep 2'!$B$13="","",'Rep 2'!H47)</f>
        <v>2.83522236552127</v>
      </c>
      <c r="D18" s="5" t="str">
        <f>IF('Rep 3'!$B$13="","",'Rep 3'!H47)</f>
        <v/>
      </c>
      <c r="E18" s="105">
        <f t="shared" si="3"/>
        <v>1.7431725564349536</v>
      </c>
      <c r="F18" s="170">
        <f t="shared" si="4"/>
        <v>1.5443916507968174</v>
      </c>
      <c r="G18" s="169">
        <f>'Rep 1'!F47</f>
        <v>0</v>
      </c>
      <c r="H18" s="5">
        <f>IF('Rep 2'!$B$13="","",'Rep 2'!F47)</f>
        <v>19.569192077763013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13.837508420528291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&gt;93.34</v>
      </c>
      <c r="X18" s="5">
        <f>Cytotoxicity!G69</f>
        <v>56.757791784766276</v>
      </c>
      <c r="Y18" s="109" t="str">
        <f>Cytotoxicity!G79</f>
        <v>&gt;93.34</v>
      </c>
    </row>
    <row r="19" spans="1:29" x14ac:dyDescent="0.25">
      <c r="A19" s="39">
        <f t="shared" si="2"/>
        <v>0</v>
      </c>
      <c r="B19" s="169">
        <f>'Rep 1'!H48</f>
        <v>0.62886608360333585</v>
      </c>
      <c r="C19" s="5">
        <f>IF('Rep 2'!$B$13="","",'Rep 2'!H48)</f>
        <v>0.54418539947499955</v>
      </c>
      <c r="D19" s="5" t="str">
        <f>IF('Rep 3'!$B$13="","",'Rep 3'!H48)</f>
        <v/>
      </c>
      <c r="E19" s="105">
        <f t="shared" si="3"/>
        <v>0.5865257415391677</v>
      </c>
      <c r="F19" s="170">
        <f t="shared" si="4"/>
        <v>5.9878285982662642E-2</v>
      </c>
      <c r="G19" s="169">
        <f>'Rep 1'!F48</f>
        <v>0</v>
      </c>
      <c r="H19" s="5">
        <f>IF('Rep 2'!$B$13="","",'Rep 2'!F48)</f>
        <v>0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0</v>
      </c>
      <c r="M19" s="113"/>
      <c r="O19" s="39" t="str">
        <f>'Rep 1'!J48</f>
        <v>ok</v>
      </c>
      <c r="P19" t="str">
        <f>'Rep 2'!J48</f>
        <v>ok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 t="str">
        <f>Cytotoxicity!G60</f>
        <v>&gt;93.34</v>
      </c>
      <c r="X19" s="5" t="str">
        <f>Cytotoxicity!G70</f>
        <v>&gt;93.34</v>
      </c>
      <c r="Y19" s="109" t="str">
        <f>Cytotoxicity!G80</f>
        <v>&gt;93.34</v>
      </c>
    </row>
    <row r="20" spans="1:29" x14ac:dyDescent="0.25">
      <c r="A20" s="39">
        <f t="shared" si="2"/>
        <v>0</v>
      </c>
      <c r="B20" s="169">
        <f>'Rep 1'!H49</f>
        <v>0.63319906197682208</v>
      </c>
      <c r="C20" s="5">
        <f>IF('Rep 2'!$B$13="","",'Rep 2'!H49)</f>
        <v>0.57519728943715653</v>
      </c>
      <c r="D20" s="5" t="str">
        <f>IF('Rep 3'!$B$13="","",'Rep 3'!H49)</f>
        <v/>
      </c>
      <c r="E20" s="105">
        <f t="shared" si="3"/>
        <v>0.6041981757069893</v>
      </c>
      <c r="F20" s="170">
        <f t="shared" si="4"/>
        <v>4.1013446683637184E-2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 t="str">
        <f>Cytotoxicity!G61</f>
        <v>&gt;93.34</v>
      </c>
      <c r="X20" s="5" t="str">
        <f>Cytotoxicity!G71</f>
        <v>&gt;93.34</v>
      </c>
      <c r="Y20" s="109" t="str">
        <f>Cytotoxicity!G81</f>
        <v>&gt;93.34</v>
      </c>
    </row>
    <row r="21" spans="1:29" x14ac:dyDescent="0.25">
      <c r="A21" s="39">
        <f t="shared" si="2"/>
        <v>0</v>
      </c>
      <c r="B21" s="169">
        <f>'Rep 1'!H50</f>
        <v>0.6628511761624124</v>
      </c>
      <c r="C21" s="5">
        <f>IF('Rep 2'!$B$13="","",'Rep 2'!H50)</f>
        <v>0.6249524459003315</v>
      </c>
      <c r="D21" s="5" t="str">
        <f>IF('Rep 3'!$B$13="","",'Rep 3'!H50)</f>
        <v/>
      </c>
      <c r="E21" s="105">
        <f t="shared" si="3"/>
        <v>0.6439018110313719</v>
      </c>
      <c r="F21" s="170">
        <f t="shared" si="4"/>
        <v>2.679844916667723E-2</v>
      </c>
      <c r="G21" s="169">
        <f>'Rep 1'!F50</f>
        <v>0</v>
      </c>
      <c r="H21" s="5">
        <f>IF('Rep 2'!$B$13="","",'Rep 2'!F50)</f>
        <v>0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0</v>
      </c>
      <c r="M21" s="113"/>
      <c r="O21" s="39" t="str">
        <f>'Rep 1'!J50</f>
        <v>ok</v>
      </c>
      <c r="P21" t="str">
        <f>'Rep 2'!J50</f>
        <v>ok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 t="str">
        <f>Cytotoxicity!G62</f>
        <v>&gt;93.34</v>
      </c>
      <c r="X21" s="5" t="str">
        <f>Cytotoxicity!G72</f>
        <v>&gt;93.34</v>
      </c>
      <c r="Y21" s="109" t="str">
        <f>Cytotoxicity!G82</f>
        <v>&gt;93.34</v>
      </c>
    </row>
    <row r="22" spans="1:29" ht="13.8" thickBot="1" x14ac:dyDescent="0.3">
      <c r="A22" s="126" t="str">
        <f t="shared" si="2"/>
        <v>cinnamic aldehyde</v>
      </c>
      <c r="B22" s="171">
        <f>'Rep 1'!H51</f>
        <v>6.0283968979027778</v>
      </c>
      <c r="C22" s="172">
        <f>IF('Rep 2'!$B$13="","",'Rep 2'!H51)</f>
        <v>4.4336300188014546</v>
      </c>
      <c r="D22" s="172" t="str">
        <f>IF('Rep 3'!$B$13="","",'Rep 3'!H51)</f>
        <v/>
      </c>
      <c r="E22" s="140">
        <f>AVERAGE(B22:D22)</f>
        <v>5.2310134583521162</v>
      </c>
      <c r="F22" s="173">
        <f t="shared" si="4"/>
        <v>1.1276704746242554</v>
      </c>
      <c r="G22" s="171">
        <f>'Rep 1'!F51</f>
        <v>9.5481253512375694</v>
      </c>
      <c r="H22" s="172">
        <f>IF('Rep 2'!$B$13="","",'Rep 2'!F51)</f>
        <v>12.803975491933976</v>
      </c>
      <c r="I22" s="172" t="str">
        <f>IF('Rep 3'!$B$13="","",'Rep 3'!F51)</f>
        <v/>
      </c>
      <c r="J22" s="140">
        <f t="shared" si="5"/>
        <v>11.056851404950658</v>
      </c>
      <c r="K22" s="173">
        <f t="shared" si="6"/>
        <v>2.3022337130136079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4.5576171875000002E-2</v>
      </c>
      <c r="C25" s="88">
        <f t="shared" si="7"/>
        <v>9.1152343750000003E-2</v>
      </c>
      <c r="D25" s="88">
        <f t="shared" si="7"/>
        <v>0.18230468750000001</v>
      </c>
      <c r="E25" s="88">
        <f t="shared" si="7"/>
        <v>0.36460937500000001</v>
      </c>
      <c r="F25" s="88">
        <f t="shared" si="7"/>
        <v>0.72921875000000003</v>
      </c>
      <c r="G25" s="88">
        <f t="shared" si="7"/>
        <v>1.4584375000000001</v>
      </c>
      <c r="H25" s="88">
        <f t="shared" si="7"/>
        <v>2.9168750000000001</v>
      </c>
      <c r="I25" s="88">
        <f t="shared" si="7"/>
        <v>5.8337500000000002</v>
      </c>
      <c r="J25" s="88">
        <f t="shared" si="7"/>
        <v>11.6675</v>
      </c>
      <c r="K25" s="88">
        <f t="shared" si="7"/>
        <v>23.335000000000001</v>
      </c>
      <c r="L25" s="88">
        <f t="shared" si="7"/>
        <v>46.67</v>
      </c>
      <c r="M25" s="132">
        <f>$D$9</f>
        <v>93.34</v>
      </c>
      <c r="N25" s="88"/>
      <c r="O25" s="96">
        <f>A25</f>
        <v>0</v>
      </c>
      <c r="P25" s="88">
        <f t="shared" ref="P25:Z25" si="8">Q25/2</f>
        <v>4.5576171875000002E-2</v>
      </c>
      <c r="Q25" s="88">
        <f t="shared" si="8"/>
        <v>9.1152343750000003E-2</v>
      </c>
      <c r="R25" s="88">
        <f t="shared" si="8"/>
        <v>0.18230468750000001</v>
      </c>
      <c r="S25" s="88">
        <f t="shared" si="8"/>
        <v>0.36460937500000001</v>
      </c>
      <c r="T25" s="88">
        <f t="shared" si="8"/>
        <v>0.72921875000000003</v>
      </c>
      <c r="U25" s="88">
        <f t="shared" si="8"/>
        <v>1.4584375000000001</v>
      </c>
      <c r="V25" s="88">
        <f t="shared" si="8"/>
        <v>2.9168750000000001</v>
      </c>
      <c r="W25" s="88">
        <f t="shared" si="8"/>
        <v>5.8337500000000002</v>
      </c>
      <c r="X25" s="88">
        <f t="shared" si="8"/>
        <v>11.6675</v>
      </c>
      <c r="Y25" s="88">
        <f t="shared" si="8"/>
        <v>23.335000000000001</v>
      </c>
      <c r="Z25" s="88">
        <f t="shared" si="8"/>
        <v>46.67</v>
      </c>
      <c r="AA25" s="89">
        <f>$D$9</f>
        <v>93.34</v>
      </c>
    </row>
    <row r="26" spans="1:29" s="32" customFormat="1" x14ac:dyDescent="0.25">
      <c r="A26" s="133" t="s">
        <v>73</v>
      </c>
      <c r="B26" s="90">
        <f>'Rep 1'!B33</f>
        <v>0.95712681051409698</v>
      </c>
      <c r="C26" s="90">
        <f>'Rep 1'!C33</f>
        <v>0.95134144340353755</v>
      </c>
      <c r="D26" s="90">
        <f>'Rep 1'!D33</f>
        <v>1.0152363646647191</v>
      </c>
      <c r="E26" s="90">
        <f>'Rep 1'!E33</f>
        <v>1.0234194393005485</v>
      </c>
      <c r="F26" s="90">
        <f>'Rep 1'!F33</f>
        <v>1.1199986575808987</v>
      </c>
      <c r="G26" s="90">
        <f>'Rep 1'!G33</f>
        <v>1.0311906576671352</v>
      </c>
      <c r="H26" s="90">
        <f>'Rep 1'!H33</f>
        <v>1.1357394228503359</v>
      </c>
      <c r="I26" s="90">
        <f>'Rep 1'!I33</f>
        <v>1.1265719855865191</v>
      </c>
      <c r="J26" s="90">
        <f>'Rep 1'!J33</f>
        <v>1.5161142629620306</v>
      </c>
      <c r="K26" s="90">
        <f>'Rep 1'!K33</f>
        <v>15.829374034481354</v>
      </c>
      <c r="L26" s="90">
        <f>'Rep 1'!L33</f>
        <v>3.4255653094654274E-3</v>
      </c>
      <c r="M26" s="134">
        <f>'Rep 1'!M33</f>
        <v>-3.3083786861881989E-4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1.5161142629620306</v>
      </c>
      <c r="Y26" s="90">
        <f>'Rep 1'!X44</f>
        <v>15.829374034481354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0.94838400064192163</v>
      </c>
      <c r="C27" s="90">
        <f>IF('Rep 2'!$B$13="","",'Rep 2'!C33)</f>
        <v>1.0215007741028195</v>
      </c>
      <c r="D27" s="90">
        <f>IF('Rep 2'!$B$13="","",'Rep 2'!D33)</f>
        <v>0.9965750559616261</v>
      </c>
      <c r="E27" s="90">
        <f>IF('Rep 2'!$B$13="","",'Rep 2'!E33)</f>
        <v>0.95665238232073013</v>
      </c>
      <c r="F27" s="90">
        <f>IF('Rep 2'!$B$13="","",'Rep 2'!F33)</f>
        <v>1.0967153438437107</v>
      </c>
      <c r="G27" s="90">
        <f>IF('Rep 2'!$B$13="","",'Rep 2'!G33)</f>
        <v>1.0547468097124568</v>
      </c>
      <c r="H27" s="90">
        <f>IF('Rep 2'!$B$13="","",'Rep 2'!H33)</f>
        <v>1.1005866802043571</v>
      </c>
      <c r="I27" s="90">
        <f>IF('Rep 2'!$B$13="","",'Rep 2'!I33)</f>
        <v>1.1389345944767719</v>
      </c>
      <c r="J27" s="90">
        <f>IF('Rep 2'!$B$13="","",'Rep 2'!J33)</f>
        <v>1.4690352591214948</v>
      </c>
      <c r="K27" s="90">
        <f>IF('Rep 2'!$B$13="","",'Rep 2'!K33)</f>
        <v>15.242929137432688</v>
      </c>
      <c r="L27" s="90">
        <f>IF('Rep 2'!$B$13="","",'Rep 2'!L33)</f>
        <v>3.0958303208589635E-2</v>
      </c>
      <c r="M27" s="134">
        <f>IF('Rep 2'!$B$13="","",'Rep 2'!M33)</f>
        <v>-6.9701676823196715E-4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 t="str">
        <f>IF('Rep 2'!$B$13="","",'Rep 2'!U44)</f>
        <v/>
      </c>
      <c r="W27" s="90" t="str">
        <f>IF('Rep 2'!$B$13="","",'Rep 2'!V44)</f>
        <v/>
      </c>
      <c r="X27" s="90" t="str">
        <f>IF('Rep 2'!$B$13="","",'Rep 2'!W44)</f>
        <v/>
      </c>
      <c r="Y27" s="90">
        <f>IF('Rep 2'!$B$13="","",'Rep 2'!X44)</f>
        <v>15.242929137432688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0.95275540557800931</v>
      </c>
      <c r="C29" s="85">
        <f>AVERAGE(C26:C28)</f>
        <v>0.98642110875317845</v>
      </c>
      <c r="D29" s="85">
        <f t="shared" ref="D29:M29" si="9">AVERAGE(D26:D28)</f>
        <v>1.0059057103131726</v>
      </c>
      <c r="E29" s="85">
        <f t="shared" si="9"/>
        <v>0.99003591081063935</v>
      </c>
      <c r="F29" s="85">
        <f t="shared" si="9"/>
        <v>1.1083570007123047</v>
      </c>
      <c r="G29" s="85">
        <f t="shared" si="9"/>
        <v>1.0429687336897961</v>
      </c>
      <c r="H29" s="85">
        <f t="shared" si="9"/>
        <v>1.1181630515273464</v>
      </c>
      <c r="I29" s="85">
        <f t="shared" si="9"/>
        <v>1.1327532900316455</v>
      </c>
      <c r="J29" s="85">
        <f t="shared" si="9"/>
        <v>1.4925747610417628</v>
      </c>
      <c r="K29" s="85">
        <f t="shared" si="9"/>
        <v>15.536151585957022</v>
      </c>
      <c r="L29" s="85">
        <f t="shared" si="9"/>
        <v>1.7191934259027531E-2</v>
      </c>
      <c r="M29" s="135">
        <f t="shared" si="9"/>
        <v>-5.1392731842539354E-4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 t="e">
        <f t="shared" si="10"/>
        <v>#DIV/0!</v>
      </c>
      <c r="W29" s="85" t="e">
        <f t="shared" si="10"/>
        <v>#DIV/0!</v>
      </c>
      <c r="X29" s="85">
        <f t="shared" si="10"/>
        <v>1.5161142629620306</v>
      </c>
      <c r="Y29" s="85">
        <f t="shared" si="10"/>
        <v>15.536151585957022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6.1821001472398829E-3</v>
      </c>
      <c r="C30" s="85">
        <f t="shared" ref="C30:M30" si="11">STDEV(C26:C28)</f>
        <v>4.9610138500971769E-2</v>
      </c>
      <c r="D30" s="85">
        <f t="shared" si="11"/>
        <v>1.3195537929772608E-2</v>
      </c>
      <c r="E30" s="85">
        <f t="shared" si="11"/>
        <v>4.7211438750298151E-2</v>
      </c>
      <c r="F30" s="85">
        <f t="shared" si="11"/>
        <v>1.6463789032059497E-2</v>
      </c>
      <c r="G30" s="85">
        <f t="shared" si="11"/>
        <v>1.6656714849908247E-2</v>
      </c>
      <c r="H30" s="85">
        <f t="shared" si="11"/>
        <v>2.4856742702277137E-2</v>
      </c>
      <c r="I30" s="85">
        <f t="shared" si="11"/>
        <v>8.741684579454902E-3</v>
      </c>
      <c r="J30" s="85">
        <f t="shared" si="11"/>
        <v>3.3289882867150351E-2</v>
      </c>
      <c r="K30" s="85">
        <f t="shared" si="11"/>
        <v>0.41467916349535894</v>
      </c>
      <c r="L30" s="85">
        <f t="shared" si="11"/>
        <v>1.9468585673102584E-2</v>
      </c>
      <c r="M30" s="135">
        <f t="shared" si="11"/>
        <v>2.5892758304388444E-4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4.5576171875000002E-2</v>
      </c>
      <c r="C31" s="88">
        <f t="shared" si="12"/>
        <v>9.1152343750000003E-2</v>
      </c>
      <c r="D31" s="88">
        <f t="shared" si="12"/>
        <v>0.18230468750000001</v>
      </c>
      <c r="E31" s="88">
        <f t="shared" si="12"/>
        <v>0.36460937500000001</v>
      </c>
      <c r="F31" s="88">
        <f t="shared" si="12"/>
        <v>0.72921875000000003</v>
      </c>
      <c r="G31" s="88">
        <f t="shared" si="12"/>
        <v>1.4584375000000001</v>
      </c>
      <c r="H31" s="88">
        <f t="shared" si="12"/>
        <v>2.9168750000000001</v>
      </c>
      <c r="I31" s="88">
        <f t="shared" si="12"/>
        <v>5.8337500000000002</v>
      </c>
      <c r="J31" s="88">
        <f t="shared" si="12"/>
        <v>11.6675</v>
      </c>
      <c r="K31" s="88">
        <f t="shared" si="12"/>
        <v>23.335000000000001</v>
      </c>
      <c r="L31" s="88">
        <f t="shared" si="12"/>
        <v>46.67</v>
      </c>
      <c r="M31" s="132">
        <f>$D$9</f>
        <v>93.34</v>
      </c>
      <c r="N31" s="88"/>
      <c r="O31" s="96">
        <f>A31</f>
        <v>0</v>
      </c>
      <c r="P31" s="88">
        <f t="shared" ref="P31:Z31" si="13">Q31/2</f>
        <v>4.5576171875000002E-2</v>
      </c>
      <c r="Q31" s="88">
        <f t="shared" si="13"/>
        <v>9.1152343750000003E-2</v>
      </c>
      <c r="R31" s="88">
        <f t="shared" si="13"/>
        <v>0.18230468750000001</v>
      </c>
      <c r="S31" s="88">
        <f t="shared" si="13"/>
        <v>0.36460937500000001</v>
      </c>
      <c r="T31" s="88">
        <f t="shared" si="13"/>
        <v>0.72921875000000003</v>
      </c>
      <c r="U31" s="88">
        <f t="shared" si="13"/>
        <v>1.4584375000000001</v>
      </c>
      <c r="V31" s="88">
        <f t="shared" si="13"/>
        <v>2.9168750000000001</v>
      </c>
      <c r="W31" s="88">
        <f t="shared" si="13"/>
        <v>5.8337500000000002</v>
      </c>
      <c r="X31" s="88">
        <f t="shared" si="13"/>
        <v>11.6675</v>
      </c>
      <c r="Y31" s="88">
        <f t="shared" si="13"/>
        <v>23.335000000000001</v>
      </c>
      <c r="Z31" s="88">
        <f t="shared" si="13"/>
        <v>46.67</v>
      </c>
      <c r="AA31" s="89">
        <f>$D$9</f>
        <v>93.34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0.9491597126445489</v>
      </c>
      <c r="C32" s="90">
        <f>'Rep 1'!C34</f>
        <v>0.92672459338693669</v>
      </c>
      <c r="D32" s="90">
        <f>'Rep 1'!D34</f>
        <v>0.94915850502049171</v>
      </c>
      <c r="E32" s="90">
        <f>'Rep 1'!E34</f>
        <v>0.96034948188694325</v>
      </c>
      <c r="F32" s="90">
        <f>'Rep 1'!F34</f>
        <v>1.1751331422611919</v>
      </c>
      <c r="G32" s="90">
        <f>'Rep 1'!G34</f>
        <v>1.0893555121997072</v>
      </c>
      <c r="H32" s="90">
        <f>'Rep 1'!H34</f>
        <v>1.2080686556742275</v>
      </c>
      <c r="I32" s="90">
        <f>'Rep 1'!I34</f>
        <v>1.5321208316030088</v>
      </c>
      <c r="J32" s="90">
        <f>'Rep 1'!J34</f>
        <v>1.9030162709265304</v>
      </c>
      <c r="K32" s="90">
        <f>'Rep 1'!K34</f>
        <v>6.3822263592589819</v>
      </c>
      <c r="L32" s="90">
        <f>'Rep 1'!L34</f>
        <v>-1.2781135787313014E-3</v>
      </c>
      <c r="M32" s="134">
        <f>'Rep 1'!M34</f>
        <v>-1.4946419078543619E-3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1.5321208316030088</v>
      </c>
      <c r="X32" s="90">
        <f>'Rep 1'!W45</f>
        <v>1.9030162709265304</v>
      </c>
      <c r="Y32" s="90">
        <f>'Rep 1'!X45</f>
        <v>6.3822263592589819</v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0.97419150411567956</v>
      </c>
      <c r="C33" s="90">
        <f>IF('Rep 2'!$B$13="","",'Rep 2'!C34)</f>
        <v>1.0005965901772562</v>
      </c>
      <c r="D33" s="90">
        <f>IF('Rep 2'!$B$13="","",'Rep 2'!D34)</f>
        <v>0.96218311891998354</v>
      </c>
      <c r="E33" s="90">
        <f>IF('Rep 2'!$B$13="","",'Rep 2'!E34)</f>
        <v>0.96845143454993454</v>
      </c>
      <c r="F33" s="90">
        <f>IF('Rep 2'!$B$13="","",'Rep 2'!F34)</f>
        <v>0.97612174563103959</v>
      </c>
      <c r="G33" s="90">
        <f>IF('Rep 2'!$B$13="","",'Rep 2'!G34)</f>
        <v>0.95077941882430539</v>
      </c>
      <c r="H33" s="90">
        <f>IF('Rep 2'!$B$13="","",'Rep 2'!H34)</f>
        <v>1.0942914420767929</v>
      </c>
      <c r="I33" s="90">
        <f>IF('Rep 2'!$B$13="","",'Rep 2'!I34)</f>
        <v>1.2028657891364931</v>
      </c>
      <c r="J33" s="90">
        <f>IF('Rep 2'!$B$13="","",'Rep 2'!J34)</f>
        <v>1.6982942545099939</v>
      </c>
      <c r="K33" s="90">
        <f>IF('Rep 2'!$B$13="","",'Rep 2'!K34)</f>
        <v>11.301048752811594</v>
      </c>
      <c r="L33" s="90">
        <f>IF('Rep 2'!$B$13="","",'Rep 2'!L34)</f>
        <v>2.6074023968930865E-3</v>
      </c>
      <c r="M33" s="134">
        <f>IF('Rep 2'!$B$13="","",'Rep 2'!M34)</f>
        <v>-1.2096999966707741E-5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 t="str">
        <f>IF('Rep 2'!$B$13="","",'Rep 2'!V45)</f>
        <v/>
      </c>
      <c r="X33" s="90">
        <f>IF('Rep 2'!$B$13="","",'Rep 2'!W45)</f>
        <v>1.6982942545099939</v>
      </c>
      <c r="Y33" s="90">
        <f>IF('Rep 2'!$B$13="","",'Rep 2'!X45)</f>
        <v>11.301048752811594</v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0.96167560838011423</v>
      </c>
      <c r="C35" s="85">
        <f t="shared" si="14"/>
        <v>0.9636605917820964</v>
      </c>
      <c r="D35" s="85">
        <f t="shared" si="14"/>
        <v>0.95567081197023762</v>
      </c>
      <c r="E35" s="85">
        <f t="shared" si="14"/>
        <v>0.96440045821843889</v>
      </c>
      <c r="F35" s="85">
        <f t="shared" si="14"/>
        <v>1.0756274439461158</v>
      </c>
      <c r="G35" s="85">
        <f t="shared" si="14"/>
        <v>1.0200674655120063</v>
      </c>
      <c r="H35" s="85">
        <f t="shared" si="14"/>
        <v>1.1511800488755102</v>
      </c>
      <c r="I35" s="85">
        <f t="shared" si="14"/>
        <v>1.3674933103697509</v>
      </c>
      <c r="J35" s="85">
        <f t="shared" si="14"/>
        <v>1.8006552627182622</v>
      </c>
      <c r="K35" s="85">
        <f t="shared" si="14"/>
        <v>8.8416375560352876</v>
      </c>
      <c r="L35" s="85">
        <f t="shared" si="14"/>
        <v>6.6464440908089258E-4</v>
      </c>
      <c r="M35" s="135">
        <f t="shared" si="14"/>
        <v>-7.5336945391053485E-4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1.5321208316030088</v>
      </c>
      <c r="X35" s="85">
        <f t="shared" si="15"/>
        <v>1.8006552627182622</v>
      </c>
      <c r="Y35" s="85">
        <f t="shared" si="15"/>
        <v>8.8416375560352876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1.7700149494484074E-2</v>
      </c>
      <c r="C36" s="85">
        <f t="shared" ref="C36:M36" si="16">STDEV(C32:C34)</f>
        <v>5.2235389870225808E-2</v>
      </c>
      <c r="D36" s="85">
        <f t="shared" si="16"/>
        <v>9.2097928106672378E-3</v>
      </c>
      <c r="E36" s="85">
        <f t="shared" si="16"/>
        <v>5.7289456688535524E-3</v>
      </c>
      <c r="F36" s="85">
        <f t="shared" si="16"/>
        <v>0.14072230809058633</v>
      </c>
      <c r="G36" s="85">
        <f t="shared" si="16"/>
        <v>9.7988095336086808E-2</v>
      </c>
      <c r="H36" s="85">
        <f t="shared" si="16"/>
        <v>8.0452639279256305E-2</v>
      </c>
      <c r="I36" s="85">
        <f t="shared" si="16"/>
        <v>0.23281847326793981</v>
      </c>
      <c r="J36" s="85">
        <f t="shared" si="16"/>
        <v>0.14476032606631661</v>
      </c>
      <c r="K36" s="85">
        <f t="shared" si="16"/>
        <v>3.4781326699332982</v>
      </c>
      <c r="L36" s="85">
        <f t="shared" si="16"/>
        <v>2.7474746947726688E-3</v>
      </c>
      <c r="M36" s="135">
        <f t="shared" si="16"/>
        <v>1.0483175577809458E-3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 t="str">
        <f>I4</f>
        <v>BPE</v>
      </c>
      <c r="B37" s="88">
        <f t="shared" ref="B37:L37" si="17">C37/2</f>
        <v>4.5576171875000002E-2</v>
      </c>
      <c r="C37" s="88">
        <f t="shared" si="17"/>
        <v>9.1152343750000003E-2</v>
      </c>
      <c r="D37" s="88">
        <f t="shared" si="17"/>
        <v>0.18230468750000001</v>
      </c>
      <c r="E37" s="88">
        <f t="shared" si="17"/>
        <v>0.36460937500000001</v>
      </c>
      <c r="F37" s="88">
        <f t="shared" si="17"/>
        <v>0.72921875000000003</v>
      </c>
      <c r="G37" s="88">
        <f t="shared" si="17"/>
        <v>1.4584375000000001</v>
      </c>
      <c r="H37" s="88">
        <f t="shared" si="17"/>
        <v>2.9168750000000001</v>
      </c>
      <c r="I37" s="88">
        <f t="shared" si="17"/>
        <v>5.8337500000000002</v>
      </c>
      <c r="J37" s="88">
        <f t="shared" si="17"/>
        <v>11.6675</v>
      </c>
      <c r="K37" s="88">
        <f t="shared" si="17"/>
        <v>23.335000000000001</v>
      </c>
      <c r="L37" s="88">
        <f t="shared" si="17"/>
        <v>46.67</v>
      </c>
      <c r="M37" s="132">
        <f>$D$9</f>
        <v>93.34</v>
      </c>
      <c r="N37" s="88"/>
      <c r="O37" s="96" t="str">
        <f>A37</f>
        <v>BPE</v>
      </c>
      <c r="P37" s="88">
        <f t="shared" ref="P37:Z37" si="18">Q37/2</f>
        <v>4.5576171875000002E-2</v>
      </c>
      <c r="Q37" s="88">
        <f t="shared" si="18"/>
        <v>9.1152343750000003E-2</v>
      </c>
      <c r="R37" s="88">
        <f t="shared" si="18"/>
        <v>0.18230468750000001</v>
      </c>
      <c r="S37" s="88">
        <f t="shared" si="18"/>
        <v>0.36460937500000001</v>
      </c>
      <c r="T37" s="88">
        <f t="shared" si="18"/>
        <v>0.72921875000000003</v>
      </c>
      <c r="U37" s="88">
        <f t="shared" si="18"/>
        <v>1.4584375000000001</v>
      </c>
      <c r="V37" s="88">
        <f t="shared" si="18"/>
        <v>2.9168750000000001</v>
      </c>
      <c r="W37" s="88">
        <f t="shared" si="18"/>
        <v>5.8337500000000002</v>
      </c>
      <c r="X37" s="88">
        <f t="shared" si="18"/>
        <v>11.6675</v>
      </c>
      <c r="Y37" s="88">
        <f t="shared" si="18"/>
        <v>23.335000000000001</v>
      </c>
      <c r="Z37" s="88">
        <f t="shared" si="18"/>
        <v>46.67</v>
      </c>
      <c r="AA37" s="89">
        <f>$D$9</f>
        <v>93.34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0.99676379836636197</v>
      </c>
      <c r="C38" s="90">
        <f>'Rep 1'!C35</f>
        <v>0.99308588546159238</v>
      </c>
      <c r="D38" s="90">
        <f>'Rep 1'!D35</f>
        <v>1.002316701748259</v>
      </c>
      <c r="E38" s="90">
        <f>'Rep 1'!E35</f>
        <v>1.084308175875798</v>
      </c>
      <c r="F38" s="90">
        <f>'Rep 1'!F35</f>
        <v>1.3913018150118941</v>
      </c>
      <c r="G38" s="90">
        <f>'Rep 1'!G35</f>
        <v>1.5904927845210317</v>
      </c>
      <c r="H38" s="90">
        <f>'Rep 1'!H35</f>
        <v>1.9419280809253863</v>
      </c>
      <c r="I38" s="90">
        <f>'Rep 1'!I35</f>
        <v>2.6056634318088281</v>
      </c>
      <c r="J38" s="90">
        <f>'Rep 1'!J35</f>
        <v>2.7240498117513012</v>
      </c>
      <c r="K38" s="90">
        <f>'Rep 1'!K35</f>
        <v>7.1116438160095852</v>
      </c>
      <c r="L38" s="90">
        <f>'Rep 1'!L35</f>
        <v>7.7644357202730649E-2</v>
      </c>
      <c r="M38" s="134">
        <f>'Rep 1'!M35</f>
        <v>-2.6210397199000045E-3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>
        <f>'Rep 1'!T46</f>
        <v>1.5904927845210317</v>
      </c>
      <c r="V38" s="90">
        <f>'Rep 1'!U46</f>
        <v>1.9419280809253863</v>
      </c>
      <c r="W38" s="90">
        <f>'Rep 1'!V46</f>
        <v>2.6056634318088281</v>
      </c>
      <c r="X38" s="90">
        <f>'Rep 1'!W46</f>
        <v>2.7240498117513012</v>
      </c>
      <c r="Y38" s="90">
        <f>'Rep 1'!X46</f>
        <v>7.1116438160095852</v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0.92832265385872337</v>
      </c>
      <c r="C39" s="90">
        <f>IF('Rep 2'!$B$13="","",'Rep 2'!C35)</f>
        <v>0.98863209913089278</v>
      </c>
      <c r="D39" s="90">
        <f>IF('Rep 2'!$B$13="","",'Rep 2'!D35)</f>
        <v>1.0487820047860588</v>
      </c>
      <c r="E39" s="90">
        <f>IF('Rep 2'!$B$13="","",'Rep 2'!E35)</f>
        <v>1.13132940411801</v>
      </c>
      <c r="F39" s="90">
        <f>IF('Rep 2'!$B$13="","",'Rep 2'!F35)</f>
        <v>1.4614444790434458</v>
      </c>
      <c r="G39" s="90">
        <f>IF('Rep 2'!$B$13="","",'Rep 2'!G35)</f>
        <v>1.7716794175612538</v>
      </c>
      <c r="H39" s="90">
        <f>IF('Rep 2'!$B$13="","",'Rep 2'!H35)</f>
        <v>2.3138217405048707</v>
      </c>
      <c r="I39" s="90">
        <f>IF('Rep 2'!$B$13="","",'Rep 2'!I35)</f>
        <v>3.1058997246808975</v>
      </c>
      <c r="J39" s="90">
        <f>IF('Rep 2'!$B$13="","",'Rep 2'!J35)</f>
        <v>4.269876550339661</v>
      </c>
      <c r="K39" s="90">
        <f>IF('Rep 2'!$B$13="","",'Rep 2'!K35)</f>
        <v>11.407448226998183</v>
      </c>
      <c r="L39" s="90">
        <f>IF('Rep 2'!$B$13="","",'Rep 2'!L35)</f>
        <v>2.2065306759733228E-2</v>
      </c>
      <c r="M39" s="134">
        <f>IF('Rep 2'!$B$13="","",'Rep 2'!M35)</f>
        <v>-3.2946758039008962E-4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>
        <f>IF('Rep 2'!$B$13="","",'Rep 2'!T46)</f>
        <v>1.7716794175612538</v>
      </c>
      <c r="V39" s="90">
        <f>IF('Rep 2'!$B$13="","",'Rep 2'!U46)</f>
        <v>2.3138217405048707</v>
      </c>
      <c r="W39" s="90">
        <f>IF('Rep 2'!$B$13="","",'Rep 2'!V46)</f>
        <v>3.1058997246808975</v>
      </c>
      <c r="X39" s="90">
        <f>IF('Rep 2'!$B$13="","",'Rep 2'!W46)</f>
        <v>4.269876550339661</v>
      </c>
      <c r="Y39" s="90">
        <f>IF('Rep 2'!$B$13="","",'Rep 2'!X46)</f>
        <v>11.407448226998183</v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BPE</v>
      </c>
      <c r="B41" s="85">
        <f t="shared" ref="B41:M41" si="19">AVERAGE(B38:B40)</f>
        <v>0.96254322611254262</v>
      </c>
      <c r="C41" s="85">
        <f t="shared" si="19"/>
        <v>0.99085899229624252</v>
      </c>
      <c r="D41" s="85">
        <f t="shared" si="19"/>
        <v>1.0255493532671589</v>
      </c>
      <c r="E41" s="85">
        <f t="shared" si="19"/>
        <v>1.1078187899969039</v>
      </c>
      <c r="F41" s="85">
        <f t="shared" si="19"/>
        <v>1.4263731470276699</v>
      </c>
      <c r="G41" s="85">
        <f t="shared" si="19"/>
        <v>1.6810861010411426</v>
      </c>
      <c r="H41" s="85">
        <f t="shared" si="19"/>
        <v>2.1278749107151285</v>
      </c>
      <c r="I41" s="85">
        <f t="shared" si="19"/>
        <v>2.855781578244863</v>
      </c>
      <c r="J41" s="85">
        <f t="shared" si="19"/>
        <v>3.4969631810454809</v>
      </c>
      <c r="K41" s="85">
        <f t="shared" si="19"/>
        <v>9.2595460215038834</v>
      </c>
      <c r="L41" s="85">
        <f t="shared" si="19"/>
        <v>4.9854831981231938E-2</v>
      </c>
      <c r="M41" s="135">
        <f t="shared" si="19"/>
        <v>-1.4752536501450471E-3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>
        <f t="shared" si="20"/>
        <v>1.6810861010411426</v>
      </c>
      <c r="V41" s="85">
        <f t="shared" si="20"/>
        <v>2.1278749107151285</v>
      </c>
      <c r="W41" s="85">
        <f t="shared" si="20"/>
        <v>2.855781578244863</v>
      </c>
      <c r="X41" s="85">
        <f t="shared" si="20"/>
        <v>3.4969631810454809</v>
      </c>
      <c r="Y41" s="85">
        <f t="shared" si="20"/>
        <v>9.2595460215038834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4.839519739351969E-2</v>
      </c>
      <c r="C42" s="85">
        <f t="shared" ref="C42:M42" si="21">STDEV(C38:C40)</f>
        <v>3.1493025163936341E-3</v>
      </c>
      <c r="D42" s="85">
        <f t="shared" si="21"/>
        <v>3.2855930867916071E-2</v>
      </c>
      <c r="E42" s="85">
        <f t="shared" si="21"/>
        <v>3.324902934978851E-2</v>
      </c>
      <c r="F42" s="85">
        <f t="shared" si="21"/>
        <v>4.9598353387199923E-2</v>
      </c>
      <c r="G42" s="85">
        <f t="shared" si="21"/>
        <v>0.12811829688309959</v>
      </c>
      <c r="H42" s="85">
        <f t="shared" si="21"/>
        <v>0.26296852856893488</v>
      </c>
      <c r="I42" s="85">
        <f t="shared" si="21"/>
        <v>0.35372047488546005</v>
      </c>
      <c r="J42" s="85">
        <f t="shared" si="21"/>
        <v>1.0930645693953136</v>
      </c>
      <c r="K42" s="85">
        <f t="shared" si="21"/>
        <v>3.0375924296611236</v>
      </c>
      <c r="L42" s="85">
        <f t="shared" si="21"/>
        <v>3.9300323460152664E-2</v>
      </c>
      <c r="M42" s="135">
        <f t="shared" si="21"/>
        <v>1.6203861994256259E-3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4.5576171875000002E-2</v>
      </c>
      <c r="C43" s="88">
        <f t="shared" si="22"/>
        <v>9.1152343750000003E-2</v>
      </c>
      <c r="D43" s="88">
        <f t="shared" si="22"/>
        <v>0.18230468750000001</v>
      </c>
      <c r="E43" s="88">
        <f t="shared" si="22"/>
        <v>0.36460937500000001</v>
      </c>
      <c r="F43" s="88">
        <f t="shared" si="22"/>
        <v>0.72921875000000003</v>
      </c>
      <c r="G43" s="88">
        <f t="shared" si="22"/>
        <v>1.4584375000000001</v>
      </c>
      <c r="H43" s="88">
        <f t="shared" si="22"/>
        <v>2.9168750000000001</v>
      </c>
      <c r="I43" s="88">
        <f t="shared" si="22"/>
        <v>5.8337500000000002</v>
      </c>
      <c r="J43" s="88">
        <f t="shared" si="22"/>
        <v>11.6675</v>
      </c>
      <c r="K43" s="88">
        <f t="shared" si="22"/>
        <v>23.335000000000001</v>
      </c>
      <c r="L43" s="88">
        <f t="shared" si="22"/>
        <v>46.67</v>
      </c>
      <c r="M43" s="132">
        <f>$D$9</f>
        <v>93.34</v>
      </c>
      <c r="N43" s="88"/>
      <c r="O43" s="96">
        <f>A43</f>
        <v>0</v>
      </c>
      <c r="P43" s="88">
        <f t="shared" ref="P43:Z43" si="23">Q43/2</f>
        <v>4.5576171875000002E-2</v>
      </c>
      <c r="Q43" s="88">
        <f t="shared" si="23"/>
        <v>9.1152343750000003E-2</v>
      </c>
      <c r="R43" s="88">
        <f t="shared" si="23"/>
        <v>0.18230468750000001</v>
      </c>
      <c r="S43" s="88">
        <f t="shared" si="23"/>
        <v>0.36460937500000001</v>
      </c>
      <c r="T43" s="88">
        <f t="shared" si="23"/>
        <v>0.72921875000000003</v>
      </c>
      <c r="U43" s="88">
        <f t="shared" si="23"/>
        <v>1.4584375000000001</v>
      </c>
      <c r="V43" s="88">
        <f t="shared" si="23"/>
        <v>2.9168750000000001</v>
      </c>
      <c r="W43" s="88">
        <f t="shared" si="23"/>
        <v>5.8337500000000002</v>
      </c>
      <c r="X43" s="88">
        <f t="shared" si="23"/>
        <v>11.6675</v>
      </c>
      <c r="Y43" s="88">
        <f t="shared" si="23"/>
        <v>23.335000000000001</v>
      </c>
      <c r="Z43" s="88">
        <f t="shared" si="23"/>
        <v>46.67</v>
      </c>
      <c r="AA43" s="89">
        <f>$D$9</f>
        <v>93.34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0.65112274734863729</v>
      </c>
      <c r="C44" s="90">
        <f>'Rep 1'!C36</f>
        <v>0.62846036932419003</v>
      </c>
      <c r="D44" s="90">
        <f>'Rep 1'!D36</f>
        <v>0.59356695197242904</v>
      </c>
      <c r="E44" s="90">
        <f>'Rep 1'!E36</f>
        <v>0.60344506811061105</v>
      </c>
      <c r="F44" s="90">
        <f>'Rep 1'!F36</f>
        <v>0.62091006732793785</v>
      </c>
      <c r="G44" s="90">
        <f>'Rep 1'!G36</f>
        <v>0.57343702790887474</v>
      </c>
      <c r="H44" s="90">
        <f>'Rep 1'!H36</f>
        <v>0.6286247488794422</v>
      </c>
      <c r="I44" s="90">
        <f>'Rep 1'!I36</f>
        <v>0.57713167862450154</v>
      </c>
      <c r="J44" s="90">
        <f>'Rep 1'!J36</f>
        <v>0.59705550727746726</v>
      </c>
      <c r="K44" s="90">
        <f>'Rep 1'!K36</f>
        <v>0.57881853080672507</v>
      </c>
      <c r="L44" s="90">
        <f>'Rep 1'!L36</f>
        <v>0.60124207075412572</v>
      </c>
      <c r="M44" s="134">
        <f>'Rep 1'!M36</f>
        <v>0.60653307345134422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0.95380750257805802</v>
      </c>
      <c r="C45" s="90">
        <f>IF('Rep 2'!$B$13="","",'Rep 2'!C36)</f>
        <v>0.95946153978937943</v>
      </c>
      <c r="D45" s="90">
        <f>IF('Rep 2'!$B$13="","",'Rep 2'!D36)</f>
        <v>0.90889823227249111</v>
      </c>
      <c r="E45" s="90">
        <f>IF('Rep 2'!$B$13="","",'Rep 2'!E36)</f>
        <v>0.92167525507215464</v>
      </c>
      <c r="F45" s="90">
        <f>IF('Rep 2'!$B$13="","",'Rep 2'!F36)</f>
        <v>0.99840677816035928</v>
      </c>
      <c r="G45" s="90">
        <f>IF('Rep 2'!$B$13="","",'Rep 2'!G36)</f>
        <v>0.97440519351744115</v>
      </c>
      <c r="H45" s="90">
        <f>IF('Rep 2'!$B$13="","",'Rep 2'!H36)</f>
        <v>0.99411003360535799</v>
      </c>
      <c r="I45" s="90">
        <f>IF('Rep 2'!$B$13="","",'Rep 2'!I36)</f>
        <v>1.0484074731696265</v>
      </c>
      <c r="J45" s="90">
        <f>IF('Rep 2'!$B$13="","",'Rep 2'!J36)</f>
        <v>0.99428024531269588</v>
      </c>
      <c r="K45" s="90">
        <f>IF('Rep 2'!$B$13="","",'Rep 2'!K36)</f>
        <v>1.7410171694734464</v>
      </c>
      <c r="L45" s="90">
        <f>IF('Rep 2'!$B$13="","",'Rep 2'!L36)</f>
        <v>2.83522236552127</v>
      </c>
      <c r="M45" s="134">
        <f>IF('Rep 2'!$B$13="","",'Rep 2'!M36)</f>
        <v>1.3310701842507084E-2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>
        <f>IF('Rep 2'!$B$13="","",'Rep 2'!X47)</f>
        <v>1.7410171694734464</v>
      </c>
      <c r="Z45" s="90">
        <f>IF('Rep 2'!$B$13="","",'Rep 2'!Y47)</f>
        <v>2.83522236552127</v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0.80246512496334765</v>
      </c>
      <c r="C47" s="85">
        <f t="shared" si="24"/>
        <v>0.79396095455678473</v>
      </c>
      <c r="D47" s="85">
        <f t="shared" si="24"/>
        <v>0.75123259212246007</v>
      </c>
      <c r="E47" s="85">
        <f t="shared" si="24"/>
        <v>0.76256016159138285</v>
      </c>
      <c r="F47" s="85">
        <f t="shared" si="24"/>
        <v>0.80965842274414856</v>
      </c>
      <c r="G47" s="85">
        <f t="shared" si="24"/>
        <v>0.77392111071315794</v>
      </c>
      <c r="H47" s="85">
        <f t="shared" si="24"/>
        <v>0.81136739124240009</v>
      </c>
      <c r="I47" s="85">
        <f t="shared" si="24"/>
        <v>0.812769575897064</v>
      </c>
      <c r="J47" s="85">
        <f t="shared" si="24"/>
        <v>0.79566787629508151</v>
      </c>
      <c r="K47" s="85">
        <f t="shared" si="24"/>
        <v>1.1599178501400857</v>
      </c>
      <c r="L47" s="85">
        <f t="shared" si="24"/>
        <v>1.7182322181376979</v>
      </c>
      <c r="M47" s="135">
        <f t="shared" si="24"/>
        <v>0.30992188764692563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>
        <f t="shared" si="25"/>
        <v>1.7410171694734464</v>
      </c>
      <c r="Z47" s="85">
        <f t="shared" si="25"/>
        <v>2.83522236552127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0.21403044298451324</v>
      </c>
      <c r="C48" s="85">
        <f t="shared" ref="C48:M48" si="26">STDEV(C44:C46)</f>
        <v>0.23405317221661981</v>
      </c>
      <c r="D48" s="85">
        <f t="shared" si="26"/>
        <v>0.22297288662040982</v>
      </c>
      <c r="E48" s="85">
        <f t="shared" si="26"/>
        <v>0.22502272317877028</v>
      </c>
      <c r="F48" s="85">
        <f t="shared" si="26"/>
        <v>0.26693048410522258</v>
      </c>
      <c r="G48" s="85">
        <f t="shared" si="26"/>
        <v>0.28352730894174788</v>
      </c>
      <c r="H48" s="85">
        <f t="shared" si="26"/>
        <v>0.25843712325359142</v>
      </c>
      <c r="I48" s="85">
        <f t="shared" si="26"/>
        <v>0.33324231013193584</v>
      </c>
      <c r="J48" s="85">
        <f t="shared" si="26"/>
        <v>0.28088030591976032</v>
      </c>
      <c r="K48" s="85">
        <f t="shared" si="26"/>
        <v>0.82179853848701268</v>
      </c>
      <c r="L48" s="85">
        <f t="shared" si="26"/>
        <v>1.5796626154669702</v>
      </c>
      <c r="M48" s="135">
        <f t="shared" si="26"/>
        <v>0.41947156171617483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4.5576171875000002E-2</v>
      </c>
      <c r="C49" s="88">
        <f t="shared" si="27"/>
        <v>9.1152343750000003E-2</v>
      </c>
      <c r="D49" s="88">
        <f t="shared" si="27"/>
        <v>0.18230468750000001</v>
      </c>
      <c r="E49" s="88">
        <f t="shared" si="27"/>
        <v>0.36460937500000001</v>
      </c>
      <c r="F49" s="88">
        <f t="shared" si="27"/>
        <v>0.72921875000000003</v>
      </c>
      <c r="G49" s="88">
        <f t="shared" si="27"/>
        <v>1.4584375000000001</v>
      </c>
      <c r="H49" s="88">
        <f t="shared" si="27"/>
        <v>2.9168750000000001</v>
      </c>
      <c r="I49" s="88">
        <f t="shared" si="27"/>
        <v>5.8337500000000002</v>
      </c>
      <c r="J49" s="88">
        <f t="shared" si="27"/>
        <v>11.6675</v>
      </c>
      <c r="K49" s="88">
        <f t="shared" si="27"/>
        <v>23.335000000000001</v>
      </c>
      <c r="L49" s="88">
        <f t="shared" si="27"/>
        <v>46.67</v>
      </c>
      <c r="M49" s="132">
        <f>$D$9</f>
        <v>93.34</v>
      </c>
      <c r="N49" s="88"/>
      <c r="O49" s="96">
        <f>A49</f>
        <v>0</v>
      </c>
      <c r="P49" s="88">
        <f t="shared" ref="P49:Z49" si="28">Q49/2</f>
        <v>4.5576171875000002E-2</v>
      </c>
      <c r="Q49" s="88">
        <f t="shared" si="28"/>
        <v>9.1152343750000003E-2</v>
      </c>
      <c r="R49" s="88">
        <f t="shared" si="28"/>
        <v>0.18230468750000001</v>
      </c>
      <c r="S49" s="88">
        <f t="shared" si="28"/>
        <v>0.36460937500000001</v>
      </c>
      <c r="T49" s="88">
        <f t="shared" si="28"/>
        <v>0.72921875000000003</v>
      </c>
      <c r="U49" s="88">
        <f t="shared" si="28"/>
        <v>1.4584375000000001</v>
      </c>
      <c r="V49" s="88">
        <f t="shared" si="28"/>
        <v>2.9168750000000001</v>
      </c>
      <c r="W49" s="88">
        <f t="shared" si="28"/>
        <v>5.8337500000000002</v>
      </c>
      <c r="X49" s="88">
        <f t="shared" si="28"/>
        <v>11.6675</v>
      </c>
      <c r="Y49" s="88">
        <f t="shared" si="28"/>
        <v>23.335000000000001</v>
      </c>
      <c r="Z49" s="88">
        <f t="shared" si="28"/>
        <v>46.67</v>
      </c>
      <c r="AA49" s="89">
        <f>$D$9</f>
        <v>93.34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0.56977324051277289</v>
      </c>
      <c r="C50" s="90">
        <f>'Rep 1'!C37</f>
        <v>0.55670679195287587</v>
      </c>
      <c r="D50" s="90">
        <f>'Rep 1'!D37</f>
        <v>0.58903330398483866</v>
      </c>
      <c r="E50" s="90">
        <f>'Rep 1'!E37</f>
        <v>0.61970044963049309</v>
      </c>
      <c r="F50" s="90">
        <f>'Rep 1'!F37</f>
        <v>0.615899602744301</v>
      </c>
      <c r="G50" s="90">
        <f>'Rep 1'!G37</f>
        <v>0.59743453822439563</v>
      </c>
      <c r="H50" s="90">
        <f>'Rep 1'!H37</f>
        <v>0.62238386440315818</v>
      </c>
      <c r="I50" s="90">
        <f>'Rep 1'!I37</f>
        <v>0.58311958610575587</v>
      </c>
      <c r="J50" s="90">
        <f>'Rep 1'!J37</f>
        <v>0.62886608360333585</v>
      </c>
      <c r="K50" s="90">
        <f>'Rep 1'!K37</f>
        <v>0.58209838976547501</v>
      </c>
      <c r="L50" s="90">
        <f>'Rep 1'!L37</f>
        <v>0.59418031499512436</v>
      </c>
      <c r="M50" s="134">
        <f>'Rep 1'!M37</f>
        <v>0.56074554177352998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0.46720096544987588</v>
      </c>
      <c r="C51" s="90">
        <f>IF('Rep 2'!$B$13="","",'Rep 2'!C37)</f>
        <v>0.44299734298163074</v>
      </c>
      <c r="D51" s="90">
        <f>IF('Rep 2'!$B$13="","",'Rep 2'!D37)</f>
        <v>0.48224344303650152</v>
      </c>
      <c r="E51" s="90">
        <f>IF('Rep 2'!$B$13="","",'Rep 2'!E37)</f>
        <v>0.44969278585851297</v>
      </c>
      <c r="F51" s="90">
        <f>IF('Rep 2'!$B$13="","",'Rep 2'!F37)</f>
        <v>0.48575143214525146</v>
      </c>
      <c r="G51" s="90">
        <f>IF('Rep 2'!$B$13="","",'Rep 2'!G37)</f>
        <v>0.46460581925658007</v>
      </c>
      <c r="H51" s="90">
        <f>IF('Rep 2'!$B$13="","",'Rep 2'!H37)</f>
        <v>0.50033470258200907</v>
      </c>
      <c r="I51" s="90">
        <f>IF('Rep 2'!$B$13="","",'Rep 2'!I37)</f>
        <v>0.51405663433473969</v>
      </c>
      <c r="J51" s="90">
        <f>IF('Rep 2'!$B$13="","",'Rep 2'!J37)</f>
        <v>0.54418539947499955</v>
      </c>
      <c r="K51" s="90">
        <f>IF('Rep 2'!$B$13="","",'Rep 2'!K37)</f>
        <v>0.52768670732584189</v>
      </c>
      <c r="L51" s="90">
        <f>IF('Rep 2'!$B$13="","",'Rep 2'!L37)</f>
        <v>0.53156662409366484</v>
      </c>
      <c r="M51" s="134">
        <f>IF('Rep 2'!$B$13="","",'Rep 2'!M37)</f>
        <v>0.48991830219146121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 t="str">
        <f>IF('Rep 2'!$B$13="","",'Rep 2'!Y48)</f>
        <v/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0.51848710298132439</v>
      </c>
      <c r="C53" s="85">
        <f t="shared" si="29"/>
        <v>0.4998520674672533</v>
      </c>
      <c r="D53" s="85">
        <f t="shared" si="29"/>
        <v>0.53563837351067012</v>
      </c>
      <c r="E53" s="85">
        <f t="shared" si="29"/>
        <v>0.53469661774450306</v>
      </c>
      <c r="F53" s="85">
        <f t="shared" si="29"/>
        <v>0.55082551744477626</v>
      </c>
      <c r="G53" s="85">
        <f t="shared" si="29"/>
        <v>0.53102017874048779</v>
      </c>
      <c r="H53" s="85">
        <f t="shared" si="29"/>
        <v>0.56135928349258357</v>
      </c>
      <c r="I53" s="85">
        <f t="shared" si="29"/>
        <v>0.54858811022024778</v>
      </c>
      <c r="J53" s="85">
        <f t="shared" si="29"/>
        <v>0.5865257415391677</v>
      </c>
      <c r="K53" s="85">
        <f t="shared" si="29"/>
        <v>0.55489254854565839</v>
      </c>
      <c r="L53" s="85">
        <f t="shared" si="29"/>
        <v>0.56287346954439466</v>
      </c>
      <c r="M53" s="135">
        <f t="shared" si="29"/>
        <v>0.52533192198249556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 t="e">
        <f t="shared" si="30"/>
        <v>#DIV/0!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7.2529551258706276E-2</v>
      </c>
      <c r="C54" s="85">
        <f t="shared" ref="C54:M54" si="31">STDEV(C50:C52)</f>
        <v>8.0404722452553312E-2</v>
      </c>
      <c r="D54" s="85">
        <f t="shared" si="31"/>
        <v>7.551183483853767E-2</v>
      </c>
      <c r="E54" s="85">
        <f t="shared" si="31"/>
        <v>0.12021357190684942</v>
      </c>
      <c r="F54" s="85">
        <f t="shared" si="31"/>
        <v>9.2028653989611117E-2</v>
      </c>
      <c r="G54" s="85">
        <f t="shared" si="31"/>
        <v>9.3924087918465349E-2</v>
      </c>
      <c r="H54" s="85">
        <f t="shared" si="31"/>
        <v>8.6301789961869546E-2</v>
      </c>
      <c r="I54" s="85">
        <f t="shared" si="31"/>
        <v>4.8834881526045024E-2</v>
      </c>
      <c r="J54" s="85">
        <f t="shared" si="31"/>
        <v>5.9878285982662642E-2</v>
      </c>
      <c r="K54" s="85">
        <f t="shared" si="31"/>
        <v>3.847486962883357E-2</v>
      </c>
      <c r="L54" s="85">
        <f t="shared" si="31"/>
        <v>4.4274565431540458E-2</v>
      </c>
      <c r="M54" s="135">
        <f t="shared" si="31"/>
        <v>5.0082421401205078E-2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4.5576171875000002E-2</v>
      </c>
      <c r="C55" s="88">
        <f t="shared" si="32"/>
        <v>9.1152343750000003E-2</v>
      </c>
      <c r="D55" s="88">
        <f t="shared" si="32"/>
        <v>0.18230468750000001</v>
      </c>
      <c r="E55" s="88">
        <f t="shared" si="32"/>
        <v>0.36460937500000001</v>
      </c>
      <c r="F55" s="88">
        <f t="shared" si="32"/>
        <v>0.72921875000000003</v>
      </c>
      <c r="G55" s="88">
        <f t="shared" si="32"/>
        <v>1.4584375000000001</v>
      </c>
      <c r="H55" s="88">
        <f t="shared" si="32"/>
        <v>2.9168750000000001</v>
      </c>
      <c r="I55" s="88">
        <f t="shared" si="32"/>
        <v>5.8337500000000002</v>
      </c>
      <c r="J55" s="88">
        <f t="shared" si="32"/>
        <v>11.6675</v>
      </c>
      <c r="K55" s="88">
        <f t="shared" si="32"/>
        <v>23.335000000000001</v>
      </c>
      <c r="L55" s="88">
        <f t="shared" si="32"/>
        <v>46.67</v>
      </c>
      <c r="M55" s="132">
        <f>$D$9</f>
        <v>93.34</v>
      </c>
      <c r="N55" s="88"/>
      <c r="O55" s="96">
        <f>A55</f>
        <v>0</v>
      </c>
      <c r="P55" s="88">
        <f t="shared" ref="P55:Z55" si="33">Q55/2</f>
        <v>4.5576171875000002E-2</v>
      </c>
      <c r="Q55" s="88">
        <f t="shared" si="33"/>
        <v>9.1152343750000003E-2</v>
      </c>
      <c r="R55" s="88">
        <f t="shared" si="33"/>
        <v>0.18230468750000001</v>
      </c>
      <c r="S55" s="88">
        <f t="shared" si="33"/>
        <v>0.36460937500000001</v>
      </c>
      <c r="T55" s="88">
        <f t="shared" si="33"/>
        <v>0.72921875000000003</v>
      </c>
      <c r="U55" s="88">
        <f t="shared" si="33"/>
        <v>1.4584375000000001</v>
      </c>
      <c r="V55" s="88">
        <f t="shared" si="33"/>
        <v>2.9168750000000001</v>
      </c>
      <c r="W55" s="88">
        <f t="shared" si="33"/>
        <v>5.8337500000000002</v>
      </c>
      <c r="X55" s="88">
        <f t="shared" si="33"/>
        <v>11.6675</v>
      </c>
      <c r="Y55" s="88">
        <f t="shared" si="33"/>
        <v>23.335000000000001</v>
      </c>
      <c r="Z55" s="88">
        <f t="shared" si="33"/>
        <v>46.67</v>
      </c>
      <c r="AA55" s="89">
        <f>$D$9</f>
        <v>93.34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0.57341347753740779</v>
      </c>
      <c r="C56" s="90">
        <f>'Rep 1'!C38</f>
        <v>0.54089624759355726</v>
      </c>
      <c r="D56" s="90">
        <f>'Rep 1'!D38</f>
        <v>0.63319906197682208</v>
      </c>
      <c r="E56" s="90">
        <f>'Rep 1'!E38</f>
        <v>0.5731909882963212</v>
      </c>
      <c r="F56" s="90">
        <f>'Rep 1'!F38</f>
        <v>0.57356057479027944</v>
      </c>
      <c r="G56" s="90">
        <f>'Rep 1'!G38</f>
        <v>0.60370285967830728</v>
      </c>
      <c r="H56" s="90">
        <f>'Rep 1'!H38</f>
        <v>0.57624778670383126</v>
      </c>
      <c r="I56" s="90">
        <f>'Rep 1'!I38</f>
        <v>0.59794888592187834</v>
      </c>
      <c r="J56" s="90">
        <f>'Rep 1'!J38</f>
        <v>0.56973338609036284</v>
      </c>
      <c r="K56" s="90">
        <f>'Rep 1'!K38</f>
        <v>0.59505079707693753</v>
      </c>
      <c r="L56" s="90">
        <f>'Rep 1'!L38</f>
        <v>0.5601111997726701</v>
      </c>
      <c r="M56" s="134">
        <f>'Rep 1'!M38</f>
        <v>0.55752706515918982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0.46805109550504992</v>
      </c>
      <c r="C57" s="90">
        <f>IF('Rep 2'!$B$13="","",'Rep 2'!C38)</f>
        <v>0.48459917247182921</v>
      </c>
      <c r="D57" s="90">
        <f>IF('Rep 2'!$B$13="","",'Rep 2'!D38)</f>
        <v>0.44718695215913812</v>
      </c>
      <c r="E57" s="90">
        <f>IF('Rep 2'!$B$13="","",'Rep 2'!E38)</f>
        <v>0.47570096687027935</v>
      </c>
      <c r="F57" s="90">
        <f>IF('Rep 2'!$B$13="","",'Rep 2'!F38)</f>
        <v>0.50701762853768451</v>
      </c>
      <c r="G57" s="90">
        <f>IF('Rep 2'!$B$13="","",'Rep 2'!G38)</f>
        <v>0.4955037897363046</v>
      </c>
      <c r="H57" s="90">
        <f>IF('Rep 2'!$B$13="","",'Rep 2'!H38)</f>
        <v>0.52483104357986321</v>
      </c>
      <c r="I57" s="90">
        <f>IF('Rep 2'!$B$13="","",'Rep 2'!I38)</f>
        <v>0.57519728943715653</v>
      </c>
      <c r="J57" s="90">
        <f>IF('Rep 2'!$B$13="","",'Rep 2'!J38)</f>
        <v>0.54160617612070361</v>
      </c>
      <c r="K57" s="90">
        <f>IF('Rep 2'!$B$13="","",'Rep 2'!K38)</f>
        <v>0.54779830427143417</v>
      </c>
      <c r="L57" s="90">
        <f>IF('Rep 2'!$B$13="","",'Rep 2'!L38)</f>
        <v>0.56764361717514589</v>
      </c>
      <c r="M57" s="134">
        <f>IF('Rep 2'!$B$13="","",'Rep 2'!M38)</f>
        <v>0.55044097311982443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0.52073228652122883</v>
      </c>
      <c r="C59" s="85">
        <f t="shared" si="34"/>
        <v>0.51274771003269326</v>
      </c>
      <c r="D59" s="85">
        <f t="shared" si="34"/>
        <v>0.54019300706798012</v>
      </c>
      <c r="E59" s="85">
        <f t="shared" si="34"/>
        <v>0.52444597758330025</v>
      </c>
      <c r="F59" s="85">
        <f t="shared" si="34"/>
        <v>0.54028910166398192</v>
      </c>
      <c r="G59" s="85">
        <f t="shared" si="34"/>
        <v>0.549603324707306</v>
      </c>
      <c r="H59" s="85">
        <f t="shared" si="34"/>
        <v>0.55053941514184723</v>
      </c>
      <c r="I59" s="85">
        <f t="shared" si="34"/>
        <v>0.58657308767951744</v>
      </c>
      <c r="J59" s="85">
        <f t="shared" si="34"/>
        <v>0.55566978110553322</v>
      </c>
      <c r="K59" s="85">
        <f t="shared" si="34"/>
        <v>0.57142455067418585</v>
      </c>
      <c r="L59" s="85">
        <f t="shared" si="34"/>
        <v>0.56387740847390799</v>
      </c>
      <c r="M59" s="135">
        <f t="shared" si="34"/>
        <v>0.55398401913950712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7.4502454817048577E-2</v>
      </c>
      <c r="C60" s="85">
        <f t="shared" ref="C60:M60" si="36">STDEV(C56:C58)</f>
        <v>3.9808043579542381E-2</v>
      </c>
      <c r="D60" s="85">
        <f t="shared" si="36"/>
        <v>0.13153042423490097</v>
      </c>
      <c r="E60" s="85">
        <f t="shared" si="36"/>
        <v>6.8935855248376005E-2</v>
      </c>
      <c r="F60" s="85">
        <f t="shared" si="36"/>
        <v>4.7052968535341841E-2</v>
      </c>
      <c r="G60" s="85">
        <f t="shared" si="36"/>
        <v>7.6508296074067644E-2</v>
      </c>
      <c r="H60" s="85">
        <f t="shared" si="36"/>
        <v>3.6357127729484594E-2</v>
      </c>
      <c r="I60" s="85">
        <f t="shared" si="36"/>
        <v>1.6087808157166802E-2</v>
      </c>
      <c r="J60" s="85">
        <f t="shared" si="36"/>
        <v>1.9888940905403905E-2</v>
      </c>
      <c r="K60" s="85">
        <f t="shared" si="36"/>
        <v>3.341255809073998E-2</v>
      </c>
      <c r="L60" s="85">
        <f t="shared" si="36"/>
        <v>5.3262234240181901E-3</v>
      </c>
      <c r="M60" s="135">
        <f t="shared" si="36"/>
        <v>5.0106237331472778E-3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4.5576171875000002E-2</v>
      </c>
      <c r="C61" s="88">
        <f t="shared" si="37"/>
        <v>9.1152343750000003E-2</v>
      </c>
      <c r="D61" s="88">
        <f t="shared" si="37"/>
        <v>0.18230468750000001</v>
      </c>
      <c r="E61" s="88">
        <f t="shared" si="37"/>
        <v>0.36460937500000001</v>
      </c>
      <c r="F61" s="88">
        <f t="shared" si="37"/>
        <v>0.72921875000000003</v>
      </c>
      <c r="G61" s="88">
        <f t="shared" si="37"/>
        <v>1.4584375000000001</v>
      </c>
      <c r="H61" s="88">
        <f t="shared" si="37"/>
        <v>2.9168750000000001</v>
      </c>
      <c r="I61" s="88">
        <f t="shared" si="37"/>
        <v>5.8337500000000002</v>
      </c>
      <c r="J61" s="88">
        <f t="shared" si="37"/>
        <v>11.6675</v>
      </c>
      <c r="K61" s="88">
        <f t="shared" si="37"/>
        <v>23.335000000000001</v>
      </c>
      <c r="L61" s="88">
        <f t="shared" si="37"/>
        <v>46.67</v>
      </c>
      <c r="M61" s="132">
        <f>$D$9</f>
        <v>93.34</v>
      </c>
      <c r="N61" s="88"/>
      <c r="O61" s="96">
        <f>A61</f>
        <v>0</v>
      </c>
      <c r="P61" s="88">
        <f t="shared" ref="P61:Z61" si="38">Q61/2</f>
        <v>4.5576171875000002E-2</v>
      </c>
      <c r="Q61" s="88">
        <f t="shared" si="38"/>
        <v>9.1152343750000003E-2</v>
      </c>
      <c r="R61" s="88">
        <f t="shared" si="38"/>
        <v>0.18230468750000001</v>
      </c>
      <c r="S61" s="88">
        <f t="shared" si="38"/>
        <v>0.36460937500000001</v>
      </c>
      <c r="T61" s="88">
        <f t="shared" si="38"/>
        <v>0.72921875000000003</v>
      </c>
      <c r="U61" s="88">
        <f t="shared" si="38"/>
        <v>1.4584375000000001</v>
      </c>
      <c r="V61" s="88">
        <f t="shared" si="38"/>
        <v>2.9168750000000001</v>
      </c>
      <c r="W61" s="88">
        <f t="shared" si="38"/>
        <v>5.8337500000000002</v>
      </c>
      <c r="X61" s="88">
        <f t="shared" si="38"/>
        <v>11.6675</v>
      </c>
      <c r="Y61" s="88">
        <f t="shared" si="38"/>
        <v>23.335000000000001</v>
      </c>
      <c r="Z61" s="88">
        <f t="shared" si="38"/>
        <v>46.67</v>
      </c>
      <c r="AA61" s="89">
        <f>$D$9</f>
        <v>93.34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0.63200858759564305</v>
      </c>
      <c r="C62" s="90">
        <f>'Rep 1'!C39</f>
        <v>0.58629264662712621</v>
      </c>
      <c r="D62" s="90">
        <f>'Rep 1'!D39</f>
        <v>0.58086968375090831</v>
      </c>
      <c r="E62" s="90">
        <f>'Rep 1'!E39</f>
        <v>0.5663592345566868</v>
      </c>
      <c r="F62" s="90">
        <f>'Rep 1'!F39</f>
        <v>0.59351550069246162</v>
      </c>
      <c r="G62" s="90">
        <f>'Rep 1'!G39</f>
        <v>0.59671833256464213</v>
      </c>
      <c r="H62" s="90">
        <f>'Rep 1'!H39</f>
        <v>0.61220159341429392</v>
      </c>
      <c r="I62" s="90">
        <f>'Rep 1'!I39</f>
        <v>0.62945565001554027</v>
      </c>
      <c r="J62" s="90">
        <f>'Rep 1'!J39</f>
        <v>0.57121754966610405</v>
      </c>
      <c r="K62" s="90">
        <f>'Rep 1'!K39</f>
        <v>0.59786162056136327</v>
      </c>
      <c r="L62" s="90">
        <f>'Rep 1'!L39</f>
        <v>0.60412480719045103</v>
      </c>
      <c r="M62" s="134">
        <f>'Rep 1'!M39</f>
        <v>0.6628511761624124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0.49048730190912232</v>
      </c>
      <c r="C63" s="90">
        <f>IF('Rep 2'!$B$13="","",'Rep 2'!C39)</f>
        <v>0.48172976992296984</v>
      </c>
      <c r="D63" s="90">
        <f>IF('Rep 2'!$B$13="","",'Rep 2'!D39)</f>
        <v>0.45800185087377648</v>
      </c>
      <c r="E63" s="90">
        <f>IF('Rep 2'!$B$13="","",'Rep 2'!E39)</f>
        <v>0.49188418056054428</v>
      </c>
      <c r="F63" s="90">
        <f>IF('Rep 2'!$B$13="","",'Rep 2'!F39)</f>
        <v>0.49831869289616587</v>
      </c>
      <c r="G63" s="90">
        <f>IF('Rep 2'!$B$13="","",'Rep 2'!G39)</f>
        <v>0.51422766409619125</v>
      </c>
      <c r="H63" s="90">
        <f>IF('Rep 2'!$B$13="","",'Rep 2'!H39)</f>
        <v>0.50900014504792701</v>
      </c>
      <c r="I63" s="90">
        <f>IF('Rep 2'!$B$13="","",'Rep 2'!I39)</f>
        <v>0.56225497786294654</v>
      </c>
      <c r="J63" s="90">
        <f>IF('Rep 2'!$B$13="","",'Rep 2'!J39)</f>
        <v>0.54565235768284159</v>
      </c>
      <c r="K63" s="90">
        <f>IF('Rep 2'!$B$13="","",'Rep 2'!K39)</f>
        <v>0.62336189293747724</v>
      </c>
      <c r="L63" s="90">
        <f>IF('Rep 2'!$B$13="","",'Rep 2'!L39)</f>
        <v>0.6249524459003315</v>
      </c>
      <c r="M63" s="134">
        <f>IF('Rep 2'!$B$13="","",'Rep 2'!M39)</f>
        <v>0.59876666915343235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 t="str">
        <f>IF('Rep 2'!$B$13="","",'Rep 2'!Y50)</f>
        <v/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0.56124794475238271</v>
      </c>
      <c r="C65" s="85">
        <f t="shared" si="39"/>
        <v>0.534011208275048</v>
      </c>
      <c r="D65" s="85">
        <f t="shared" si="39"/>
        <v>0.51943576731234242</v>
      </c>
      <c r="E65" s="85">
        <f t="shared" si="39"/>
        <v>0.52912170755861554</v>
      </c>
      <c r="F65" s="85">
        <f t="shared" si="39"/>
        <v>0.54591709679431377</v>
      </c>
      <c r="G65" s="85">
        <f t="shared" si="39"/>
        <v>0.55547299833041675</v>
      </c>
      <c r="H65" s="85">
        <f t="shared" si="39"/>
        <v>0.56060086923111041</v>
      </c>
      <c r="I65" s="85">
        <f t="shared" si="39"/>
        <v>0.5958553139392434</v>
      </c>
      <c r="J65" s="85">
        <f t="shared" si="39"/>
        <v>0.55843495367447282</v>
      </c>
      <c r="K65" s="85">
        <f t="shared" si="39"/>
        <v>0.61061175674942025</v>
      </c>
      <c r="L65" s="85">
        <f t="shared" si="39"/>
        <v>0.61453862654539126</v>
      </c>
      <c r="M65" s="135">
        <f t="shared" si="39"/>
        <v>0.63080892265792232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 t="e">
        <f t="shared" si="40"/>
        <v>#DIV/0!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0.10007066079117706</v>
      </c>
      <c r="C66" s="137">
        <f t="shared" ref="C66:M66" si="41">STDEV(C62:C64)</f>
        <v>7.3937119177881844E-2</v>
      </c>
      <c r="D66" s="137">
        <f t="shared" si="41"/>
        <v>8.6880677817115365E-2</v>
      </c>
      <c r="E66" s="137">
        <f t="shared" si="41"/>
        <v>5.2661815709906655E-2</v>
      </c>
      <c r="F66" s="137">
        <f t="shared" si="41"/>
        <v>6.7314308340073112E-2</v>
      </c>
      <c r="G66" s="137">
        <f t="shared" si="41"/>
        <v>5.8329711058652929E-2</v>
      </c>
      <c r="H66" s="137">
        <f t="shared" si="41"/>
        <v>7.2974443968131394E-2</v>
      </c>
      <c r="I66" s="137">
        <f t="shared" si="41"/>
        <v>4.7518050979393017E-2</v>
      </c>
      <c r="J66" s="137">
        <f t="shared" si="41"/>
        <v>1.8077320613700845E-2</v>
      </c>
      <c r="K66" s="137">
        <f t="shared" si="41"/>
        <v>1.803141551925418E-2</v>
      </c>
      <c r="L66" s="137">
        <f t="shared" si="41"/>
        <v>1.4727364567859915E-2</v>
      </c>
      <c r="M66" s="138">
        <f t="shared" si="41"/>
        <v>4.5314589475046629E-2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4.5576171875000002E-2</v>
      </c>
      <c r="Q70" s="88">
        <f t="shared" si="42"/>
        <v>9.1152343750000003E-2</v>
      </c>
      <c r="R70" s="88">
        <f t="shared" si="42"/>
        <v>0.18230468750000001</v>
      </c>
      <c r="S70" s="88">
        <f t="shared" si="42"/>
        <v>0.36460937500000001</v>
      </c>
      <c r="T70" s="88">
        <f t="shared" si="42"/>
        <v>0.72921875000000003</v>
      </c>
      <c r="U70" s="88">
        <f t="shared" si="42"/>
        <v>1.4584375000000001</v>
      </c>
      <c r="V70" s="88">
        <f t="shared" si="42"/>
        <v>2.9168750000000001</v>
      </c>
      <c r="W70" s="88">
        <f t="shared" si="42"/>
        <v>5.8337500000000002</v>
      </c>
      <c r="X70" s="88">
        <f t="shared" si="42"/>
        <v>11.6675</v>
      </c>
      <c r="Y70" s="88">
        <f t="shared" si="42"/>
        <v>23.335000000000001</v>
      </c>
      <c r="Z70" s="88">
        <f t="shared" si="42"/>
        <v>46.67</v>
      </c>
      <c r="AA70" s="89">
        <f>$D$9</f>
        <v>93.34</v>
      </c>
    </row>
    <row r="71" spans="1:29" x14ac:dyDescent="0.25">
      <c r="O71" s="50">
        <f t="shared" ref="O71:O78" si="43">I2</f>
        <v>0</v>
      </c>
      <c r="P71" s="90">
        <f t="shared" ref="P71:AA71" si="44">B29</f>
        <v>0.95275540557800931</v>
      </c>
      <c r="Q71" s="90">
        <f t="shared" si="44"/>
        <v>0.98642110875317845</v>
      </c>
      <c r="R71" s="90">
        <f t="shared" si="44"/>
        <v>1.0059057103131726</v>
      </c>
      <c r="S71" s="90">
        <f t="shared" si="44"/>
        <v>0.99003591081063935</v>
      </c>
      <c r="T71" s="90">
        <f t="shared" si="44"/>
        <v>1.1083570007123047</v>
      </c>
      <c r="U71" s="90">
        <f t="shared" si="44"/>
        <v>1.0429687336897961</v>
      </c>
      <c r="V71" s="90">
        <f t="shared" si="44"/>
        <v>1.1181630515273464</v>
      </c>
      <c r="W71" s="90">
        <f t="shared" si="44"/>
        <v>1.1327532900316455</v>
      </c>
      <c r="X71" s="90">
        <f t="shared" si="44"/>
        <v>1.4925747610417628</v>
      </c>
      <c r="Y71" s="90">
        <f t="shared" si="44"/>
        <v>15.536151585957022</v>
      </c>
      <c r="Z71" s="90">
        <f t="shared" si="44"/>
        <v>1.7191934259027531E-2</v>
      </c>
      <c r="AA71" s="91">
        <f t="shared" si="44"/>
        <v>-5.1392731842539354E-4</v>
      </c>
    </row>
    <row r="72" spans="1:29" x14ac:dyDescent="0.25">
      <c r="O72" s="50">
        <f t="shared" si="43"/>
        <v>0</v>
      </c>
      <c r="P72" s="90">
        <f t="shared" ref="P72:AA72" si="45">B35</f>
        <v>0.96167560838011423</v>
      </c>
      <c r="Q72" s="90">
        <f t="shared" si="45"/>
        <v>0.9636605917820964</v>
      </c>
      <c r="R72" s="90">
        <f t="shared" si="45"/>
        <v>0.95567081197023762</v>
      </c>
      <c r="S72" s="90">
        <f t="shared" si="45"/>
        <v>0.96440045821843889</v>
      </c>
      <c r="T72" s="90">
        <f t="shared" si="45"/>
        <v>1.0756274439461158</v>
      </c>
      <c r="U72" s="90">
        <f t="shared" si="45"/>
        <v>1.0200674655120063</v>
      </c>
      <c r="V72" s="90">
        <f t="shared" si="45"/>
        <v>1.1511800488755102</v>
      </c>
      <c r="W72" s="90">
        <f t="shared" si="45"/>
        <v>1.3674933103697509</v>
      </c>
      <c r="X72" s="90">
        <f t="shared" si="45"/>
        <v>1.8006552627182622</v>
      </c>
      <c r="Y72" s="90">
        <f t="shared" si="45"/>
        <v>8.8416375560352876</v>
      </c>
      <c r="Z72" s="90">
        <f t="shared" si="45"/>
        <v>6.6464440908089258E-4</v>
      </c>
      <c r="AA72" s="91">
        <f t="shared" si="45"/>
        <v>-7.5336945391053485E-4</v>
      </c>
    </row>
    <row r="73" spans="1:29" x14ac:dyDescent="0.25">
      <c r="O73" s="50" t="str">
        <f t="shared" si="43"/>
        <v>BPE</v>
      </c>
      <c r="P73" s="90">
        <f t="shared" ref="P73:AA73" si="46">B41</f>
        <v>0.96254322611254262</v>
      </c>
      <c r="Q73" s="90">
        <f t="shared" si="46"/>
        <v>0.99085899229624252</v>
      </c>
      <c r="R73" s="90">
        <f t="shared" si="46"/>
        <v>1.0255493532671589</v>
      </c>
      <c r="S73" s="90">
        <f t="shared" si="46"/>
        <v>1.1078187899969039</v>
      </c>
      <c r="T73" s="90">
        <f t="shared" si="46"/>
        <v>1.4263731470276699</v>
      </c>
      <c r="U73" s="90">
        <f t="shared" si="46"/>
        <v>1.6810861010411426</v>
      </c>
      <c r="V73" s="90">
        <f t="shared" si="46"/>
        <v>2.1278749107151285</v>
      </c>
      <c r="W73" s="90">
        <f t="shared" si="46"/>
        <v>2.855781578244863</v>
      </c>
      <c r="X73" s="90">
        <f t="shared" si="46"/>
        <v>3.4969631810454809</v>
      </c>
      <c r="Y73" s="90">
        <f t="shared" si="46"/>
        <v>9.2595460215038834</v>
      </c>
      <c r="Z73" s="90">
        <f t="shared" si="46"/>
        <v>4.9854831981231938E-2</v>
      </c>
      <c r="AA73" s="91">
        <f t="shared" si="46"/>
        <v>-1.4752536501450471E-3</v>
      </c>
    </row>
    <row r="74" spans="1:29" x14ac:dyDescent="0.25">
      <c r="O74" s="50">
        <f t="shared" si="43"/>
        <v>0</v>
      </c>
      <c r="P74" s="90">
        <f t="shared" ref="P74:AA74" si="47">B47</f>
        <v>0.80246512496334765</v>
      </c>
      <c r="Q74" s="90">
        <f t="shared" si="47"/>
        <v>0.79396095455678473</v>
      </c>
      <c r="R74" s="90">
        <f t="shared" si="47"/>
        <v>0.75123259212246007</v>
      </c>
      <c r="S74" s="90">
        <f t="shared" si="47"/>
        <v>0.76256016159138285</v>
      </c>
      <c r="T74" s="90">
        <f t="shared" si="47"/>
        <v>0.80965842274414856</v>
      </c>
      <c r="U74" s="90">
        <f t="shared" si="47"/>
        <v>0.77392111071315794</v>
      </c>
      <c r="V74" s="90">
        <f t="shared" si="47"/>
        <v>0.81136739124240009</v>
      </c>
      <c r="W74" s="90">
        <f t="shared" si="47"/>
        <v>0.812769575897064</v>
      </c>
      <c r="X74" s="90">
        <f t="shared" si="47"/>
        <v>0.79566787629508151</v>
      </c>
      <c r="Y74" s="90">
        <f t="shared" si="47"/>
        <v>1.1599178501400857</v>
      </c>
      <c r="Z74" s="90">
        <f t="shared" si="47"/>
        <v>1.7182322181376979</v>
      </c>
      <c r="AA74" s="91">
        <f t="shared" si="47"/>
        <v>0.30992188764692563</v>
      </c>
    </row>
    <row r="75" spans="1:29" x14ac:dyDescent="0.25">
      <c r="O75" s="50">
        <f t="shared" si="43"/>
        <v>0</v>
      </c>
      <c r="P75" s="90">
        <f t="shared" ref="P75:AA75" si="48">B53</f>
        <v>0.51848710298132439</v>
      </c>
      <c r="Q75" s="90">
        <f t="shared" si="48"/>
        <v>0.4998520674672533</v>
      </c>
      <c r="R75" s="90">
        <f t="shared" si="48"/>
        <v>0.53563837351067012</v>
      </c>
      <c r="S75" s="90">
        <f t="shared" si="48"/>
        <v>0.53469661774450306</v>
      </c>
      <c r="T75" s="90">
        <f t="shared" si="48"/>
        <v>0.55082551744477626</v>
      </c>
      <c r="U75" s="90">
        <f t="shared" si="48"/>
        <v>0.53102017874048779</v>
      </c>
      <c r="V75" s="90">
        <f t="shared" si="48"/>
        <v>0.56135928349258357</v>
      </c>
      <c r="W75" s="90">
        <f t="shared" si="48"/>
        <v>0.54858811022024778</v>
      </c>
      <c r="X75" s="90">
        <f t="shared" si="48"/>
        <v>0.5865257415391677</v>
      </c>
      <c r="Y75" s="90">
        <f t="shared" si="48"/>
        <v>0.55489254854565839</v>
      </c>
      <c r="Z75" s="90">
        <f t="shared" si="48"/>
        <v>0.56287346954439466</v>
      </c>
      <c r="AA75" s="91">
        <f t="shared" si="48"/>
        <v>0.52533192198249556</v>
      </c>
    </row>
    <row r="76" spans="1:29" x14ac:dyDescent="0.25">
      <c r="O76" s="50">
        <f t="shared" si="43"/>
        <v>0</v>
      </c>
      <c r="P76" s="90">
        <f t="shared" ref="P76:AA76" si="49">B59</f>
        <v>0.52073228652122883</v>
      </c>
      <c r="Q76" s="90">
        <f t="shared" si="49"/>
        <v>0.51274771003269326</v>
      </c>
      <c r="R76" s="90">
        <f t="shared" si="49"/>
        <v>0.54019300706798012</v>
      </c>
      <c r="S76" s="90">
        <f t="shared" si="49"/>
        <v>0.52444597758330025</v>
      </c>
      <c r="T76" s="90">
        <f t="shared" si="49"/>
        <v>0.54028910166398192</v>
      </c>
      <c r="U76" s="90">
        <f t="shared" si="49"/>
        <v>0.549603324707306</v>
      </c>
      <c r="V76" s="90">
        <f t="shared" si="49"/>
        <v>0.55053941514184723</v>
      </c>
      <c r="W76" s="90">
        <f t="shared" si="49"/>
        <v>0.58657308767951744</v>
      </c>
      <c r="X76" s="90">
        <f t="shared" si="49"/>
        <v>0.55566978110553322</v>
      </c>
      <c r="Y76" s="90">
        <f t="shared" si="49"/>
        <v>0.57142455067418585</v>
      </c>
      <c r="Z76" s="90">
        <f t="shared" si="49"/>
        <v>0.56387740847390799</v>
      </c>
      <c r="AA76" s="91">
        <f t="shared" si="49"/>
        <v>0.55398401913950712</v>
      </c>
    </row>
    <row r="77" spans="1:29" x14ac:dyDescent="0.25">
      <c r="O77" s="50">
        <f t="shared" si="43"/>
        <v>0</v>
      </c>
      <c r="P77" s="90">
        <f t="shared" ref="P77:AA77" si="50">B65</f>
        <v>0.56124794475238271</v>
      </c>
      <c r="Q77" s="90">
        <f t="shared" si="50"/>
        <v>0.534011208275048</v>
      </c>
      <c r="R77" s="90">
        <f t="shared" si="50"/>
        <v>0.51943576731234242</v>
      </c>
      <c r="S77" s="90">
        <f t="shared" si="50"/>
        <v>0.52912170755861554</v>
      </c>
      <c r="T77" s="90">
        <f t="shared" si="50"/>
        <v>0.54591709679431377</v>
      </c>
      <c r="U77" s="90">
        <f t="shared" si="50"/>
        <v>0.55547299833041675</v>
      </c>
      <c r="V77" s="90">
        <f t="shared" si="50"/>
        <v>0.56060086923111041</v>
      </c>
      <c r="W77" s="90">
        <f t="shared" si="50"/>
        <v>0.5958553139392434</v>
      </c>
      <c r="X77" s="90">
        <f t="shared" si="50"/>
        <v>0.55843495367447282</v>
      </c>
      <c r="Y77" s="90">
        <f t="shared" si="50"/>
        <v>0.61061175674942025</v>
      </c>
      <c r="Z77" s="90">
        <f t="shared" si="50"/>
        <v>0.61453862654539126</v>
      </c>
      <c r="AA77" s="91">
        <f t="shared" si="50"/>
        <v>0.63080892265792232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1.1860401373879168</v>
      </c>
      <c r="W78" s="102">
        <f>Q9</f>
        <v>1.4145969226185233</v>
      </c>
      <c r="X78" s="102">
        <f>R9</f>
        <v>1.6785085357642813</v>
      </c>
      <c r="Y78" s="102">
        <f>S9</f>
        <v>2.5125235918886819</v>
      </c>
      <c r="Z78" s="102">
        <f>T9</f>
        <v>5.2310134583521162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4.5576171875000002E-2</v>
      </c>
      <c r="Q82" s="88">
        <f t="shared" si="51"/>
        <v>9.1152343750000003E-2</v>
      </c>
      <c r="R82" s="88">
        <f t="shared" si="51"/>
        <v>0.18230468750000001</v>
      </c>
      <c r="S82" s="88">
        <f t="shared" si="51"/>
        <v>0.36460937500000001</v>
      </c>
      <c r="T82" s="88">
        <f t="shared" si="51"/>
        <v>0.72921875000000003</v>
      </c>
      <c r="U82" s="88">
        <f t="shared" si="51"/>
        <v>1.4584375000000001</v>
      </c>
      <c r="V82" s="88">
        <f t="shared" si="51"/>
        <v>2.9168750000000001</v>
      </c>
      <c r="W82" s="88">
        <f t="shared" si="51"/>
        <v>5.8337500000000002</v>
      </c>
      <c r="X82" s="88">
        <f t="shared" si="51"/>
        <v>11.6675</v>
      </c>
      <c r="Y82" s="88">
        <f t="shared" si="51"/>
        <v>23.335000000000001</v>
      </c>
      <c r="Z82" s="88">
        <f t="shared" si="51"/>
        <v>46.67</v>
      </c>
      <c r="AA82" s="89">
        <f>$D$9</f>
        <v>93.34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113.43819704705143</v>
      </c>
      <c r="Q83" s="90">
        <f>Cytotoxicity!C35</f>
        <v>102.08955005255427</v>
      </c>
      <c r="R83" s="90">
        <f>Cytotoxicity!D35</f>
        <v>102.53051528300276</v>
      </c>
      <c r="S83" s="90">
        <f>Cytotoxicity!E35</f>
        <v>100.16783883012721</v>
      </c>
      <c r="T83" s="90">
        <f>Cytotoxicity!F35</f>
        <v>100.42301998874596</v>
      </c>
      <c r="U83" s="90">
        <f>Cytotoxicity!G35</f>
        <v>105.98699156886013</v>
      </c>
      <c r="V83" s="90">
        <f>Cytotoxicity!H35</f>
        <v>110.79560495188073</v>
      </c>
      <c r="W83" s="90">
        <f>Cytotoxicity!I35</f>
        <v>119.90052876104028</v>
      </c>
      <c r="X83" s="90">
        <f>Cytotoxicity!J35</f>
        <v>123.87688353492689</v>
      </c>
      <c r="Y83" s="90">
        <f>Cytotoxicity!K35</f>
        <v>69.195492457548582</v>
      </c>
      <c r="Z83" s="90">
        <f>Cytotoxicity!L35</f>
        <v>1.94572817770801</v>
      </c>
      <c r="AA83" s="91">
        <f>Cytotoxicity!M35</f>
        <v>4.8218194166857344</v>
      </c>
    </row>
    <row r="84" spans="15:27" x14ac:dyDescent="0.25">
      <c r="O84" s="50" t="str">
        <f t="shared" si="52"/>
        <v xml:space="preserve">viability  </v>
      </c>
      <c r="P84" s="90">
        <f>Cytotoxicity!B36</f>
        <v>103.46594719818216</v>
      </c>
      <c r="Q84" s="90">
        <f>Cytotoxicity!C36</f>
        <v>96.902334963688347</v>
      </c>
      <c r="R84" s="90">
        <f>Cytotoxicity!D36</f>
        <v>99.840925361089845</v>
      </c>
      <c r="S84" s="90">
        <f>Cytotoxicity!E36</f>
        <v>100.5693894103112</v>
      </c>
      <c r="T84" s="90">
        <f>Cytotoxicity!F36</f>
        <v>95.160932624040242</v>
      </c>
      <c r="U84" s="90">
        <f>Cytotoxicity!G36</f>
        <v>100.80522788357328</v>
      </c>
      <c r="V84" s="90">
        <f>Cytotoxicity!H36</f>
        <v>94.053994574303601</v>
      </c>
      <c r="W84" s="90">
        <f>Cytotoxicity!I36</f>
        <v>123.81127201921871</v>
      </c>
      <c r="X84" s="90">
        <f>Cytotoxicity!J36</f>
        <v>167.93952969700428</v>
      </c>
      <c r="Y84" s="90">
        <f>Cytotoxicity!K36</f>
        <v>25.246172883156682</v>
      </c>
      <c r="Z84" s="90">
        <f>Cytotoxicity!L36</f>
        <v>0.63770789203063794</v>
      </c>
      <c r="AA84" s="91">
        <f>Cytotoxicity!M36</f>
        <v>1.68574914966042</v>
      </c>
    </row>
    <row r="85" spans="15:27" x14ac:dyDescent="0.25">
      <c r="O85" s="50" t="str">
        <f t="shared" si="52"/>
        <v>viability  BPE</v>
      </c>
      <c r="P85" s="90">
        <f>Cytotoxicity!B37</f>
        <v>107.11770758651946</v>
      </c>
      <c r="Q85" s="90">
        <f>Cytotoxicity!C37</f>
        <v>103.16516277767818</v>
      </c>
      <c r="R85" s="90">
        <f>Cytotoxicity!D37</f>
        <v>99.714129683748951</v>
      </c>
      <c r="S85" s="90">
        <f>Cytotoxicity!E37</f>
        <v>95.855178299076499</v>
      </c>
      <c r="T85" s="90">
        <f>Cytotoxicity!F37</f>
        <v>94.366056139984209</v>
      </c>
      <c r="U85" s="90">
        <f>Cytotoxicity!G37</f>
        <v>95.684628397112562</v>
      </c>
      <c r="V85" s="90">
        <f>Cytotoxicity!H37</f>
        <v>94.74148177746028</v>
      </c>
      <c r="W85" s="90">
        <f>Cytotoxicity!I37</f>
        <v>98.546760537402378</v>
      </c>
      <c r="X85" s="90">
        <f>Cytotoxicity!J37</f>
        <v>91.901378098703532</v>
      </c>
      <c r="Y85" s="90">
        <f>Cytotoxicity!K37</f>
        <v>13.79019649617991</v>
      </c>
      <c r="Z85" s="90">
        <f>Cytotoxicity!L37</f>
        <v>0.72551521705470812</v>
      </c>
      <c r="AA85" s="91">
        <f>Cytotoxicity!M37</f>
        <v>1.0836304112002324</v>
      </c>
    </row>
    <row r="86" spans="15:27" x14ac:dyDescent="0.25">
      <c r="O86" s="50" t="str">
        <f t="shared" si="52"/>
        <v xml:space="preserve">viability  </v>
      </c>
      <c r="P86" s="90">
        <f>Cytotoxicity!B38</f>
        <v>130.33276825345092</v>
      </c>
      <c r="Q86" s="90">
        <f>Cytotoxicity!C38</f>
        <v>126.49207561621176</v>
      </c>
      <c r="R86" s="90">
        <f>Cytotoxicity!D38</f>
        <v>123.67168131549998</v>
      </c>
      <c r="S86" s="90">
        <f>Cytotoxicity!E38</f>
        <v>121.0528434027803</v>
      </c>
      <c r="T86" s="90">
        <f>Cytotoxicity!F38</f>
        <v>120.14818691476142</v>
      </c>
      <c r="U86" s="90">
        <f>Cytotoxicity!G38</f>
        <v>125.27319761515609</v>
      </c>
      <c r="V86" s="90">
        <f>Cytotoxicity!H38</f>
        <v>122.65568262771802</v>
      </c>
      <c r="W86" s="90">
        <f>Cytotoxicity!I38</f>
        <v>132.28781297388483</v>
      </c>
      <c r="X86" s="90">
        <f>Cytotoxicity!J38</f>
        <v>144.8301214052193</v>
      </c>
      <c r="Y86" s="90">
        <f>Cytotoxicity!K38</f>
        <v>140.19163134305461</v>
      </c>
      <c r="Z86" s="90">
        <f>Cytotoxicity!L38</f>
        <v>122.81168771375411</v>
      </c>
      <c r="AA86" s="91">
        <f>Cytotoxicity!M38</f>
        <v>82.003894198952452</v>
      </c>
    </row>
    <row r="87" spans="15:27" x14ac:dyDescent="0.25">
      <c r="O87" s="50" t="str">
        <f t="shared" si="52"/>
        <v xml:space="preserve">viability  </v>
      </c>
      <c r="P87" s="90">
        <f>Cytotoxicity!B39</f>
        <v>147.10427328783572</v>
      </c>
      <c r="Q87" s="90">
        <f>Cytotoxicity!C39</f>
        <v>141.5981544875182</v>
      </c>
      <c r="R87" s="90">
        <f>Cytotoxicity!D39</f>
        <v>138.02272082829739</v>
      </c>
      <c r="S87" s="90">
        <f>Cytotoxicity!E39</f>
        <v>137.16447262711571</v>
      </c>
      <c r="T87" s="90">
        <f>Cytotoxicity!F39</f>
        <v>135.45794219580296</v>
      </c>
      <c r="U87" s="90">
        <f>Cytotoxicity!G39</f>
        <v>133.99192450767654</v>
      </c>
      <c r="V87" s="90">
        <f>Cytotoxicity!H39</f>
        <v>140.83023996824465</v>
      </c>
      <c r="W87" s="90">
        <f>Cytotoxicity!I39</f>
        <v>138.64711522729985</v>
      </c>
      <c r="X87" s="90">
        <f>Cytotoxicity!J39</f>
        <v>140.7594201421411</v>
      </c>
      <c r="Y87" s="90">
        <f>Cytotoxicity!K39</f>
        <v>138.56881586141654</v>
      </c>
      <c r="Z87" s="90">
        <f>Cytotoxicity!L39</f>
        <v>145.76652569313353</v>
      </c>
      <c r="AA87" s="91">
        <f>Cytotoxicity!M39</f>
        <v>138.23434710719854</v>
      </c>
    </row>
    <row r="88" spans="15:27" x14ac:dyDescent="0.25">
      <c r="O88" s="50" t="str">
        <f t="shared" si="52"/>
        <v xml:space="preserve">viability  </v>
      </c>
      <c r="P88" s="90">
        <f>Cytotoxicity!B40</f>
        <v>146.89814626661735</v>
      </c>
      <c r="Q88" s="90">
        <f>Cytotoxicity!C40</f>
        <v>139.56715737598626</v>
      </c>
      <c r="R88" s="90">
        <f>Cytotoxicity!D40</f>
        <v>133.84635600523779</v>
      </c>
      <c r="S88" s="90">
        <f>Cytotoxicity!E40</f>
        <v>140.15987972049419</v>
      </c>
      <c r="T88" s="90">
        <f>Cytotoxicity!F40</f>
        <v>133.00130562607029</v>
      </c>
      <c r="U88" s="90">
        <f>Cytotoxicity!G40</f>
        <v>135.64343532034525</v>
      </c>
      <c r="V88" s="90">
        <f>Cytotoxicity!H40</f>
        <v>136.56276815228716</v>
      </c>
      <c r="W88" s="90">
        <f>Cytotoxicity!I40</f>
        <v>139.35198861918792</v>
      </c>
      <c r="X88" s="90">
        <f>Cytotoxicity!J40</f>
        <v>143.02300009049992</v>
      </c>
      <c r="Y88" s="90">
        <f>Cytotoxicity!K40</f>
        <v>142.31134444126059</v>
      </c>
      <c r="Z88" s="90">
        <f>Cytotoxicity!L40</f>
        <v>138.99929693732432</v>
      </c>
      <c r="AA88" s="91">
        <f>Cytotoxicity!M40</f>
        <v>148.13797289710817</v>
      </c>
    </row>
    <row r="89" spans="15:27" x14ac:dyDescent="0.25">
      <c r="O89" s="50" t="str">
        <f t="shared" si="52"/>
        <v xml:space="preserve">viability  </v>
      </c>
      <c r="P89" s="90">
        <f>Cytotoxicity!B41</f>
        <v>149.56766422362247</v>
      </c>
      <c r="Q89" s="90">
        <f>Cytotoxicity!C41</f>
        <v>143.40184078370351</v>
      </c>
      <c r="R89" s="90">
        <f>Cytotoxicity!D41</f>
        <v>138.80818095559465</v>
      </c>
      <c r="S89" s="90">
        <f>Cytotoxicity!E41</f>
        <v>144.32595152226764</v>
      </c>
      <c r="T89" s="90">
        <f>Cytotoxicity!F41</f>
        <v>138.1227976340395</v>
      </c>
      <c r="U89" s="90">
        <f>Cytotoxicity!G41</f>
        <v>138.20248774211467</v>
      </c>
      <c r="V89" s="90">
        <f>Cytotoxicity!H41</f>
        <v>138.78468190064333</v>
      </c>
      <c r="W89" s="90">
        <f>Cytotoxicity!I41</f>
        <v>134.70461624073553</v>
      </c>
      <c r="X89" s="90">
        <f>Cytotoxicity!J41</f>
        <v>136.13085258590917</v>
      </c>
      <c r="Y89" s="90">
        <f>Cytotoxicity!K41</f>
        <v>144.42922025336009</v>
      </c>
      <c r="Z89" s="90">
        <f>Cytotoxicity!L41</f>
        <v>146.78260394898143</v>
      </c>
      <c r="AA89" s="91">
        <f>Cytotoxicity!M41</f>
        <v>140.51455607344059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99.319576562802752</v>
      </c>
      <c r="W90" s="102">
        <f>Cytotoxicity!I42</f>
        <v>101.90344303631451</v>
      </c>
      <c r="X90" s="102">
        <f>Cytotoxicity!J42</f>
        <v>104.28150514985759</v>
      </c>
      <c r="Y90" s="102">
        <f>Cytotoxicity!K42</f>
        <v>105.20688713693451</v>
      </c>
      <c r="Z90" s="102">
        <f>Cytotoxicity!L42</f>
        <v>97.563318497132798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4.5576171875000002E-2</v>
      </c>
      <c r="Q94" s="88">
        <f t="shared" si="53"/>
        <v>9.1152343750000003E-2</v>
      </c>
      <c r="R94" s="88">
        <f t="shared" si="53"/>
        <v>0.18230468750000001</v>
      </c>
      <c r="S94" s="88">
        <f t="shared" si="53"/>
        <v>0.36460937500000001</v>
      </c>
      <c r="T94" s="88">
        <f t="shared" si="53"/>
        <v>0.72921875000000003</v>
      </c>
      <c r="U94" s="88">
        <f t="shared" si="53"/>
        <v>1.4584375000000001</v>
      </c>
      <c r="V94" s="88">
        <f t="shared" si="53"/>
        <v>2.9168750000000001</v>
      </c>
      <c r="W94" s="88">
        <f t="shared" si="53"/>
        <v>5.8337500000000002</v>
      </c>
      <c r="X94" s="88">
        <f t="shared" si="53"/>
        <v>11.6675</v>
      </c>
      <c r="Y94" s="88">
        <f t="shared" si="53"/>
        <v>23.335000000000001</v>
      </c>
      <c r="Z94" s="88">
        <f t="shared" si="53"/>
        <v>46.67</v>
      </c>
      <c r="AA94" s="89">
        <f>$D$9</f>
        <v>93.34</v>
      </c>
    </row>
    <row r="95" spans="15:27" x14ac:dyDescent="0.25">
      <c r="O95" s="50" t="str">
        <f>"viability  "&amp;I2</f>
        <v xml:space="preserve">viability  </v>
      </c>
      <c r="P95" s="90">
        <f>Cytotoxicity!B87</f>
        <v>13.308828161147638</v>
      </c>
      <c r="Q95" s="90">
        <f>Cytotoxicity!C87</f>
        <v>14.194114723354717</v>
      </c>
      <c r="R95" s="90">
        <f>Cytotoxicity!D87</f>
        <v>6.7817885761519721</v>
      </c>
      <c r="S95" s="90">
        <f>Cytotoxicity!E87</f>
        <v>6.3672353079397546</v>
      </c>
      <c r="T95" s="90">
        <f>Cytotoxicity!F87</f>
        <v>3.3953134457253684</v>
      </c>
      <c r="U95" s="90">
        <f>Cytotoxicity!G87</f>
        <v>1.7730833405099724</v>
      </c>
      <c r="V95" s="90">
        <f>Cytotoxicity!H87</f>
        <v>4.9268982601652729</v>
      </c>
      <c r="W95" s="90">
        <f>Cytotoxicity!I87</f>
        <v>11.556791031411878</v>
      </c>
      <c r="X95" s="90">
        <f>Cytotoxicity!J87</f>
        <v>1.3581866870696411</v>
      </c>
      <c r="Y95" s="90">
        <f>Cytotoxicity!K87</f>
        <v>29.026140689943222</v>
      </c>
      <c r="Z95" s="90">
        <f>Cytotoxicity!L87</f>
        <v>2.4302373713406382</v>
      </c>
      <c r="AA95" s="91">
        <f>Cytotoxicity!M87</f>
        <v>0.49183296474334204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8.6122224555893094</v>
      </c>
      <c r="Q96" s="90">
        <f>Cytotoxicity!C88</f>
        <v>7.4504070684337718</v>
      </c>
      <c r="R96" s="90">
        <f>Cytotoxicity!D88</f>
        <v>0.32204268485094351</v>
      </c>
      <c r="S96" s="90">
        <f>Cytotoxicity!E88</f>
        <v>0.87854860320131678</v>
      </c>
      <c r="T96" s="90">
        <f>Cytotoxicity!F88</f>
        <v>2.2808475778139994</v>
      </c>
      <c r="U96" s="90">
        <f>Cytotoxicity!G88</f>
        <v>1.127485674232235</v>
      </c>
      <c r="V96" s="90">
        <f>Cytotoxicity!H88</f>
        <v>8.3453192291563649</v>
      </c>
      <c r="W96" s="90">
        <f>Cytotoxicity!I88</f>
        <v>9.2743784979462411</v>
      </c>
      <c r="X96" s="90">
        <f>Cytotoxicity!J88</f>
        <v>22.151715789366804</v>
      </c>
      <c r="Y96" s="90">
        <f>Cytotoxicity!K88</f>
        <v>10.617399571412699</v>
      </c>
      <c r="Z96" s="90">
        <f>Cytotoxicity!L88</f>
        <v>0.29930717893432013</v>
      </c>
      <c r="AA96" s="91">
        <f>Cytotoxicity!M88</f>
        <v>0.3877113555070455</v>
      </c>
    </row>
    <row r="97" spans="15:27" x14ac:dyDescent="0.25">
      <c r="O97" s="50" t="str">
        <f t="shared" si="54"/>
        <v>viability  BPE</v>
      </c>
      <c r="P97" s="90">
        <f>Cytotoxicity!B89</f>
        <v>1.6803793401630507</v>
      </c>
      <c r="Q97" s="90">
        <f>Cytotoxicity!C89</f>
        <v>7.2902067470740208</v>
      </c>
      <c r="R97" s="90">
        <f>Cytotoxicity!D89</f>
        <v>7.3518497014645128</v>
      </c>
      <c r="S97" s="90">
        <f>Cytotoxicity!E89</f>
        <v>0.87725234899342619</v>
      </c>
      <c r="T97" s="90">
        <f>Cytotoxicity!F89</f>
        <v>3.9862824265977803</v>
      </c>
      <c r="U97" s="90">
        <f>Cytotoxicity!G89</f>
        <v>6.5539978282066667</v>
      </c>
      <c r="V97" s="90">
        <f>Cytotoxicity!H89</f>
        <v>1.3237102094978459</v>
      </c>
      <c r="W97" s="90">
        <f>Cytotoxicity!I89</f>
        <v>7.0064610258221141</v>
      </c>
      <c r="X97" s="90">
        <f>Cytotoxicity!J89</f>
        <v>9.1974770257275704</v>
      </c>
      <c r="Y97" s="90">
        <f>Cytotoxicity!K89</f>
        <v>13.436633339889381</v>
      </c>
      <c r="Z97" s="90">
        <f>Cytotoxicity!L89</f>
        <v>7.8637820147409998E-2</v>
      </c>
      <c r="AA97" s="91">
        <f>Cytotoxicity!M89</f>
        <v>0.2269642207024743</v>
      </c>
    </row>
    <row r="98" spans="15:27" x14ac:dyDescent="0.25">
      <c r="O98" s="50" t="str">
        <f t="shared" si="54"/>
        <v xml:space="preserve">viability  </v>
      </c>
      <c r="P98" s="90">
        <f>Cytotoxicity!B90</f>
        <v>37.861153283523706</v>
      </c>
      <c r="Q98" s="90">
        <f>Cytotoxicity!C90</f>
        <v>38.130885283427567</v>
      </c>
      <c r="R98" s="90">
        <f>Cytotoxicity!D90</f>
        <v>35.732516664171555</v>
      </c>
      <c r="S98" s="90">
        <f>Cytotoxicity!E90</f>
        <v>36.664392092280899</v>
      </c>
      <c r="T98" s="90">
        <f>Cytotoxicity!F90</f>
        <v>37.70275037860285</v>
      </c>
      <c r="U98" s="90">
        <f>Cytotoxicity!G90</f>
        <v>37.625211591409872</v>
      </c>
      <c r="V98" s="90">
        <f>Cytotoxicity!H90</f>
        <v>31.927188441758428</v>
      </c>
      <c r="W98" s="90">
        <f>Cytotoxicity!I90</f>
        <v>23.386786958809484</v>
      </c>
      <c r="X98" s="90">
        <f>Cytotoxicity!J90</f>
        <v>12.076462627032608</v>
      </c>
      <c r="Y98" s="90">
        <f>Cytotoxicity!K90</f>
        <v>5.2797981623066139</v>
      </c>
      <c r="Z98" s="90">
        <f>Cytotoxicity!L90</f>
        <v>47.593745430251886</v>
      </c>
      <c r="AA98" s="91">
        <f>Cytotoxicity!M90</f>
        <v>115.22663705537309</v>
      </c>
    </row>
    <row r="99" spans="15:27" x14ac:dyDescent="0.25">
      <c r="O99" s="50" t="str">
        <f t="shared" si="54"/>
        <v xml:space="preserve">viability  </v>
      </c>
      <c r="P99" s="90">
        <f>Cytotoxicity!B91</f>
        <v>16.070816909073155</v>
      </c>
      <c r="Q99" s="90">
        <f>Cytotoxicity!C91</f>
        <v>14.357471786117198</v>
      </c>
      <c r="R99" s="90">
        <f>Cytotoxicity!D91</f>
        <v>11.821794126174648</v>
      </c>
      <c r="S99" s="90">
        <f>Cytotoxicity!E91</f>
        <v>25.106584720683617</v>
      </c>
      <c r="T99" s="90">
        <f>Cytotoxicity!F91</f>
        <v>22.98078848783026</v>
      </c>
      <c r="U99" s="90">
        <f>Cytotoxicity!G91</f>
        <v>18.92814621517833</v>
      </c>
      <c r="V99" s="90">
        <f>Cytotoxicity!H91</f>
        <v>20.444615071721774</v>
      </c>
      <c r="W99" s="90">
        <f>Cytotoxicity!I91</f>
        <v>18.490701666292971</v>
      </c>
      <c r="X99" s="90">
        <f>Cytotoxicity!J91</f>
        <v>5.2199660394045644</v>
      </c>
      <c r="Y99" s="90">
        <f>Cytotoxicity!K91</f>
        <v>16.231411672939807</v>
      </c>
      <c r="Z99" s="90">
        <f>Cytotoxicity!L91</f>
        <v>19.931001071838342</v>
      </c>
      <c r="AA99" s="91">
        <f>Cytotoxicity!M91</f>
        <v>19.717161775383822</v>
      </c>
    </row>
    <row r="100" spans="15:27" x14ac:dyDescent="0.25">
      <c r="O100" s="50" t="str">
        <f t="shared" si="54"/>
        <v xml:space="preserve">viability  </v>
      </c>
      <c r="P100" s="90">
        <f>Cytotoxicity!B92</f>
        <v>18.029373923953202</v>
      </c>
      <c r="Q100" s="90">
        <f>Cytotoxicity!C92</f>
        <v>12.449521544644689</v>
      </c>
      <c r="R100" s="90">
        <f>Cytotoxicity!D92</f>
        <v>16.522969958747936</v>
      </c>
      <c r="S100" s="90">
        <f>Cytotoxicity!E92</f>
        <v>13.65994866706632</v>
      </c>
      <c r="T100" s="90">
        <f>Cytotoxicity!F92</f>
        <v>11.250703445851791</v>
      </c>
      <c r="U100" s="90">
        <f>Cytotoxicity!G92</f>
        <v>13.278543386053737</v>
      </c>
      <c r="V100" s="90">
        <f>Cytotoxicity!H92</f>
        <v>6.7964978778398804</v>
      </c>
      <c r="W100" s="90">
        <f>Cytotoxicity!I92</f>
        <v>15.224262799019655</v>
      </c>
      <c r="X100" s="90">
        <f>Cytotoxicity!J92</f>
        <v>10.434367235868162</v>
      </c>
      <c r="Y100" s="90">
        <f>Cytotoxicity!K92</f>
        <v>18.631206091734565</v>
      </c>
      <c r="Z100" s="90">
        <f>Cytotoxicity!L92</f>
        <v>21.949373190527549</v>
      </c>
      <c r="AA100" s="91">
        <f>Cytotoxicity!M92</f>
        <v>18.344742321228416</v>
      </c>
    </row>
    <row r="101" spans="15:27" x14ac:dyDescent="0.25">
      <c r="O101" s="50" t="str">
        <f t="shared" si="54"/>
        <v xml:space="preserve">viability  </v>
      </c>
      <c r="P101" s="90">
        <f>Cytotoxicity!B93</f>
        <v>23.191900324473263</v>
      </c>
      <c r="Q101" s="90">
        <f>Cytotoxicity!C93</f>
        <v>12.509646796394522</v>
      </c>
      <c r="R101" s="90">
        <f>Cytotoxicity!D93</f>
        <v>14.607462639337816</v>
      </c>
      <c r="S101" s="90">
        <f>Cytotoxicity!E93</f>
        <v>6.9648361287678897</v>
      </c>
      <c r="T101" s="90">
        <f>Cytotoxicity!F93</f>
        <v>8.6474393638161366</v>
      </c>
      <c r="U101" s="90">
        <f>Cytotoxicity!G93</f>
        <v>12.109858492315281</v>
      </c>
      <c r="V101" s="90">
        <f>Cytotoxicity!H93</f>
        <v>5.4217113681940869</v>
      </c>
      <c r="W101" s="90">
        <f>Cytotoxicity!I93</f>
        <v>11.714003801175185</v>
      </c>
      <c r="X101" s="90">
        <f>Cytotoxicity!J93</f>
        <v>8.994028386072058</v>
      </c>
      <c r="Y101" s="90">
        <f>Cytotoxicity!K93</f>
        <v>5.7743756059543969</v>
      </c>
      <c r="Z101" s="90">
        <f>Cytotoxicity!L93</f>
        <v>9.8976983717950571</v>
      </c>
      <c r="AA101" s="91">
        <f>Cytotoxicity!M93</f>
        <v>27.137473481216627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4.9661384819622079</v>
      </c>
      <c r="W102" s="102">
        <f>Cytotoxicity!I94</f>
        <v>0.8196407171579686</v>
      </c>
      <c r="X102" s="102">
        <f>Cytotoxicity!J94</f>
        <v>3.7686278499560508</v>
      </c>
      <c r="Y102" s="102">
        <f>Cytotoxicity!K94</f>
        <v>2.4261045349018127</v>
      </c>
      <c r="Z102" s="102">
        <f>Cytotoxicity!L94</f>
        <v>11.239445015537482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 t="str">
        <f>'Summary Results'!A17</f>
        <v>BPE</v>
      </c>
      <c r="B5" s="2" t="str">
        <f t="shared" si="0"/>
        <v>POSITIVE</v>
      </c>
      <c r="C5" s="2" t="str">
        <f t="shared" si="1"/>
        <v>POSITIVE</v>
      </c>
      <c r="D5" s="2" t="e">
        <f t="shared" si="2"/>
        <v>#VALUE!</v>
      </c>
      <c r="E5" s="163" t="str">
        <f t="shared" si="3"/>
        <v>POSITIVE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POSITIVE</v>
      </c>
      <c r="D6" s="2" t="e">
        <f t="shared" si="2"/>
        <v>#VALUE!</v>
      </c>
      <c r="E6" s="163" t="str">
        <f t="shared" si="3"/>
        <v>INCONCLUSIVE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15.829374034481354</v>
      </c>
      <c r="C14" s="157">
        <f>IF('Rep 1'!F44&lt;1000,'Rep 1'!F44,0)</f>
        <v>11.426174251770302</v>
      </c>
      <c r="D14" s="157" t="str">
        <f>'Rep 1'!J44</f>
        <v>ok</v>
      </c>
      <c r="E14" s="157">
        <f>IF('BL Rep1'!F44&lt;1000,'BL Rep1'!F44,0)</f>
        <v>9.1797877853368899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6.3822263592589819</v>
      </c>
      <c r="C15" s="157">
        <f>IF('Rep 1'!F45&lt;1000,'Rep 1'!F45,0)</f>
        <v>5.5446223296997159</v>
      </c>
      <c r="D15" s="157" t="str">
        <f>'Rep 1'!J45</f>
        <v>ok</v>
      </c>
      <c r="E15" s="157">
        <f>IF('BL Rep1'!F45&lt;1000,'BL Rep1'!F45,0)</f>
        <v>4.1944346670309782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 t="str">
        <f>'Summary Results'!A17</f>
        <v>BPE</v>
      </c>
      <c r="B16" s="157">
        <f>'Summary Results'!B17</f>
        <v>7.1116438160095852</v>
      </c>
      <c r="C16" s="157">
        <f>IF('Rep 1'!F46&lt;1000,'Rep 1'!F46,0)</f>
        <v>1.1271522244924728</v>
      </c>
      <c r="D16" s="157" t="str">
        <f>'Rep 1'!J46</f>
        <v>ok</v>
      </c>
      <c r="E16" s="157">
        <f>IF('BL Rep1'!F46&lt;1000,'BL Rep1'!F46,0)</f>
        <v>0.68016552205615866</v>
      </c>
      <c r="F16" s="156" t="str">
        <f>'BL Rep1'!J46</f>
        <v>ok</v>
      </c>
      <c r="G16" s="160" t="str">
        <f t="shared" si="4"/>
        <v>POSITIVE</v>
      </c>
    </row>
    <row r="17" spans="1:7" x14ac:dyDescent="0.25">
      <c r="A17" s="2">
        <f>'Summary Results'!A18</f>
        <v>0</v>
      </c>
      <c r="B17" s="157">
        <f>'Summary Results'!B18</f>
        <v>0.65112274734863729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0.62886608360333585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0.63319906197682208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0.6628511761624124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15.242929137432688</v>
      </c>
      <c r="C24" s="157">
        <f>IF('Rep 2'!F44&lt;1000,'Rep 2'!F44,0)</f>
        <v>11.693729410317212</v>
      </c>
      <c r="D24" s="157" t="str">
        <f>'Rep 2'!J44</f>
        <v>ok</v>
      </c>
      <c r="E24" s="157">
        <f>IF('BL rep2'!F44&lt;1000,'BL rep2'!F44,0)</f>
        <v>9.5638327939754237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>
        <f>'Summary Results'!A16</f>
        <v>0</v>
      </c>
      <c r="B25" s="157">
        <f>'Summary Results'!C16</f>
        <v>11.301048752811594</v>
      </c>
      <c r="C25" s="157">
        <f>IF('Rep 2'!F45&lt;1000,'Rep 2'!F45,0)</f>
        <v>9.3325532052582556</v>
      </c>
      <c r="D25" s="157" t="str">
        <f>'Rep 2'!J45</f>
        <v>ok</v>
      </c>
      <c r="E25" s="157">
        <f>IF('BL rep2'!F45&lt;1000,'BL rep2'!F45,0)</f>
        <v>7.5662790382293297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 t="str">
        <f>'Summary Results'!A17</f>
        <v>BPE</v>
      </c>
      <c r="B26" s="157">
        <f>'Summary Results'!C17</f>
        <v>11.407448226998183</v>
      </c>
      <c r="C26" s="157">
        <f>IF('Rep 2'!F46&lt;1000,'Rep 2'!F46,0)</f>
        <v>0.81984493456793639</v>
      </c>
      <c r="D26" s="157" t="str">
        <f>'Rep 2'!J46</f>
        <v>ok</v>
      </c>
      <c r="E26" s="157">
        <f>IF('BL rep2'!F46&lt;1000,'BL rep2'!F46,0)</f>
        <v>0.60612924292308334</v>
      </c>
      <c r="F26" s="156" t="str">
        <f>'BL rep2'!J46</f>
        <v>ok</v>
      </c>
      <c r="G26" s="160" t="str">
        <f t="shared" si="5"/>
        <v>POSITIVE</v>
      </c>
    </row>
    <row r="27" spans="1:7" x14ac:dyDescent="0.25">
      <c r="A27" s="2">
        <f>'Summary Results'!A18</f>
        <v>0</v>
      </c>
      <c r="B27" s="157">
        <f>'Summary Results'!C18</f>
        <v>2.83522236552127</v>
      </c>
      <c r="C27" s="157">
        <f>IF('Rep 2'!F47&lt;1000,'Rep 2'!F47,0)</f>
        <v>19.569192077763013</v>
      </c>
      <c r="D27" s="157" t="str">
        <f>'Rep 2'!J47</f>
        <v>ok</v>
      </c>
      <c r="E27" s="157">
        <f>IF('BL rep2'!F47&lt;1000,'BL rep2'!F47,0)</f>
        <v>17.225495196874277</v>
      </c>
      <c r="F27" s="156" t="str">
        <f>'BL rep2'!J47</f>
        <v>ok</v>
      </c>
      <c r="G27" s="160" t="str">
        <f t="shared" si="5"/>
        <v>POSITIVE</v>
      </c>
    </row>
    <row r="28" spans="1:7" x14ac:dyDescent="0.25">
      <c r="A28" s="2">
        <f>'Summary Results'!A19</f>
        <v>0</v>
      </c>
      <c r="B28" s="157">
        <f>'Summary Results'!C19</f>
        <v>0.54418539947499955</v>
      </c>
      <c r="C28" s="157">
        <f>IF('Rep 2'!F48&lt;1000,'Rep 2'!F48,0)</f>
        <v>0</v>
      </c>
      <c r="D28" s="157" t="str">
        <f>'Rep 2'!J48</f>
        <v>ok</v>
      </c>
      <c r="E28" s="157">
        <f>IF('BL rep2'!F48&lt;1000,'BL rep2'!F48,0)</f>
        <v>0</v>
      </c>
      <c r="F28" s="156" t="str">
        <f>'BL rep2'!J48</f>
        <v>ok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0.57519728943715653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0.6249524459003315</v>
      </c>
      <c r="C30" s="157">
        <f>IF('Rep 2'!F50&lt;1000,'Rep 2'!F50,0)</f>
        <v>0</v>
      </c>
      <c r="D30" s="157" t="str">
        <f>'Rep 2'!J50</f>
        <v>ok</v>
      </c>
      <c r="E30" s="157">
        <f>IF('BL rep2'!F50&lt;1000,'BL rep2'!F50,0)</f>
        <v>0</v>
      </c>
      <c r="F30" s="156" t="str">
        <f>'BL rep2'!J50</f>
        <v>ok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 t="str">
        <f>'Summary Results'!A17</f>
        <v>BPE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BPE</v>
      </c>
      <c r="K4" s="184"/>
    </row>
    <row r="5" spans="1:52" x14ac:dyDescent="0.25">
      <c r="B5" s="180" t="s">
        <v>43</v>
      </c>
      <c r="C5" s="180"/>
      <c r="D5" s="180"/>
      <c r="E5" s="185">
        <v>44053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44054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44056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4324</v>
      </c>
      <c r="C13" s="177">
        <v>4754</v>
      </c>
      <c r="D13" s="177">
        <v>4740</v>
      </c>
      <c r="E13" s="177">
        <v>4570</v>
      </c>
      <c r="F13" s="177">
        <v>5435</v>
      </c>
      <c r="G13" s="177">
        <v>4744</v>
      </c>
      <c r="H13" s="177">
        <v>5590</v>
      </c>
      <c r="I13" s="177">
        <v>4786</v>
      </c>
      <c r="J13" s="177">
        <v>6853</v>
      </c>
      <c r="K13" s="177">
        <v>75388</v>
      </c>
      <c r="L13" s="177">
        <v>47</v>
      </c>
      <c r="M13" s="177">
        <v>23</v>
      </c>
      <c r="O13" s="177">
        <v>4324</v>
      </c>
      <c r="P13" s="177">
        <v>4331</v>
      </c>
      <c r="Q13" s="177">
        <v>4504</v>
      </c>
      <c r="R13" s="177">
        <v>5178</v>
      </c>
      <c r="S13" s="177">
        <v>5053</v>
      </c>
      <c r="T13" s="177">
        <v>4879</v>
      </c>
      <c r="U13" s="177">
        <v>5491</v>
      </c>
      <c r="V13" s="177">
        <v>5863</v>
      </c>
      <c r="W13" s="177">
        <v>7312</v>
      </c>
      <c r="X13" s="177">
        <v>79435</v>
      </c>
      <c r="Y13" s="177">
        <v>33</v>
      </c>
      <c r="Z13" s="177">
        <v>17</v>
      </c>
      <c r="AB13" s="177">
        <v>5065</v>
      </c>
      <c r="AC13" s="177">
        <v>4572</v>
      </c>
      <c r="AD13" s="177">
        <v>5308</v>
      </c>
      <c r="AE13" s="177">
        <v>4899</v>
      </c>
      <c r="AF13" s="177">
        <v>5570</v>
      </c>
      <c r="AG13" s="177">
        <v>5148</v>
      </c>
      <c r="AH13" s="177">
        <v>5201</v>
      </c>
      <c r="AI13" s="177">
        <v>5451</v>
      </c>
      <c r="AJ13" s="177">
        <v>7513</v>
      </c>
      <c r="AK13" s="177">
        <v>71093</v>
      </c>
      <c r="AL13" s="177">
        <v>34</v>
      </c>
      <c r="AM13" s="177"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>
        <f t="shared" ref="A14:A19" si="1">J3</f>
        <v>0</v>
      </c>
      <c r="B14" s="177">
        <v>4548</v>
      </c>
      <c r="C14" s="177">
        <v>4321</v>
      </c>
      <c r="D14" s="177">
        <v>4474</v>
      </c>
      <c r="E14" s="177">
        <v>4314</v>
      </c>
      <c r="F14" s="177">
        <v>5703</v>
      </c>
      <c r="G14" s="177">
        <v>5451</v>
      </c>
      <c r="H14" s="177">
        <v>5800</v>
      </c>
      <c r="I14" s="177">
        <v>7614</v>
      </c>
      <c r="J14" s="177">
        <v>9145</v>
      </c>
      <c r="K14" s="177">
        <v>33930</v>
      </c>
      <c r="L14" s="177">
        <v>13</v>
      </c>
      <c r="M14" s="177">
        <v>13</v>
      </c>
      <c r="O14" s="177">
        <v>4677</v>
      </c>
      <c r="P14" s="177">
        <v>4550</v>
      </c>
      <c r="Q14" s="177">
        <v>4448</v>
      </c>
      <c r="R14" s="177">
        <v>4440</v>
      </c>
      <c r="S14" s="177">
        <v>5800</v>
      </c>
      <c r="T14" s="177">
        <v>5059</v>
      </c>
      <c r="U14" s="177">
        <v>5856</v>
      </c>
      <c r="V14" s="177">
        <v>7049</v>
      </c>
      <c r="W14" s="177">
        <v>8774</v>
      </c>
      <c r="X14" s="177">
        <v>31414</v>
      </c>
      <c r="Y14" s="177">
        <v>23</v>
      </c>
      <c r="Z14" s="177">
        <v>20</v>
      </c>
      <c r="AB14" s="177">
        <v>4384</v>
      </c>
      <c r="AC14" s="177">
        <v>4411</v>
      </c>
      <c r="AD14" s="177">
        <v>4686</v>
      </c>
      <c r="AE14" s="177">
        <v>5002</v>
      </c>
      <c r="AF14" s="177">
        <v>5335</v>
      </c>
      <c r="AG14" s="177">
        <v>5118</v>
      </c>
      <c r="AH14" s="177">
        <v>5650</v>
      </c>
      <c r="AI14" s="177">
        <v>7289</v>
      </c>
      <c r="AJ14" s="177">
        <v>9313</v>
      </c>
      <c r="AK14" s="177">
        <v>25999</v>
      </c>
      <c r="AL14" s="177">
        <v>10</v>
      </c>
      <c r="AM14" s="177"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 t="str">
        <f t="shared" si="1"/>
        <v>BPE</v>
      </c>
      <c r="B15" s="177">
        <v>4505</v>
      </c>
      <c r="C15" s="177">
        <v>4878</v>
      </c>
      <c r="D15" s="177">
        <v>5168</v>
      </c>
      <c r="E15" s="177">
        <v>5192</v>
      </c>
      <c r="F15" s="177">
        <v>6926</v>
      </c>
      <c r="G15" s="177">
        <v>7681</v>
      </c>
      <c r="H15" s="177">
        <v>9070</v>
      </c>
      <c r="I15" s="177">
        <v>12131</v>
      </c>
      <c r="J15" s="177">
        <v>13242</v>
      </c>
      <c r="K15" s="177">
        <v>37101</v>
      </c>
      <c r="L15" s="177">
        <v>272</v>
      </c>
      <c r="M15" s="177">
        <v>7</v>
      </c>
      <c r="O15" s="177">
        <v>4663</v>
      </c>
      <c r="P15" s="177">
        <v>4620</v>
      </c>
      <c r="Q15" s="177">
        <v>4482</v>
      </c>
      <c r="R15" s="177">
        <v>5039</v>
      </c>
      <c r="S15" s="177">
        <v>6597</v>
      </c>
      <c r="T15" s="177">
        <v>7501</v>
      </c>
      <c r="U15" s="177">
        <v>9157</v>
      </c>
      <c r="V15" s="177">
        <v>12839</v>
      </c>
      <c r="W15" s="177">
        <v>13198</v>
      </c>
      <c r="X15" s="177">
        <v>31053</v>
      </c>
      <c r="Y15" s="177">
        <v>631</v>
      </c>
      <c r="Z15" s="177">
        <v>7</v>
      </c>
      <c r="AB15" s="177">
        <v>5108</v>
      </c>
      <c r="AC15" s="177">
        <v>4749</v>
      </c>
      <c r="AD15" s="177">
        <v>4746</v>
      </c>
      <c r="AE15" s="177">
        <v>5311</v>
      </c>
      <c r="AF15" s="177">
        <v>6415</v>
      </c>
      <c r="AG15" s="177">
        <v>7588</v>
      </c>
      <c r="AH15" s="177">
        <v>9542</v>
      </c>
      <c r="AI15" s="177">
        <v>12258</v>
      </c>
      <c r="AJ15" s="177">
        <v>12513</v>
      </c>
      <c r="AK15" s="177">
        <v>33638</v>
      </c>
      <c r="AL15" s="177">
        <v>259</v>
      </c>
      <c r="AM15" s="177"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177">
        <v>3084</v>
      </c>
      <c r="C16" s="177">
        <v>3114</v>
      </c>
      <c r="D16" s="177">
        <v>2792</v>
      </c>
      <c r="E16" s="177">
        <v>2968</v>
      </c>
      <c r="F16" s="177">
        <v>3021</v>
      </c>
      <c r="G16" s="177">
        <v>2662</v>
      </c>
      <c r="H16" s="177">
        <v>3064</v>
      </c>
      <c r="I16" s="177">
        <v>2550</v>
      </c>
      <c r="J16" s="177">
        <v>2868</v>
      </c>
      <c r="K16" s="177">
        <v>2764</v>
      </c>
      <c r="L16" s="177">
        <v>2918</v>
      </c>
      <c r="M16" s="177">
        <v>2659</v>
      </c>
      <c r="O16" s="177">
        <v>2911</v>
      </c>
      <c r="P16" s="177">
        <v>2785</v>
      </c>
      <c r="Q16" s="177">
        <v>2672</v>
      </c>
      <c r="R16" s="177">
        <v>2895</v>
      </c>
      <c r="S16" s="177">
        <v>2875</v>
      </c>
      <c r="T16" s="177">
        <v>2825</v>
      </c>
      <c r="U16" s="177">
        <v>3011</v>
      </c>
      <c r="V16" s="177">
        <v>2914</v>
      </c>
      <c r="W16" s="177">
        <v>2709</v>
      </c>
      <c r="X16" s="177">
        <v>2805</v>
      </c>
      <c r="Y16" s="177">
        <v>2832</v>
      </c>
      <c r="Z16" s="177">
        <v>2769</v>
      </c>
      <c r="AB16" s="177">
        <v>3363</v>
      </c>
      <c r="AC16" s="177">
        <v>3144</v>
      </c>
      <c r="AD16" s="177">
        <v>3071</v>
      </c>
      <c r="AE16" s="177">
        <v>2818</v>
      </c>
      <c r="AF16" s="177">
        <v>3034</v>
      </c>
      <c r="AG16" s="177">
        <v>2755</v>
      </c>
      <c r="AH16" s="177">
        <v>2964</v>
      </c>
      <c r="AI16" s="177">
        <v>2822</v>
      </c>
      <c r="AJ16" s="177">
        <v>3011</v>
      </c>
      <c r="AK16" s="177">
        <v>2755</v>
      </c>
      <c r="AL16" s="177">
        <v>2898</v>
      </c>
      <c r="AM16" s="177"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2865</v>
      </c>
      <c r="C17" s="177">
        <v>2847</v>
      </c>
      <c r="D17" s="177">
        <v>2750</v>
      </c>
      <c r="E17" s="177">
        <v>2827</v>
      </c>
      <c r="F17" s="177">
        <v>3048</v>
      </c>
      <c r="G17" s="177">
        <v>2706</v>
      </c>
      <c r="H17" s="177">
        <v>3001</v>
      </c>
      <c r="I17" s="177">
        <v>2858</v>
      </c>
      <c r="J17" s="177">
        <v>3553</v>
      </c>
      <c r="K17" s="177">
        <v>2765</v>
      </c>
      <c r="L17" s="177">
        <v>2612</v>
      </c>
      <c r="M17" s="177">
        <v>2572</v>
      </c>
      <c r="O17" s="177">
        <v>2589</v>
      </c>
      <c r="P17" s="177">
        <v>2536</v>
      </c>
      <c r="Q17" s="177">
        <v>2589</v>
      </c>
      <c r="R17" s="177">
        <v>2842</v>
      </c>
      <c r="S17" s="177">
        <v>2885</v>
      </c>
      <c r="T17" s="177">
        <v>2759</v>
      </c>
      <c r="U17" s="177">
        <v>3181</v>
      </c>
      <c r="V17" s="177">
        <v>2875</v>
      </c>
      <c r="W17" s="177">
        <v>2629</v>
      </c>
      <c r="X17" s="177">
        <v>2682</v>
      </c>
      <c r="Y17" s="177">
        <v>3142</v>
      </c>
      <c r="Z17" s="177">
        <v>2975</v>
      </c>
      <c r="AB17" s="177">
        <v>2752</v>
      </c>
      <c r="AC17" s="177">
        <v>2639</v>
      </c>
      <c r="AD17" s="177">
        <v>3131</v>
      </c>
      <c r="AE17" s="177">
        <v>3233</v>
      </c>
      <c r="AF17" s="177">
        <v>2928</v>
      </c>
      <c r="AG17" s="177">
        <v>3118</v>
      </c>
      <c r="AH17" s="177">
        <v>2763</v>
      </c>
      <c r="AI17" s="177">
        <v>2656</v>
      </c>
      <c r="AJ17" s="177">
        <v>2895</v>
      </c>
      <c r="AK17" s="177">
        <v>2925</v>
      </c>
      <c r="AL17" s="177">
        <v>2772</v>
      </c>
      <c r="AM17" s="177"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177">
        <v>2828</v>
      </c>
      <c r="C18" s="177">
        <v>2639</v>
      </c>
      <c r="D18" s="177">
        <v>2753</v>
      </c>
      <c r="E18" s="177">
        <v>2756</v>
      </c>
      <c r="F18" s="177">
        <v>2755</v>
      </c>
      <c r="G18" s="177">
        <v>2813</v>
      </c>
      <c r="H18" s="177">
        <v>2705</v>
      </c>
      <c r="I18" s="177">
        <v>2820</v>
      </c>
      <c r="J18" s="177">
        <v>2672</v>
      </c>
      <c r="K18" s="177">
        <v>2815</v>
      </c>
      <c r="L18" s="177">
        <v>2715</v>
      </c>
      <c r="M18" s="177">
        <v>2795</v>
      </c>
      <c r="O18" s="177">
        <v>2656</v>
      </c>
      <c r="P18" s="177">
        <v>2562</v>
      </c>
      <c r="Q18" s="177">
        <v>3005</v>
      </c>
      <c r="R18" s="177">
        <v>2832</v>
      </c>
      <c r="S18" s="177">
        <v>2639</v>
      </c>
      <c r="T18" s="177">
        <v>2858</v>
      </c>
      <c r="U18" s="177">
        <v>2762</v>
      </c>
      <c r="V18" s="177">
        <v>2825</v>
      </c>
      <c r="W18" s="177">
        <v>2725</v>
      </c>
      <c r="X18" s="177">
        <v>2822</v>
      </c>
      <c r="Y18" s="177">
        <v>2742</v>
      </c>
      <c r="Z18" s="177">
        <v>2769</v>
      </c>
      <c r="AB18" s="177">
        <v>2770</v>
      </c>
      <c r="AC18" s="177">
        <v>2586</v>
      </c>
      <c r="AD18" s="177">
        <v>3327</v>
      </c>
      <c r="AE18" s="177">
        <v>2656</v>
      </c>
      <c r="AF18" s="177">
        <v>2858</v>
      </c>
      <c r="AG18" s="177">
        <v>3005</v>
      </c>
      <c r="AH18" s="177">
        <v>2818</v>
      </c>
      <c r="AI18" s="177">
        <v>2951</v>
      </c>
      <c r="AJ18" s="177">
        <v>2795</v>
      </c>
      <c r="AK18" s="177">
        <v>2918</v>
      </c>
      <c r="AL18" s="177">
        <v>2602</v>
      </c>
      <c r="AM18" s="177"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177">
        <v>2978</v>
      </c>
      <c r="C19" s="177">
        <v>2985</v>
      </c>
      <c r="D19" s="177">
        <v>2712</v>
      </c>
      <c r="E19" s="177">
        <v>2723</v>
      </c>
      <c r="F19" s="177">
        <v>2632</v>
      </c>
      <c r="G19" s="177">
        <v>3024</v>
      </c>
      <c r="H19" s="177">
        <v>2985</v>
      </c>
      <c r="I19" s="177">
        <v>3052</v>
      </c>
      <c r="J19" s="177">
        <v>2699</v>
      </c>
      <c r="K19" s="177">
        <v>2525</v>
      </c>
      <c r="L19" s="177">
        <v>3141</v>
      </c>
      <c r="M19" s="177">
        <v>3028</v>
      </c>
      <c r="O19" s="177">
        <v>2572</v>
      </c>
      <c r="P19" s="177">
        <v>2749</v>
      </c>
      <c r="Q19" s="177">
        <v>2789</v>
      </c>
      <c r="R19" s="177">
        <v>2629</v>
      </c>
      <c r="S19" s="177">
        <v>2659</v>
      </c>
      <c r="T19" s="177">
        <v>2877</v>
      </c>
      <c r="U19" s="177">
        <v>2971</v>
      </c>
      <c r="V19" s="177">
        <v>3144</v>
      </c>
      <c r="W19" s="177">
        <v>2689</v>
      </c>
      <c r="X19" s="177">
        <v>2981</v>
      </c>
      <c r="Y19" s="177">
        <v>2679</v>
      </c>
      <c r="Z19" s="177">
        <v>2951</v>
      </c>
      <c r="AB19" s="177">
        <v>3538</v>
      </c>
      <c r="AC19" s="177">
        <v>2709</v>
      </c>
      <c r="AD19" s="177">
        <v>2849</v>
      </c>
      <c r="AE19" s="177">
        <v>2797</v>
      </c>
      <c r="AF19" s="177">
        <v>3234</v>
      </c>
      <c r="AG19" s="177">
        <v>2689</v>
      </c>
      <c r="AH19" s="177">
        <v>2848</v>
      </c>
      <c r="AI19" s="177">
        <v>2852</v>
      </c>
      <c r="AJ19" s="177">
        <v>2827</v>
      </c>
      <c r="AK19" s="177">
        <v>3069</v>
      </c>
      <c r="AL19" s="177">
        <v>2884</v>
      </c>
      <c r="AM19" s="177"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177">
        <v>4447</v>
      </c>
      <c r="C20" s="177">
        <v>4791</v>
      </c>
      <c r="D20" s="177">
        <v>4464</v>
      </c>
      <c r="E20" s="177">
        <v>5778</v>
      </c>
      <c r="F20" s="177">
        <v>5594</v>
      </c>
      <c r="G20" s="177">
        <v>4918</v>
      </c>
      <c r="H20" s="177">
        <v>5905</v>
      </c>
      <c r="I20" s="177">
        <v>6727</v>
      </c>
      <c r="J20" s="177">
        <v>8445</v>
      </c>
      <c r="K20" s="177">
        <v>13169</v>
      </c>
      <c r="L20" s="177">
        <v>35576</v>
      </c>
      <c r="M20" s="177">
        <v>17</v>
      </c>
      <c r="O20" s="177">
        <v>4636</v>
      </c>
      <c r="P20" s="177">
        <v>4646</v>
      </c>
      <c r="Q20" s="177">
        <v>4331</v>
      </c>
      <c r="R20" s="177">
        <v>4261</v>
      </c>
      <c r="S20" s="177">
        <v>5335</v>
      </c>
      <c r="T20" s="177">
        <v>4723</v>
      </c>
      <c r="U20" s="177">
        <v>5640</v>
      </c>
      <c r="V20" s="177">
        <v>7505</v>
      </c>
      <c r="W20" s="177">
        <v>9589</v>
      </c>
      <c r="X20" s="177">
        <v>15113</v>
      </c>
      <c r="Y20" s="177">
        <v>25710</v>
      </c>
      <c r="Z20" s="177">
        <v>37</v>
      </c>
      <c r="AB20" s="177">
        <v>4214</v>
      </c>
      <c r="AC20" s="177">
        <v>4696</v>
      </c>
      <c r="AD20" s="177">
        <v>4912</v>
      </c>
      <c r="AE20" s="177">
        <v>4401</v>
      </c>
      <c r="AF20" s="177">
        <v>4680</v>
      </c>
      <c r="AG20" s="177">
        <v>5278</v>
      </c>
      <c r="AH20" s="177">
        <v>5381</v>
      </c>
      <c r="AI20" s="177">
        <v>6232</v>
      </c>
      <c r="AJ20" s="177">
        <v>7550</v>
      </c>
      <c r="AK20" s="177">
        <v>12885</v>
      </c>
      <c r="AL20" s="177">
        <v>25264</v>
      </c>
      <c r="AM20" s="177"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>
        <f>J2</f>
        <v>0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 t="str">
        <f t="shared" si="15"/>
        <v>BPE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>
        <f t="shared" ref="A33:A39" si="29">J2</f>
        <v>0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>
        <f t="shared" si="29"/>
        <v>0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 t="str">
        <f t="shared" si="29"/>
        <v>BPE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5.8337500000000002</v>
      </c>
      <c r="C44" s="76">
        <f>MIN(AB64:AM64)</f>
        <v>1.1265719855865191</v>
      </c>
      <c r="D44" s="77">
        <f>MIN(O54:Z54)</f>
        <v>11.6675</v>
      </c>
      <c r="E44" s="76">
        <f>MIN(AB44:AM44)</f>
        <v>1.5161142629620306</v>
      </c>
      <c r="F44" s="55">
        <f t="shared" ref="F44:F51" si="40">IF(B44&gt;0,(B44-D44)*(($E$8-E44)/(C44-E44))+D44,0)</f>
        <v>11.426174251770302</v>
      </c>
      <c r="G44" s="56"/>
      <c r="H44" s="78">
        <f t="shared" ref="H44:H50" si="41">MAX(B33:M33)</f>
        <v>15.829374034481354</v>
      </c>
      <c r="I44" s="79">
        <f>MAX(AB54:AM54)</f>
        <v>23.335000000000001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1.5161142629620306</v>
      </c>
      <c r="X44" s="2">
        <f t="shared" si="42"/>
        <v>15.829374034481354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1.5161142629620306</v>
      </c>
      <c r="AK44" s="36">
        <f t="shared" si="43"/>
        <v>15.829374034481354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2.9168750000000001</v>
      </c>
      <c r="C45" s="76">
        <f t="shared" ref="C45:C50" si="46">MIN(AB65:AM65)</f>
        <v>1.2080686556742275</v>
      </c>
      <c r="D45" s="77">
        <f t="shared" ref="D45:D50" si="47">MIN(O55:Z55)</f>
        <v>5.8337500000000002</v>
      </c>
      <c r="E45" s="76">
        <f t="shared" ref="E45:E50" si="48">MIN(AB45:AM45)</f>
        <v>1.5321208316030088</v>
      </c>
      <c r="F45" s="55">
        <f t="shared" si="40"/>
        <v>5.5446223296997159</v>
      </c>
      <c r="G45" s="56"/>
      <c r="H45" s="78">
        <f t="shared" si="41"/>
        <v>6.3822263592589819</v>
      </c>
      <c r="I45" s="79">
        <f t="shared" ref="I45:I50" si="49">MAX(AB55:AM55)</f>
        <v>23.335000000000001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1.5321208316030088</v>
      </c>
      <c r="W45" s="2">
        <f t="shared" si="42"/>
        <v>1.9030162709265304</v>
      </c>
      <c r="X45" s="2">
        <f t="shared" si="42"/>
        <v>6.3822263592589819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1.5321208316030088</v>
      </c>
      <c r="AJ45" s="36">
        <f t="shared" si="43"/>
        <v>1.9030162709265304</v>
      </c>
      <c r="AK45" s="36">
        <f t="shared" si="43"/>
        <v>6.3822263592589819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 t="str">
        <f t="shared" si="44"/>
        <v>BPE</v>
      </c>
      <c r="B46" s="75">
        <f t="shared" si="45"/>
        <v>0.72921875000000003</v>
      </c>
      <c r="C46" s="76">
        <f t="shared" si="46"/>
        <v>1.3913018150118941</v>
      </c>
      <c r="D46" s="77">
        <f t="shared" si="47"/>
        <v>1.4584375000000001</v>
      </c>
      <c r="E46" s="76">
        <f t="shared" si="48"/>
        <v>1.5904927845210317</v>
      </c>
      <c r="F46" s="55">
        <f t="shared" si="40"/>
        <v>1.1271522244924728</v>
      </c>
      <c r="G46" s="56"/>
      <c r="H46" s="78">
        <f t="shared" si="41"/>
        <v>7.1116438160095852</v>
      </c>
      <c r="I46" s="79">
        <f t="shared" si="49"/>
        <v>23.335000000000001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1.5904927845210317</v>
      </c>
      <c r="U46" s="2">
        <f t="shared" si="42"/>
        <v>1.9419280809253863</v>
      </c>
      <c r="V46" s="2">
        <f t="shared" si="42"/>
        <v>2.6056634318088281</v>
      </c>
      <c r="W46" s="2">
        <f t="shared" si="42"/>
        <v>2.7240498117513012</v>
      </c>
      <c r="X46" s="2">
        <f t="shared" si="42"/>
        <v>7.1116438160095852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1.5904927845210317</v>
      </c>
      <c r="AH46" s="36">
        <f t="shared" si="43"/>
        <v>1.9419280809253863</v>
      </c>
      <c r="AI46" s="36">
        <f t="shared" si="43"/>
        <v>2.6056634318088281</v>
      </c>
      <c r="AJ46" s="36">
        <f t="shared" si="43"/>
        <v>2.7240498117513012</v>
      </c>
      <c r="AK46" s="36">
        <f t="shared" si="43"/>
        <v>7.1116438160095852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0.6628511761624124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1.4305070481142168</v>
      </c>
      <c r="D51" s="82">
        <f>MIN(U61:Y61)</f>
        <v>16</v>
      </c>
      <c r="E51" s="83">
        <f>MIN(AH51:AL51)</f>
        <v>1.7896146711770682</v>
      </c>
      <c r="F51" s="55">
        <f t="shared" si="40"/>
        <v>9.5481253512375694</v>
      </c>
      <c r="G51" s="57"/>
      <c r="H51" s="78">
        <f>MAX(H40:L40)</f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1.7896146711770682</v>
      </c>
      <c r="X51" s="2">
        <f t="shared" si="42"/>
        <v>2.8838395811803257</v>
      </c>
      <c r="Y51" s="2">
        <f t="shared" si="42"/>
        <v>6.0283968979027778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1.7896146711770682</v>
      </c>
      <c r="AK51" s="36">
        <f t="shared" si="43"/>
        <v>2.8838395811803257</v>
      </c>
      <c r="AL51" s="36">
        <f t="shared" si="43"/>
        <v>6.0283968979027778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11.6675</v>
      </c>
      <c r="X54" s="33">
        <f t="shared" si="53"/>
        <v>23.335000000000001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11.6675</v>
      </c>
      <c r="AK54" s="36">
        <f t="shared" si="54"/>
        <v>23.335000000000001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5.8337500000000002</v>
      </c>
      <c r="W55" s="33">
        <f t="shared" si="53"/>
        <v>11.6675</v>
      </c>
      <c r="X55" s="33">
        <f t="shared" si="53"/>
        <v>23.335000000000001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5.8337500000000002</v>
      </c>
      <c r="AJ55" s="36">
        <f t="shared" si="54"/>
        <v>11.6675</v>
      </c>
      <c r="AK55" s="36">
        <f t="shared" si="54"/>
        <v>23.335000000000001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1.4584375000000001</v>
      </c>
      <c r="U56" s="33">
        <f t="shared" si="53"/>
        <v>2.9168750000000001</v>
      </c>
      <c r="V56" s="33">
        <f t="shared" si="53"/>
        <v>5.8337500000000002</v>
      </c>
      <c r="W56" s="33">
        <f t="shared" si="53"/>
        <v>11.6675</v>
      </c>
      <c r="X56" s="33">
        <f t="shared" si="53"/>
        <v>23.335000000000001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1.4584375000000001</v>
      </c>
      <c r="AH56" s="36">
        <f t="shared" si="54"/>
        <v>2.9168750000000001</v>
      </c>
      <c r="AI56" s="36">
        <f t="shared" si="54"/>
        <v>5.8337500000000002</v>
      </c>
      <c r="AJ56" s="36">
        <f t="shared" si="54"/>
        <v>11.6675</v>
      </c>
      <c r="AK56" s="36">
        <f t="shared" si="54"/>
        <v>23.335000000000001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BPE</v>
      </c>
      <c r="K4" s="184"/>
    </row>
    <row r="5" spans="1:52" x14ac:dyDescent="0.25">
      <c r="B5" s="180" t="s">
        <v>43</v>
      </c>
      <c r="C5" s="180"/>
      <c r="D5" s="180"/>
      <c r="E5" s="185">
        <v>44074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44075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44077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2944</v>
      </c>
      <c r="C13" s="177">
        <v>3498</v>
      </c>
      <c r="D13" s="177">
        <v>3293</v>
      </c>
      <c r="E13" s="177">
        <v>3005</v>
      </c>
      <c r="F13" s="177">
        <v>3800</v>
      </c>
      <c r="G13" s="177">
        <v>3543</v>
      </c>
      <c r="H13" s="177">
        <v>3861</v>
      </c>
      <c r="I13" s="177">
        <v>4168</v>
      </c>
      <c r="J13" s="177">
        <v>5122</v>
      </c>
      <c r="K13" s="177">
        <v>62485</v>
      </c>
      <c r="L13" s="177">
        <v>24</v>
      </c>
      <c r="M13" s="177">
        <v>10</v>
      </c>
      <c r="O13" s="177">
        <v>3221</v>
      </c>
      <c r="P13" s="177">
        <v>3300</v>
      </c>
      <c r="Q13" s="177">
        <v>3157</v>
      </c>
      <c r="R13" s="177">
        <v>2991</v>
      </c>
      <c r="S13" s="177">
        <v>3566</v>
      </c>
      <c r="T13" s="177">
        <v>3334</v>
      </c>
      <c r="U13" s="177">
        <v>3141</v>
      </c>
      <c r="V13" s="177">
        <v>3403</v>
      </c>
      <c r="W13" s="177">
        <v>4530</v>
      </c>
      <c r="X13" s="177">
        <v>27156</v>
      </c>
      <c r="Y13" s="177">
        <v>161</v>
      </c>
      <c r="Z13" s="177">
        <v>10</v>
      </c>
      <c r="AB13" s="177">
        <v>2602</v>
      </c>
      <c r="AC13" s="177">
        <v>2682</v>
      </c>
      <c r="AD13" s="177">
        <v>2792</v>
      </c>
      <c r="AE13" s="177">
        <v>2865</v>
      </c>
      <c r="AF13" s="177">
        <v>2812</v>
      </c>
      <c r="AG13" s="177">
        <v>2908</v>
      </c>
      <c r="AH13" s="177">
        <v>3241</v>
      </c>
      <c r="AI13" s="177">
        <v>3035</v>
      </c>
      <c r="AJ13" s="177">
        <v>3985</v>
      </c>
      <c r="AK13" s="177">
        <v>53488</v>
      </c>
      <c r="AL13" s="177">
        <v>129</v>
      </c>
      <c r="AM13" s="177"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177">
        <v>3011</v>
      </c>
      <c r="C14" s="177">
        <v>2789</v>
      </c>
      <c r="D14" s="177">
        <v>3433</v>
      </c>
      <c r="E14" s="177">
        <v>3101</v>
      </c>
      <c r="F14" s="177">
        <v>3280</v>
      </c>
      <c r="G14" s="177">
        <v>3074</v>
      </c>
      <c r="H14" s="177">
        <v>3434</v>
      </c>
      <c r="I14" s="177">
        <v>4390</v>
      </c>
      <c r="J14" s="177">
        <v>5523</v>
      </c>
      <c r="K14" s="177">
        <v>44435</v>
      </c>
      <c r="L14" s="177">
        <v>23</v>
      </c>
      <c r="M14" s="177">
        <v>20</v>
      </c>
      <c r="O14" s="177">
        <v>3084</v>
      </c>
      <c r="P14" s="177">
        <v>3609</v>
      </c>
      <c r="Q14" s="177">
        <v>2961</v>
      </c>
      <c r="R14" s="177">
        <v>2945</v>
      </c>
      <c r="S14" s="177">
        <v>2725</v>
      </c>
      <c r="T14" s="177">
        <v>2743</v>
      </c>
      <c r="U14" s="177">
        <v>3191</v>
      </c>
      <c r="V14" s="177">
        <v>3418</v>
      </c>
      <c r="W14" s="177">
        <v>4759</v>
      </c>
      <c r="X14" s="177">
        <v>29742</v>
      </c>
      <c r="Y14" s="177">
        <v>33</v>
      </c>
      <c r="Z14" s="177">
        <v>13</v>
      </c>
      <c r="AB14" s="177">
        <v>2921</v>
      </c>
      <c r="AC14" s="177">
        <v>2808</v>
      </c>
      <c r="AD14" s="177">
        <v>2559</v>
      </c>
      <c r="AE14" s="177">
        <v>2934</v>
      </c>
      <c r="AF14" s="177">
        <v>3074</v>
      </c>
      <c r="AG14" s="177">
        <v>3011</v>
      </c>
      <c r="AH14" s="177">
        <v>3518</v>
      </c>
      <c r="AI14" s="177">
        <v>3400</v>
      </c>
      <c r="AJ14" s="177">
        <v>5467</v>
      </c>
      <c r="AK14" s="177">
        <v>31228</v>
      </c>
      <c r="AL14" s="177">
        <v>7</v>
      </c>
      <c r="AM14" s="177"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 t="str">
        <f t="shared" si="1"/>
        <v>BPE</v>
      </c>
      <c r="B15" s="177">
        <v>2971</v>
      </c>
      <c r="C15" s="177">
        <v>3344</v>
      </c>
      <c r="D15" s="177">
        <v>3569</v>
      </c>
      <c r="E15" s="177">
        <v>4108</v>
      </c>
      <c r="F15" s="177">
        <v>4876</v>
      </c>
      <c r="G15" s="177">
        <v>5846</v>
      </c>
      <c r="H15" s="177">
        <v>7904</v>
      </c>
      <c r="I15" s="177">
        <v>10224</v>
      </c>
      <c r="J15" s="177">
        <v>14899</v>
      </c>
      <c r="K15" s="177">
        <v>34456</v>
      </c>
      <c r="L15" s="177">
        <v>66</v>
      </c>
      <c r="M15" s="177">
        <v>17</v>
      </c>
      <c r="O15" s="177">
        <v>2971</v>
      </c>
      <c r="P15" s="177">
        <v>2988</v>
      </c>
      <c r="Q15" s="177">
        <v>3124</v>
      </c>
      <c r="R15" s="177">
        <v>3176</v>
      </c>
      <c r="S15" s="177">
        <v>4405</v>
      </c>
      <c r="T15" s="177">
        <v>4836</v>
      </c>
      <c r="U15" s="177">
        <v>6560</v>
      </c>
      <c r="V15" s="177">
        <v>9172</v>
      </c>
      <c r="W15" s="177">
        <v>12334</v>
      </c>
      <c r="X15" s="177">
        <v>29346</v>
      </c>
      <c r="Y15" s="177">
        <v>54</v>
      </c>
      <c r="Z15" s="177">
        <v>10</v>
      </c>
      <c r="AB15" s="177">
        <v>2659</v>
      </c>
      <c r="AC15" s="177">
        <v>2852</v>
      </c>
      <c r="AD15" s="177">
        <v>3052</v>
      </c>
      <c r="AE15" s="177">
        <v>3260</v>
      </c>
      <c r="AF15" s="177">
        <v>4271</v>
      </c>
      <c r="AG15" s="177">
        <v>5761</v>
      </c>
      <c r="AH15" s="177">
        <v>7010</v>
      </c>
      <c r="AI15" s="177">
        <v>9359</v>
      </c>
      <c r="AJ15" s="177">
        <v>12378</v>
      </c>
      <c r="AK15" s="177">
        <v>41663</v>
      </c>
      <c r="AL15" s="177">
        <v>123</v>
      </c>
      <c r="AM15" s="177"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177">
        <v>3247</v>
      </c>
      <c r="C16" s="177">
        <v>3277</v>
      </c>
      <c r="D16" s="177">
        <v>3005</v>
      </c>
      <c r="E16" s="177">
        <v>3267</v>
      </c>
      <c r="F16" s="177">
        <v>3663</v>
      </c>
      <c r="G16" s="177">
        <v>3217</v>
      </c>
      <c r="H16" s="177">
        <v>3078</v>
      </c>
      <c r="I16" s="177">
        <v>3370</v>
      </c>
      <c r="J16" s="177">
        <v>3488</v>
      </c>
      <c r="K16" s="177">
        <v>6207</v>
      </c>
      <c r="L16" s="177">
        <v>11427</v>
      </c>
      <c r="M16" s="177">
        <v>30</v>
      </c>
      <c r="O16" s="177">
        <v>2844</v>
      </c>
      <c r="P16" s="177">
        <v>2955</v>
      </c>
      <c r="Q16" s="177">
        <v>2676</v>
      </c>
      <c r="R16" s="177">
        <v>2584</v>
      </c>
      <c r="S16" s="177">
        <v>2931</v>
      </c>
      <c r="T16" s="177">
        <v>2928</v>
      </c>
      <c r="U16" s="177">
        <v>3254</v>
      </c>
      <c r="V16" s="177">
        <v>3513</v>
      </c>
      <c r="W16" s="177">
        <v>2915</v>
      </c>
      <c r="X16" s="177">
        <v>5251</v>
      </c>
      <c r="Y16" s="177">
        <v>7345</v>
      </c>
      <c r="Z16" s="177">
        <v>88</v>
      </c>
      <c r="AB16" s="177">
        <v>2775</v>
      </c>
      <c r="AC16" s="177">
        <v>2682</v>
      </c>
      <c r="AD16" s="177">
        <v>2763</v>
      </c>
      <c r="AE16" s="177">
        <v>2739</v>
      </c>
      <c r="AF16" s="177">
        <v>2712</v>
      </c>
      <c r="AG16" s="177">
        <v>2901</v>
      </c>
      <c r="AH16" s="177">
        <v>2862</v>
      </c>
      <c r="AI16" s="177">
        <v>2818</v>
      </c>
      <c r="AJ16" s="177">
        <v>2850</v>
      </c>
      <c r="AK16" s="177">
        <v>4716</v>
      </c>
      <c r="AL16" s="177">
        <v>7734</v>
      </c>
      <c r="AM16" s="177"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177">
        <v>1474</v>
      </c>
      <c r="C17" s="177">
        <v>1389</v>
      </c>
      <c r="D17" s="177">
        <v>1649</v>
      </c>
      <c r="E17" s="177">
        <v>1763</v>
      </c>
      <c r="F17" s="177">
        <v>1685</v>
      </c>
      <c r="G17" s="177">
        <v>1559</v>
      </c>
      <c r="H17" s="177">
        <v>1645</v>
      </c>
      <c r="I17" s="177">
        <v>1685</v>
      </c>
      <c r="J17" s="177">
        <v>1871</v>
      </c>
      <c r="K17" s="177">
        <v>1867</v>
      </c>
      <c r="L17" s="177">
        <v>1801</v>
      </c>
      <c r="M17" s="177">
        <v>1702</v>
      </c>
      <c r="O17" s="177">
        <v>1496</v>
      </c>
      <c r="P17" s="177">
        <v>1296</v>
      </c>
      <c r="Q17" s="177">
        <v>1413</v>
      </c>
      <c r="R17" s="177">
        <v>1276</v>
      </c>
      <c r="S17" s="177">
        <v>1436</v>
      </c>
      <c r="T17" s="177">
        <v>1413</v>
      </c>
      <c r="U17" s="177">
        <v>1437</v>
      </c>
      <c r="V17" s="177">
        <v>1502</v>
      </c>
      <c r="W17" s="177">
        <v>1532</v>
      </c>
      <c r="X17" s="177">
        <v>1486</v>
      </c>
      <c r="Y17" s="177">
        <v>1436</v>
      </c>
      <c r="Z17" s="177">
        <v>1410</v>
      </c>
      <c r="AB17" s="177">
        <v>1376</v>
      </c>
      <c r="AC17" s="177">
        <v>1444</v>
      </c>
      <c r="AD17" s="177">
        <v>1442</v>
      </c>
      <c r="AE17" s="177">
        <v>1187</v>
      </c>
      <c r="AF17" s="177">
        <v>1417</v>
      </c>
      <c r="AG17" s="177">
        <v>1363</v>
      </c>
      <c r="AH17" s="177">
        <v>1585</v>
      </c>
      <c r="AI17" s="177">
        <v>1605</v>
      </c>
      <c r="AJ17" s="177">
        <v>1679</v>
      </c>
      <c r="AK17" s="177">
        <v>1581</v>
      </c>
      <c r="AL17" s="177">
        <v>1729</v>
      </c>
      <c r="AM17" s="177"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177">
        <v>1479</v>
      </c>
      <c r="C18" s="177">
        <v>1591</v>
      </c>
      <c r="D18" s="177">
        <v>1387</v>
      </c>
      <c r="E18" s="177">
        <v>1642</v>
      </c>
      <c r="F18" s="177">
        <v>1722</v>
      </c>
      <c r="G18" s="177">
        <v>1749</v>
      </c>
      <c r="H18" s="177">
        <v>1846</v>
      </c>
      <c r="I18" s="177">
        <v>1968</v>
      </c>
      <c r="J18" s="177">
        <v>1765</v>
      </c>
      <c r="K18" s="177">
        <v>1678</v>
      </c>
      <c r="L18" s="177">
        <v>1961</v>
      </c>
      <c r="M18" s="177">
        <v>1851</v>
      </c>
      <c r="O18" s="177">
        <v>1376</v>
      </c>
      <c r="P18" s="177">
        <v>1502</v>
      </c>
      <c r="Q18" s="177">
        <v>1366</v>
      </c>
      <c r="R18" s="177">
        <v>1356</v>
      </c>
      <c r="S18" s="177">
        <v>1579</v>
      </c>
      <c r="T18" s="177">
        <v>1432</v>
      </c>
      <c r="U18" s="177">
        <v>1416</v>
      </c>
      <c r="V18" s="177">
        <v>1522</v>
      </c>
      <c r="W18" s="177">
        <v>1702</v>
      </c>
      <c r="X18" s="177">
        <v>1742</v>
      </c>
      <c r="Y18" s="177">
        <v>1426</v>
      </c>
      <c r="Z18" s="177">
        <v>1516</v>
      </c>
      <c r="AB18" s="177">
        <v>1506</v>
      </c>
      <c r="AC18" s="177">
        <v>1422</v>
      </c>
      <c r="AD18" s="177">
        <v>1410</v>
      </c>
      <c r="AE18" s="177">
        <v>1449</v>
      </c>
      <c r="AF18" s="177">
        <v>1426</v>
      </c>
      <c r="AG18" s="177">
        <v>1452</v>
      </c>
      <c r="AH18" s="177">
        <v>1648</v>
      </c>
      <c r="AI18" s="177">
        <v>1884</v>
      </c>
      <c r="AJ18" s="177">
        <v>1572</v>
      </c>
      <c r="AK18" s="177">
        <v>1665</v>
      </c>
      <c r="AL18" s="177">
        <v>1923</v>
      </c>
      <c r="AM18" s="177"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1639</v>
      </c>
      <c r="C19" s="177">
        <v>1762</v>
      </c>
      <c r="D19" s="177">
        <v>1558</v>
      </c>
      <c r="E19" s="177">
        <v>1771</v>
      </c>
      <c r="F19" s="177">
        <v>1665</v>
      </c>
      <c r="G19" s="177">
        <v>1732</v>
      </c>
      <c r="H19" s="177">
        <v>1736</v>
      </c>
      <c r="I19" s="177">
        <v>1951</v>
      </c>
      <c r="J19" s="177">
        <v>1796</v>
      </c>
      <c r="K19" s="177">
        <v>1914</v>
      </c>
      <c r="L19" s="177">
        <v>1888</v>
      </c>
      <c r="M19" s="177">
        <v>2107</v>
      </c>
      <c r="O19" s="177">
        <v>1486</v>
      </c>
      <c r="P19" s="177">
        <v>1393</v>
      </c>
      <c r="Q19" s="177">
        <v>1462</v>
      </c>
      <c r="R19" s="177">
        <v>1363</v>
      </c>
      <c r="S19" s="177">
        <v>1393</v>
      </c>
      <c r="T19" s="177">
        <v>1501</v>
      </c>
      <c r="U19" s="177">
        <v>1550</v>
      </c>
      <c r="V19" s="177">
        <v>1585</v>
      </c>
      <c r="W19" s="177">
        <v>1609</v>
      </c>
      <c r="X19" s="177">
        <v>1549</v>
      </c>
      <c r="Y19" s="177">
        <v>2186</v>
      </c>
      <c r="Z19" s="177">
        <v>1762</v>
      </c>
      <c r="AB19" s="177">
        <v>1449</v>
      </c>
      <c r="AC19" s="177">
        <v>1356</v>
      </c>
      <c r="AD19" s="177">
        <v>1252</v>
      </c>
      <c r="AE19" s="177">
        <v>1472</v>
      </c>
      <c r="AF19" s="177">
        <v>1595</v>
      </c>
      <c r="AG19" s="177">
        <v>1565</v>
      </c>
      <c r="AH19" s="177">
        <v>1462</v>
      </c>
      <c r="AI19" s="177">
        <v>1715</v>
      </c>
      <c r="AJ19" s="177">
        <v>1679</v>
      </c>
      <c r="AK19" s="177">
        <v>2343</v>
      </c>
      <c r="AL19" s="177">
        <v>1708</v>
      </c>
      <c r="AM19" s="177"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177">
        <v>3227</v>
      </c>
      <c r="C20" s="177"/>
      <c r="D20" s="177">
        <v>3267</v>
      </c>
      <c r="E20" s="177">
        <v>3360</v>
      </c>
      <c r="F20" s="177">
        <v>3390</v>
      </c>
      <c r="G20" s="177">
        <v>3579</v>
      </c>
      <c r="H20" s="177">
        <v>4502</v>
      </c>
      <c r="I20" s="177">
        <v>5049</v>
      </c>
      <c r="J20" s="177">
        <v>5301</v>
      </c>
      <c r="K20" s="177">
        <v>7385</v>
      </c>
      <c r="L20" s="177">
        <v>13527</v>
      </c>
      <c r="M20" s="177">
        <v>17</v>
      </c>
      <c r="O20" s="177">
        <v>2995</v>
      </c>
      <c r="P20" s="177"/>
      <c r="Q20" s="177">
        <v>2669</v>
      </c>
      <c r="R20" s="177">
        <v>3052</v>
      </c>
      <c r="S20" s="177">
        <v>2762</v>
      </c>
      <c r="T20" s="177">
        <v>2935</v>
      </c>
      <c r="U20" s="177">
        <v>3380</v>
      </c>
      <c r="V20" s="177">
        <v>3958</v>
      </c>
      <c r="W20" s="177">
        <v>4431</v>
      </c>
      <c r="X20" s="177">
        <v>5956</v>
      </c>
      <c r="Y20" s="177">
        <v>12211</v>
      </c>
      <c r="Z20" s="177">
        <v>10</v>
      </c>
      <c r="AB20" s="177">
        <v>3241</v>
      </c>
      <c r="AC20" s="177"/>
      <c r="AD20" s="177">
        <v>2850</v>
      </c>
      <c r="AE20" s="177">
        <v>3084</v>
      </c>
      <c r="AF20" s="177">
        <v>2895</v>
      </c>
      <c r="AG20" s="177">
        <v>3171</v>
      </c>
      <c r="AH20" s="177">
        <v>3237</v>
      </c>
      <c r="AI20" s="177">
        <v>4015</v>
      </c>
      <c r="AJ20" s="177">
        <v>4823</v>
      </c>
      <c r="AK20" s="177">
        <v>6547</v>
      </c>
      <c r="AL20" s="177">
        <v>15243</v>
      </c>
      <c r="AM20" s="177"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 t="str">
        <f t="shared" si="15"/>
        <v>BPE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>
        <f t="shared" si="16"/>
        <v>-5.0782650256900467E-3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>
        <f t="shared" si="17"/>
        <v>-3.4811668871405697E-3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>
        <f t="shared" si="18"/>
        <v>-4.2830785450711653E-3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 t="str">
        <f t="shared" si="29"/>
        <v>BPE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>
        <f t="shared" si="30"/>
        <v>-4.2808368193005932E-3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11.6675</v>
      </c>
      <c r="C44" s="76">
        <f>MIN(AB64:AM64)</f>
        <v>1.4690352591214948</v>
      </c>
      <c r="D44" s="77">
        <f>MIN(O54:Z54)</f>
        <v>23.335000000000001</v>
      </c>
      <c r="E44" s="76">
        <f>MIN(AB44:AM44)</f>
        <v>15.242929137432688</v>
      </c>
      <c r="F44" s="55">
        <f t="shared" ref="F44:F51" si="40">IF(B44&gt;0,(B44-D44)*(($E$8-E44)/(C44-E44))+D44,0)</f>
        <v>11.693729410317212</v>
      </c>
      <c r="G44" s="56"/>
      <c r="H44" s="78">
        <f t="shared" ref="H44:H50" si="41">MAX(B33:M33)</f>
        <v>15.242929137432688</v>
      </c>
      <c r="I44" s="79">
        <f>MAX(AB54:AM54)</f>
        <v>23.335000000000001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 t="str">
        <f t="shared" si="42"/>
        <v/>
      </c>
      <c r="X44" s="2">
        <f t="shared" si="42"/>
        <v>15.242929137432688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 t="str">
        <f t="shared" si="43"/>
        <v/>
      </c>
      <c r="AK44" s="36">
        <f t="shared" si="43"/>
        <v>15.242929137432688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5.8337500000000002</v>
      </c>
      <c r="C45" s="76">
        <f t="shared" ref="C45:C50" si="46">MIN(AB65:AM65)</f>
        <v>1.2028657891364931</v>
      </c>
      <c r="D45" s="77">
        <f t="shared" ref="D45:D50" si="47">MIN(O55:Z55)</f>
        <v>11.6675</v>
      </c>
      <c r="E45" s="76">
        <f t="shared" ref="E45:E50" si="48">MIN(AB45:AM45)</f>
        <v>1.6982942545099939</v>
      </c>
      <c r="F45" s="55">
        <f t="shared" si="40"/>
        <v>9.3325532052582556</v>
      </c>
      <c r="G45" s="56"/>
      <c r="H45" s="78">
        <f t="shared" si="41"/>
        <v>11.301048752811594</v>
      </c>
      <c r="I45" s="79">
        <f t="shared" ref="I45:I50" si="49">MAX(AB55:AM55)</f>
        <v>23.335000000000001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 t="str">
        <f t="shared" si="42"/>
        <v/>
      </c>
      <c r="W45" s="2">
        <f t="shared" si="42"/>
        <v>1.6982942545099939</v>
      </c>
      <c r="X45" s="2">
        <f t="shared" si="42"/>
        <v>11.301048752811594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 t="str">
        <f t="shared" si="43"/>
        <v/>
      </c>
      <c r="AJ45" s="36">
        <f t="shared" si="43"/>
        <v>1.6982942545099939</v>
      </c>
      <c r="AK45" s="36">
        <f t="shared" si="43"/>
        <v>11.301048752811594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 t="str">
        <f t="shared" si="44"/>
        <v>BPE</v>
      </c>
      <c r="B46" s="75">
        <f t="shared" si="45"/>
        <v>0.72921875000000003</v>
      </c>
      <c r="C46" s="76">
        <f t="shared" si="46"/>
        <v>1.4614444790434458</v>
      </c>
      <c r="D46" s="77">
        <f t="shared" si="47"/>
        <v>1.4584375000000001</v>
      </c>
      <c r="E46" s="76">
        <f t="shared" si="48"/>
        <v>1.7716794175612538</v>
      </c>
      <c r="F46" s="55">
        <f t="shared" si="40"/>
        <v>0.81984493456793639</v>
      </c>
      <c r="G46" s="56"/>
      <c r="H46" s="78">
        <f t="shared" si="41"/>
        <v>11.407448226998183</v>
      </c>
      <c r="I46" s="79">
        <f t="shared" si="49"/>
        <v>23.335000000000001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1.7716794175612538</v>
      </c>
      <c r="U46" s="2">
        <f t="shared" si="42"/>
        <v>2.3138217405048707</v>
      </c>
      <c r="V46" s="2">
        <f t="shared" si="42"/>
        <v>3.1058997246808975</v>
      </c>
      <c r="W46" s="2">
        <f t="shared" si="42"/>
        <v>4.269876550339661</v>
      </c>
      <c r="X46" s="2">
        <f t="shared" si="42"/>
        <v>11.407448226998183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1.7716794175612538</v>
      </c>
      <c r="AH46" s="36">
        <f t="shared" si="43"/>
        <v>2.3138217405048707</v>
      </c>
      <c r="AI46" s="36">
        <f t="shared" si="43"/>
        <v>3.1058997246808975</v>
      </c>
      <c r="AJ46" s="36">
        <f t="shared" si="43"/>
        <v>4.269876550339661</v>
      </c>
      <c r="AK46" s="36">
        <f t="shared" si="43"/>
        <v>11.407448226998183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11.6675</v>
      </c>
      <c r="C47" s="76">
        <f t="shared" si="46"/>
        <v>0.99428024531269588</v>
      </c>
      <c r="D47" s="77">
        <f t="shared" si="47"/>
        <v>23.335000000000001</v>
      </c>
      <c r="E47" s="76">
        <f t="shared" si="48"/>
        <v>1.7410171694734464</v>
      </c>
      <c r="F47" s="55">
        <f t="shared" si="40"/>
        <v>19.569192077763013</v>
      </c>
      <c r="G47" s="56"/>
      <c r="H47" s="78">
        <f t="shared" si="41"/>
        <v>2.83522236552127</v>
      </c>
      <c r="I47" s="79">
        <f t="shared" si="49"/>
        <v>46.67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>
        <f t="shared" si="42"/>
        <v>1.7410171694734464</v>
      </c>
      <c r="Y47" s="2">
        <f t="shared" si="42"/>
        <v>2.83522236552127</v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>
        <f t="shared" si="43"/>
        <v>1.7410171694734464</v>
      </c>
      <c r="AL47" s="36">
        <f t="shared" si="43"/>
        <v>2.83522236552127</v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1.3986867971228298</v>
      </c>
      <c r="D51" s="82">
        <f>MIN(U61:Y61)</f>
        <v>16</v>
      </c>
      <c r="E51" s="83">
        <f>MIN(AH51:AL51)</f>
        <v>1.5674024003514944</v>
      </c>
      <c r="F51" s="55">
        <f t="shared" si="40"/>
        <v>12.803975491933976</v>
      </c>
      <c r="G51" s="57"/>
      <c r="H51" s="78">
        <f>MAX(H40:L40)</f>
        <v>4.4336300188014546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1.5674024003514944</v>
      </c>
      <c r="X51" s="2">
        <f t="shared" si="42"/>
        <v>2.1412076025970381</v>
      </c>
      <c r="Y51" s="2">
        <f t="shared" si="42"/>
        <v>4.4336300188014546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1.5674024003514944</v>
      </c>
      <c r="AK51" s="36">
        <f t="shared" si="43"/>
        <v>2.1412076025970381</v>
      </c>
      <c r="AL51" s="36">
        <f t="shared" si="43"/>
        <v>4.4336300188014546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>
        <f t="shared" si="53"/>
        <v>23.335000000000001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>
        <f t="shared" si="54"/>
        <v>23.335000000000001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11.6675</v>
      </c>
      <c r="X55" s="33">
        <f t="shared" si="53"/>
        <v>23.335000000000001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11.6675</v>
      </c>
      <c r="AK55" s="36">
        <f t="shared" si="54"/>
        <v>23.335000000000001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1.4584375000000001</v>
      </c>
      <c r="U56" s="33">
        <f t="shared" si="53"/>
        <v>2.9168750000000001</v>
      </c>
      <c r="V56" s="33">
        <f t="shared" si="53"/>
        <v>5.8337500000000002</v>
      </c>
      <c r="W56" s="33">
        <f t="shared" si="53"/>
        <v>11.6675</v>
      </c>
      <c r="X56" s="33">
        <f t="shared" si="53"/>
        <v>23.335000000000001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1.4584375000000001</v>
      </c>
      <c r="AH56" s="36">
        <f t="shared" si="54"/>
        <v>2.9168750000000001</v>
      </c>
      <c r="AI56" s="36">
        <f t="shared" si="54"/>
        <v>5.8337500000000002</v>
      </c>
      <c r="AJ56" s="36">
        <f t="shared" si="54"/>
        <v>11.6675</v>
      </c>
      <c r="AK56" s="36">
        <f t="shared" si="54"/>
        <v>23.335000000000001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23.335000000000001</v>
      </c>
      <c r="Y57" s="33">
        <f t="shared" si="53"/>
        <v>46.67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23.335000000000001</v>
      </c>
      <c r="AL57" s="36">
        <f t="shared" si="54"/>
        <v>46.67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 t="str">
        <f>'Summary Results'!I4</f>
        <v>BPE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93.34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 t="str">
        <f t="shared" si="1"/>
        <v>BPE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 t="str">
        <f t="shared" si="15"/>
        <v>BPE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4.5576171875000002E-2</v>
      </c>
      <c r="C32" s="28">
        <f t="shared" si="27"/>
        <v>9.1152343750000003E-2</v>
      </c>
      <c r="D32" s="28">
        <f t="shared" si="27"/>
        <v>0.18230468750000001</v>
      </c>
      <c r="E32" s="28">
        <f t="shared" si="27"/>
        <v>0.36460937500000001</v>
      </c>
      <c r="F32" s="28">
        <f t="shared" si="27"/>
        <v>0.72921875000000003</v>
      </c>
      <c r="G32" s="28">
        <f t="shared" si="27"/>
        <v>1.4584375000000001</v>
      </c>
      <c r="H32" s="28">
        <f t="shared" si="27"/>
        <v>2.9168750000000001</v>
      </c>
      <c r="I32" s="28">
        <f t="shared" si="27"/>
        <v>5.8337500000000002</v>
      </c>
      <c r="J32" s="28">
        <f t="shared" si="27"/>
        <v>11.6675</v>
      </c>
      <c r="K32" s="28">
        <f t="shared" si="27"/>
        <v>23.335000000000001</v>
      </c>
      <c r="L32" s="28">
        <f t="shared" si="27"/>
        <v>46.67</v>
      </c>
      <c r="M32" s="1">
        <f>E9</f>
        <v>93.34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 t="str">
        <f t="shared" si="29"/>
        <v>BPE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 t="str">
        <f t="shared" si="44"/>
        <v>BPE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4.5576171875000002E-2</v>
      </c>
      <c r="P52" s="28">
        <f t="shared" si="52"/>
        <v>9.1152343750000003E-2</v>
      </c>
      <c r="Q52" s="28">
        <f t="shared" si="52"/>
        <v>0.18230468750000001</v>
      </c>
      <c r="R52" s="28">
        <f t="shared" si="52"/>
        <v>0.36460937500000001</v>
      </c>
      <c r="S52" s="28">
        <f t="shared" si="52"/>
        <v>0.72921875000000003</v>
      </c>
      <c r="T52" s="28">
        <f t="shared" si="52"/>
        <v>1.4584375000000001</v>
      </c>
      <c r="U52" s="28">
        <f t="shared" si="52"/>
        <v>2.9168750000000001</v>
      </c>
      <c r="V52" s="28">
        <f t="shared" si="52"/>
        <v>5.8337500000000002</v>
      </c>
      <c r="W52" s="28">
        <f t="shared" si="52"/>
        <v>11.6675</v>
      </c>
      <c r="X52" s="28">
        <f t="shared" si="52"/>
        <v>23.335000000000001</v>
      </c>
      <c r="Y52" s="28">
        <f t="shared" si="52"/>
        <v>46.67</v>
      </c>
      <c r="Z52" s="28">
        <f>E9</f>
        <v>93.34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 t="str">
        <f>'Summary Results'!I4</f>
        <v>BPE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93.34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0.91500000000000004</v>
      </c>
      <c r="C15" s="51">
        <f>AVERAGE('cytotox 1'!C15,'cytotox 1'!P15,'cytotox 1'!AC15)</f>
        <v>0.83950000000000002</v>
      </c>
      <c r="D15" s="51">
        <f>AVERAGE('cytotox 1'!D15,'cytotox 1'!Q15,'cytotox 1'!AD15)</f>
        <v>0.80569999999999997</v>
      </c>
      <c r="E15" s="51">
        <f>AVERAGE('cytotox 1'!E15,'cytotox 1'!R15,'cytotox 1'!AE15)</f>
        <v>0.78700000000000003</v>
      </c>
      <c r="F15" s="51">
        <f>AVERAGE('cytotox 1'!F15,'cytotox 1'!S15,'cytotox 1'!AF15)</f>
        <v>0.77400000000000002</v>
      </c>
      <c r="G15" s="51">
        <f>AVERAGE('cytotox 1'!G15,'cytotox 1'!T15,'cytotox 1'!AG15)</f>
        <v>0.80510000000000004</v>
      </c>
      <c r="H15" s="51">
        <f>AVERAGE('cytotox 1'!H15,'cytotox 1'!U15,'cytotox 1'!AH15)</f>
        <v>0.80559999999999998</v>
      </c>
      <c r="I15" s="51">
        <f>AVERAGE('cytotox 1'!I15,'cytotox 1'!V15,'cytotox 1'!AI15)</f>
        <v>0.8367</v>
      </c>
      <c r="J15" s="51">
        <f>AVERAGE('cytotox 1'!J15,'cytotox 1'!W15,'cytotox 1'!AJ15)</f>
        <v>0.92900000000000005</v>
      </c>
      <c r="K15" s="51">
        <f>AVERAGE('cytotox 1'!K15,'cytotox 1'!X15,'cytotox 1'!AK15)</f>
        <v>0.39269999999999999</v>
      </c>
      <c r="L15" s="51">
        <f>AVERAGE('cytotox 1'!L15,'cytotox 1'!Y15,'cytotox 1'!AL15)</f>
        <v>7.5800000000000006E-2</v>
      </c>
      <c r="M15" s="51">
        <f>AVERAGE('cytotox 1'!M15,'cytotox 1'!Z15,'cytotox 1'!AM15)</f>
        <v>8.6400000000000005E-2</v>
      </c>
      <c r="O15" s="51">
        <f>AVERAGE('cytotox 2'!B15,'cytotox 2'!O15,'cytotox 2'!AB15)</f>
        <v>0.94</v>
      </c>
      <c r="P15" s="51">
        <f>AVERAGE('cytotox 2'!C15,'cytotox 2'!P15,'cytotox 2'!AC15)</f>
        <v>0.83989999999999998</v>
      </c>
      <c r="Q15" s="51">
        <f>AVERAGE('cytotox 2'!D15,'cytotox 2'!Q15,'cytotox 2'!AD15)</f>
        <v>0.88739999999999997</v>
      </c>
      <c r="R15" s="51">
        <f>AVERAGE('cytotox 2'!E15,'cytotox 2'!R15,'cytotox 2'!AE15)</f>
        <v>0.87009999999999998</v>
      </c>
      <c r="S15" s="51">
        <f>AVERAGE('cytotox 2'!F15,'cytotox 2'!S15,'cytotox 2'!AF15)</f>
        <v>0.88980000000000004</v>
      </c>
      <c r="T15" s="51">
        <f>AVERAGE('cytotox 2'!G15,'cytotox 2'!T15,'cytotox 2'!AG15)</f>
        <v>0.94589999999999996</v>
      </c>
      <c r="U15" s="51">
        <f>AVERAGE('cytotox 2'!H15,'cytotox 2'!U15,'cytotox 2'!AH15)</f>
        <v>1.0257000000000001</v>
      </c>
      <c r="V15" s="51">
        <f>AVERAGE('cytotox 2'!I15,'cytotox 2'!V15,'cytotox 2'!AI15)</f>
        <v>1.141</v>
      </c>
      <c r="W15" s="51">
        <f>AVERAGE('cytotox 2'!J15,'cytotox 2'!W15,'cytotox 2'!AJ15)</f>
        <v>1.0979000000000001</v>
      </c>
      <c r="X15" s="51">
        <f>AVERAGE('cytotox 2'!K15,'cytotox 2'!X15,'cytotox 2'!AK15)</f>
        <v>0.82040000000000002</v>
      </c>
      <c r="Y15" s="51">
        <f>AVERAGE('cytotox 2'!L15,'cytotox 2'!Y15,'cytotox 2'!AL15)</f>
        <v>7.2300000000000003E-2</v>
      </c>
      <c r="Z15" s="51">
        <f>AVERAGE('cytotox 2'!M15,'cytotox 2'!Z15,'cytotox 2'!AM15)</f>
        <v>0.10780000000000001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0.82140000000000002</v>
      </c>
      <c r="C16" s="51">
        <f>AVERAGE('cytotox 1'!C16,'cytotox 1'!P16,'cytotox 1'!AC16)</f>
        <v>0.76939999999999997</v>
      </c>
      <c r="D16" s="51">
        <f>AVERAGE('cytotox 1'!D16,'cytotox 1'!Q16,'cytotox 1'!AD16)</f>
        <v>0.75460000000000005</v>
      </c>
      <c r="E16" s="51">
        <f>AVERAGE('cytotox 1'!E16,'cytotox 1'!R16,'cytotox 1'!AE16)</f>
        <v>0.76249999999999996</v>
      </c>
      <c r="F16" s="51">
        <f>AVERAGE('cytotox 1'!F16,'cytotox 1'!S16,'cytotox 1'!AF16)</f>
        <v>0.73140000000000005</v>
      </c>
      <c r="G16" s="51">
        <f>AVERAGE('cytotox 1'!G16,'cytotox 1'!T16,'cytotox 1'!AG16)</f>
        <v>0.76539999999999997</v>
      </c>
      <c r="H16" s="51">
        <f>AVERAGE('cytotox 1'!H16,'cytotox 1'!U16,'cytotox 1'!AH16)</f>
        <v>0.75380000000000003</v>
      </c>
      <c r="I16" s="51">
        <f>AVERAGE('cytotox 1'!I16,'cytotox 1'!V16,'cytotox 1'!AI16)</f>
        <v>0.87560000000000004</v>
      </c>
      <c r="J16" s="51">
        <f>AVERAGE('cytotox 1'!J16,'cytotox 1'!W16,'cytotox 1'!AJ16)</f>
        <v>1.1222000000000001</v>
      </c>
      <c r="K16" s="51">
        <f>AVERAGE('cytotox 1'!K16,'cytotox 1'!X16,'cytotox 1'!AK16)</f>
        <v>0.1749</v>
      </c>
      <c r="L16" s="51">
        <f>AVERAGE('cytotox 1'!L16,'cytotox 1'!Y16,'cytotox 1'!AL16)</f>
        <v>5.2999999999999999E-2</v>
      </c>
      <c r="M16" s="51">
        <f>AVERAGE('cytotox 1'!M16,'cytotox 1'!Z16,'cytotox 1'!AM16)</f>
        <v>6.3799999999999996E-2</v>
      </c>
      <c r="O16" s="51">
        <f>AVERAGE('cytotox 2'!B16,'cytotox 2'!O16,'cytotox 2'!AB16)</f>
        <v>0.88439999999999996</v>
      </c>
      <c r="P16" s="51">
        <f>AVERAGE('cytotox 2'!C16,'cytotox 2'!P16,'cytotox 2'!AC16)</f>
        <v>0.83640000000000003</v>
      </c>
      <c r="Q16" s="51">
        <f>AVERAGE('cytotox 2'!D16,'cytotox 2'!Q16,'cytotox 2'!AD16)</f>
        <v>0.90310000000000001</v>
      </c>
      <c r="R16" s="51">
        <f>AVERAGE('cytotox 2'!E16,'cytotox 2'!R16,'cytotox 2'!AE16)</f>
        <v>0.90590000000000004</v>
      </c>
      <c r="S16" s="51">
        <f>AVERAGE('cytotox 2'!F16,'cytotox 2'!S16,'cytotox 2'!AF16)</f>
        <v>0.85240000000000005</v>
      </c>
      <c r="T16" s="51">
        <f>AVERAGE('cytotox 2'!G16,'cytotox 2'!T16,'cytotox 2'!AG16)</f>
        <v>0.90639999999999998</v>
      </c>
      <c r="U16" s="51">
        <f>AVERAGE('cytotox 2'!H16,'cytotox 2'!U16,'cytotox 2'!AH16)</f>
        <v>0.80730000000000002</v>
      </c>
      <c r="V16" s="51">
        <f>AVERAGE('cytotox 2'!I16,'cytotox 2'!V16,'cytotox 2'!AI16)</f>
        <v>1.1601999999999999</v>
      </c>
      <c r="W16" s="51">
        <f>AVERAGE('cytotox 2'!J16,'cytotox 2'!W16,'cytotox 2'!AJ16)</f>
        <v>1.6052</v>
      </c>
      <c r="X16" s="51">
        <f>AVERAGE('cytotox 2'!K16,'cytotox 2'!X16,'cytotox 2'!AK16)</f>
        <v>0.34420000000000001</v>
      </c>
      <c r="Y16" s="51">
        <f>AVERAGE('cytotox 2'!L16,'cytotox 2'!Y16,'cytotox 2'!AL16)</f>
        <v>7.7499999999999999E-2</v>
      </c>
      <c r="Z16" s="51">
        <f>AVERAGE('cytotox 2'!M16,'cytotox 2'!Z16,'cytotox 2'!AM16)</f>
        <v>8.2199999999999995E-2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0.81259999999999999</v>
      </c>
      <c r="C17" s="51">
        <f>AVERAGE('cytotox 1'!C17,'cytotox 1'!P17,'cytotox 1'!AC17)</f>
        <v>0.81269999999999998</v>
      </c>
      <c r="D17" s="51">
        <f>AVERAGE('cytotox 1'!D17,'cytotox 1'!Q17,'cytotox 1'!AD17)</f>
        <v>0.71550000000000002</v>
      </c>
      <c r="E17" s="51">
        <f>AVERAGE('cytotox 1'!E17,'cytotox 1'!R17,'cytotox 1'!AE17)</f>
        <v>0.72929999999999995</v>
      </c>
      <c r="F17" s="51">
        <f>AVERAGE('cytotox 1'!F17,'cytotox 1'!S17,'cytotox 1'!AF17)</f>
        <v>0.6946</v>
      </c>
      <c r="G17" s="51">
        <f>AVERAGE('cytotox 1'!G17,'cytotox 1'!T17,'cytotox 1'!AG17)</f>
        <v>0.69110000000000005</v>
      </c>
      <c r="H17" s="51">
        <f>AVERAGE('cytotox 1'!H17,'cytotox 1'!U17,'cytotox 1'!AH17)</f>
        <v>0.71050000000000002</v>
      </c>
      <c r="I17" s="51">
        <f>AVERAGE('cytotox 1'!I17,'cytotox 1'!V17,'cytotox 1'!AI17)</f>
        <v>0.70899999999999996</v>
      </c>
      <c r="J17" s="51">
        <f>AVERAGE('cytotox 1'!J17,'cytotox 1'!W17,'cytotox 1'!AJ17)</f>
        <v>0.65129999999999999</v>
      </c>
      <c r="K17" s="51">
        <f>AVERAGE('cytotox 1'!K17,'cytotox 1'!X17,'cytotox 1'!AK17)</f>
        <v>8.0199999999999994E-2</v>
      </c>
      <c r="L17" s="51">
        <f>AVERAGE('cytotox 1'!L17,'cytotox 1'!Y17,'cytotox 1'!AL17)</f>
        <v>5.5500000000000001E-2</v>
      </c>
      <c r="M17" s="51">
        <f>AVERAGE('cytotox 1'!M17,'cytotox 1'!Z17,'cytotox 1'!AM17)</f>
        <v>5.6500000000000002E-2</v>
      </c>
      <c r="O17" s="51">
        <f>AVERAGE('cytotox 2'!B17,'cytotox 2'!O17,'cytotox 2'!AB17)</f>
        <v>0.95589999999999997</v>
      </c>
      <c r="P17" s="51">
        <f>AVERAGE('cytotox 2'!C17,'cytotox 2'!P17,'cytotox 2'!AC17)</f>
        <v>0.88970000000000005</v>
      </c>
      <c r="Q17" s="51">
        <f>AVERAGE('cytotox 2'!D17,'cytotox 2'!Q17,'cytotox 2'!AD17)</f>
        <v>0.94740000000000002</v>
      </c>
      <c r="R17" s="51">
        <f>AVERAGE('cytotox 2'!E17,'cytotox 2'!R17,'cytotox 2'!AE17)</f>
        <v>0.86650000000000005</v>
      </c>
      <c r="S17" s="51">
        <f>AVERAGE('cytotox 2'!F17,'cytotox 2'!S17,'cytotox 2'!AF17)</f>
        <v>0.88280000000000003</v>
      </c>
      <c r="T17" s="51">
        <f>AVERAGE('cytotox 2'!G17,'cytotox 2'!T17,'cytotox 2'!AG17)</f>
        <v>0.90900000000000003</v>
      </c>
      <c r="U17" s="51">
        <f>AVERAGE('cytotox 2'!H17,'cytotox 2'!U17,'cytotox 2'!AH17)</f>
        <v>0.87019999999999997</v>
      </c>
      <c r="V17" s="51">
        <f>AVERAGE('cytotox 2'!I17,'cytotox 2'!V17,'cytotox 2'!AI17)</f>
        <v>0.93559999999999999</v>
      </c>
      <c r="W17" s="51">
        <f>AVERAGE('cytotox 2'!J17,'cytotox 2'!W17,'cytotox 2'!AJ17)</f>
        <v>0.89300000000000002</v>
      </c>
      <c r="X17" s="51">
        <f>AVERAGE('cytotox 2'!K17,'cytotox 2'!X17,'cytotox 2'!AK17)</f>
        <v>0.2651</v>
      </c>
      <c r="Y17" s="51">
        <f>AVERAGE('cytotox 2'!L17,'cytotox 2'!Y17,'cytotox 2'!AL17)</f>
        <v>7.5999999999999998E-2</v>
      </c>
      <c r="Z17" s="51">
        <f>AVERAGE('cytotox 2'!M17,'cytotox 2'!Z17,'cytotox 2'!AM17)</f>
        <v>8.0799999999999997E-2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1.1561999999999999</v>
      </c>
      <c r="C18" s="51">
        <f>AVERAGE('cytotox 1'!C18,'cytotox 1'!P18,'cytotox 1'!AC18)</f>
        <v>1.1305000000000001</v>
      </c>
      <c r="D18" s="51">
        <f>AVERAGE('cytotox 1'!D18,'cytotox 1'!Q18,'cytotox 1'!AD18)</f>
        <v>1.0987</v>
      </c>
      <c r="E18" s="51">
        <f>AVERAGE('cytotox 1'!E18,'cytotox 1'!R18,'cytotox 1'!AE18)</f>
        <v>1.0849</v>
      </c>
      <c r="F18" s="51">
        <f>AVERAGE('cytotox 1'!F18,'cytotox 1'!S18,'cytotox 1'!AF18)</f>
        <v>1.0837000000000001</v>
      </c>
      <c r="G18" s="51">
        <f>AVERAGE('cytotox 1'!G18,'cytotox 1'!T18,'cytotox 1'!AG18)</f>
        <v>1.1194</v>
      </c>
      <c r="H18" s="51">
        <f>AVERAGE('cytotox 1'!H18,'cytotox 1'!U18,'cytotox 1'!AH18)</f>
        <v>1.0726</v>
      </c>
      <c r="I18" s="51">
        <f>AVERAGE('cytotox 1'!I18,'cytotox 1'!V18,'cytotox 1'!AI18)</f>
        <v>1.0979000000000001</v>
      </c>
      <c r="J18" s="51">
        <f>AVERAGE('cytotox 1'!J18,'cytotox 1'!W18,'cytotox 1'!AJ18)</f>
        <v>1.1298999999999999</v>
      </c>
      <c r="K18" s="51">
        <f>AVERAGE('cytotox 1'!K18,'cytotox 1'!X18,'cytotox 1'!AK18)</f>
        <v>1.0633999999999999</v>
      </c>
      <c r="L18" s="51">
        <f>AVERAGE('cytotox 1'!L18,'cytotox 1'!Y18,'cytotox 1'!AL18)</f>
        <v>1.1516999999999999</v>
      </c>
      <c r="M18" s="51">
        <f>AVERAGE('cytotox 1'!M18,'cytotox 1'!Z18,'cytotox 1'!AM18)</f>
        <v>1.2011000000000001</v>
      </c>
      <c r="O18" s="51">
        <f>AVERAGE('cytotox 2'!B18,'cytotox 2'!O18,'cytotox 2'!AB18)</f>
        <v>0.93610000000000004</v>
      </c>
      <c r="P18" s="51">
        <f>AVERAGE('cytotox 2'!C18,'cytotox 2'!P18,'cytotox 2'!AC18)</f>
        <v>0.90239999999999998</v>
      </c>
      <c r="Q18" s="51">
        <f>AVERAGE('cytotox 2'!D18,'cytotox 2'!Q18,'cytotox 2'!AD18)</f>
        <v>0.89300000000000002</v>
      </c>
      <c r="R18" s="51">
        <f>AVERAGE('cytotox 2'!E18,'cytotox 2'!R18,'cytotox 2'!AE18)</f>
        <v>0.86560000000000004</v>
      </c>
      <c r="S18" s="51">
        <f>AVERAGE('cytotox 2'!F18,'cytotox 2'!S18,'cytotox 2'!AF18)</f>
        <v>0.85189999999999999</v>
      </c>
      <c r="T18" s="51">
        <f>AVERAGE('cytotox 2'!G18,'cytotox 2'!T18,'cytotox 2'!AG18)</f>
        <v>0.8952</v>
      </c>
      <c r="U18" s="51">
        <f>AVERAGE('cytotox 2'!H18,'cytotox 2'!U18,'cytotox 2'!AH18)</f>
        <v>0.90700000000000003</v>
      </c>
      <c r="V18" s="51">
        <f>AVERAGE('cytotox 2'!I18,'cytotox 2'!V18,'cytotox 2'!AI18)</f>
        <v>1.038</v>
      </c>
      <c r="W18" s="51">
        <f>AVERAGE('cytotox 2'!J18,'cytotox 2'!W18,'cytotox 2'!AJ18)</f>
        <v>1.2097</v>
      </c>
      <c r="X18" s="51">
        <f>AVERAGE('cytotox 2'!K18,'cytotox 2'!X18,'cytotox 2'!AK18)</f>
        <v>1.2111000000000001</v>
      </c>
      <c r="Y18" s="51">
        <f>AVERAGE('cytotox 2'!L18,'cytotox 2'!Y18,'cytotox 2'!AL18)</f>
        <v>0.81569999999999998</v>
      </c>
      <c r="Z18" s="51">
        <f>AVERAGE('cytotox 2'!M18,'cytotox 2'!Z18,'cytotox 2'!AM18)</f>
        <v>7.4800000000000005E-2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1.1657999999999999</v>
      </c>
      <c r="C19" s="51">
        <f>AVERAGE('cytotox 1'!C19,'cytotox 1'!P19,'cytotox 1'!AC19)</f>
        <v>1.1185</v>
      </c>
      <c r="D19" s="51">
        <f>AVERAGE('cytotox 1'!D19,'cytotox 1'!Q19,'cytotox 1'!AD19)</f>
        <v>1.0807</v>
      </c>
      <c r="E19" s="51">
        <f>AVERAGE('cytotox 1'!E19,'cytotox 1'!R19,'cytotox 1'!AE19)</f>
        <v>1.1408</v>
      </c>
      <c r="F19" s="51">
        <f>AVERAGE('cytotox 1'!F19,'cytotox 1'!S19,'cytotox 1'!AF19)</f>
        <v>1.1182000000000001</v>
      </c>
      <c r="G19" s="51">
        <f>AVERAGE('cytotox 1'!G19,'cytotox 1'!T19,'cytotox 1'!AG19)</f>
        <v>1.0876999999999999</v>
      </c>
      <c r="H19" s="51">
        <f>AVERAGE('cytotox 1'!H19,'cytotox 1'!U19,'cytotox 1'!AH19)</f>
        <v>1.1434</v>
      </c>
      <c r="I19" s="51">
        <f>AVERAGE('cytotox 1'!I19,'cytotox 1'!V19,'cytotox 1'!AI19)</f>
        <v>1.1183000000000001</v>
      </c>
      <c r="J19" s="51">
        <f>AVERAGE('cytotox 1'!J19,'cytotox 1'!W19,'cytotox 1'!AJ19)</f>
        <v>1.0670999999999999</v>
      </c>
      <c r="K19" s="51">
        <f>AVERAGE('cytotox 1'!K19,'cytotox 1'!X19,'cytotox 1'!AK19)</f>
        <v>1.1065</v>
      </c>
      <c r="L19" s="51">
        <f>AVERAGE('cytotox 1'!L19,'cytotox 1'!Y19,'cytotox 1'!AL19)</f>
        <v>1.1756</v>
      </c>
      <c r="M19" s="51">
        <f>AVERAGE('cytotox 1'!M19,'cytotox 1'!Z19,'cytotox 1'!AM19)</f>
        <v>1.1214999999999999</v>
      </c>
      <c r="O19" s="51">
        <f>AVERAGE('cytotox 2'!B19,'cytotox 2'!O19,'cytotox 2'!AB19)</f>
        <v>1.2051000000000001</v>
      </c>
      <c r="P19" s="51">
        <f>AVERAGE('cytotox 2'!C19,'cytotox 2'!P19,'cytotox 2'!AC19)</f>
        <v>1.1692</v>
      </c>
      <c r="Q19" s="51">
        <f>AVERAGE('cytotox 2'!D19,'cytotox 2'!Q19,'cytotox 2'!AD19)</f>
        <v>1.1543000000000001</v>
      </c>
      <c r="R19" s="51">
        <f>AVERAGE('cytotox 2'!E19,'cytotox 2'!R19,'cytotox 2'!AE19)</f>
        <v>1.0686</v>
      </c>
      <c r="S19" s="51">
        <f>AVERAGE('cytotox 2'!F19,'cytotox 2'!S19,'cytotox 2'!AF19)</f>
        <v>1.0669</v>
      </c>
      <c r="T19" s="51">
        <f>AVERAGE('cytotox 2'!G19,'cytotox 2'!T19,'cytotox 2'!AG19)</f>
        <v>1.0786</v>
      </c>
      <c r="U19" s="51">
        <f>AVERAGE('cytotox 2'!H19,'cytotox 2'!U19,'cytotox 2'!AH19)</f>
        <v>1.1268</v>
      </c>
      <c r="V19" s="51">
        <f>AVERAGE('cytotox 2'!I19,'cytotox 2'!V19,'cytotox 2'!AI19)</f>
        <v>1.1201000000000001</v>
      </c>
      <c r="W19" s="51">
        <f>AVERAGE('cytotox 2'!J19,'cytotox 2'!W19,'cytotox 2'!AJ19)</f>
        <v>1.2161999999999999</v>
      </c>
      <c r="X19" s="51">
        <f>AVERAGE('cytotox 2'!K19,'cytotox 2'!X19,'cytotox 2'!AK19)</f>
        <v>1.1328</v>
      </c>
      <c r="Y19" s="51">
        <f>AVERAGE('cytotox 2'!L19,'cytotox 2'!Y19,'cytotox 2'!AL19)</f>
        <v>1.1711</v>
      </c>
      <c r="Z19" s="51">
        <f>AVERAGE('cytotox 2'!M19,'cytotox 2'!Z19,'cytotox 2'!AM19)</f>
        <v>1.1093999999999999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1.1740999999999999</v>
      </c>
      <c r="C20" s="51">
        <f>AVERAGE('cytotox 1'!C20,'cytotox 1'!P20,'cytotox 1'!AC20)</f>
        <v>1.0947</v>
      </c>
      <c r="D20" s="51">
        <f>AVERAGE('cytotox 1'!D20,'cytotox 1'!Q20,'cytotox 1'!AD20)</f>
        <v>1.0747</v>
      </c>
      <c r="E20" s="51">
        <f>AVERAGE('cytotox 1'!E20,'cytotox 1'!R20,'cytotox 1'!AE20)</f>
        <v>1.1049</v>
      </c>
      <c r="F20" s="51">
        <f>AVERAGE('cytotox 1'!F20,'cytotox 1'!S20,'cytotox 1'!AF20)</f>
        <v>1.0425</v>
      </c>
      <c r="G20" s="51">
        <f>AVERAGE('cytotox 1'!G20,'cytotox 1'!T20,'cytotox 1'!AG20)</f>
        <v>1.0711999999999999</v>
      </c>
      <c r="H20" s="51">
        <f>AVERAGE('cytotox 1'!H20,'cytotox 1'!U20,'cytotox 1'!AH20)</f>
        <v>1.0454000000000001</v>
      </c>
      <c r="I20" s="51">
        <f>AVERAGE('cytotox 1'!I20,'cytotox 1'!V20,'cytotox 1'!AI20)</f>
        <v>1.107</v>
      </c>
      <c r="J20" s="51">
        <f>AVERAGE('cytotox 1'!J20,'cytotox 1'!W20,'cytotox 1'!AJ20)</f>
        <v>1.109</v>
      </c>
      <c r="K20" s="51">
        <f>AVERAGE('cytotox 1'!K20,'cytotox 1'!X20,'cytotox 1'!AK20)</f>
        <v>1.1448</v>
      </c>
      <c r="L20" s="51">
        <f>AVERAGE('cytotox 1'!L20,'cytotox 1'!Y20,'cytotox 1'!AL20)</f>
        <v>1.1379999999999999</v>
      </c>
      <c r="M20" s="51">
        <f>AVERAGE('cytotox 1'!M20,'cytotox 1'!Z20,'cytotox 1'!AM20)</f>
        <v>1.1843999999999999</v>
      </c>
      <c r="O20" s="51">
        <f>AVERAGE('cytotox 2'!B20,'cytotox 2'!O20,'cytotox 2'!AB20)</f>
        <v>1.1918</v>
      </c>
      <c r="P20" s="51">
        <f>AVERAGE('cytotox 2'!C20,'cytotox 2'!P20,'cytotox 2'!AC20)</f>
        <v>1.1635</v>
      </c>
      <c r="Q20" s="51">
        <f>AVERAGE('cytotox 2'!D20,'cytotox 2'!Q20,'cytotox 2'!AD20)</f>
        <v>1.0915999999999999</v>
      </c>
      <c r="R20" s="51">
        <f>AVERAGE('cytotox 2'!E20,'cytotox 2'!R20,'cytotox 2'!AE20)</f>
        <v>1.1613</v>
      </c>
      <c r="S20" s="51">
        <f>AVERAGE('cytotox 2'!F20,'cytotox 2'!S20,'cytotox 2'!AF20)</f>
        <v>1.1156999999999999</v>
      </c>
      <c r="T20" s="51">
        <f>AVERAGE('cytotox 2'!G20,'cytotox 2'!T20,'cytotox 2'!AG20)</f>
        <v>1.1257999999999999</v>
      </c>
      <c r="U20" s="51">
        <f>AVERAGE('cytotox 2'!H20,'cytotox 2'!U20,'cytotox 2'!AH20)</f>
        <v>1.1718</v>
      </c>
      <c r="V20" s="51">
        <f>AVERAGE('cytotox 2'!I20,'cytotox 2'!V20,'cytotox 2'!AI20)</f>
        <v>1.1453</v>
      </c>
      <c r="W20" s="51">
        <f>AVERAGE('cytotox 2'!J20,'cytotox 2'!W20,'cytotox 2'!AJ20)</f>
        <v>1.2042999999999999</v>
      </c>
      <c r="X20" s="51">
        <f>AVERAGE('cytotox 2'!K20,'cytotox 2'!X20,'cytotox 2'!AK20)</f>
        <v>1.1498999999999999</v>
      </c>
      <c r="Y20" s="51">
        <f>AVERAGE('cytotox 2'!L20,'cytotox 2'!Y20,'cytotox 2'!AL20)</f>
        <v>1.1026</v>
      </c>
      <c r="Z20" s="51">
        <f>AVERAGE('cytotox 2'!M20,'cytotox 2'!Z20,'cytotox 2'!AM20)</f>
        <v>1.2002999999999999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1.2185999999999999</v>
      </c>
      <c r="C21" s="51">
        <f>AVERAGE('cytotox 1'!C21,'cytotox 1'!P21,'cytotox 1'!AC21)</f>
        <v>1.1220000000000001</v>
      </c>
      <c r="D21" s="51">
        <f>AVERAGE('cytotox 1'!D21,'cytotox 1'!Q21,'cytotox 1'!AD21)</f>
        <v>1.1001000000000001</v>
      </c>
      <c r="E21" s="51">
        <f>AVERAGE('cytotox 1'!E21,'cytotox 1'!R21,'cytotox 1'!AE21)</f>
        <v>1.1009</v>
      </c>
      <c r="F21" s="51">
        <f>AVERAGE('cytotox 1'!F21,'cytotox 1'!S21,'cytotox 1'!AF21)</f>
        <v>1.0656000000000001</v>
      </c>
      <c r="G21" s="51">
        <f>AVERAGE('cytotox 1'!G21,'cytotox 1'!T21,'cytotox 1'!AG21)</f>
        <v>1.0833999999999999</v>
      </c>
      <c r="H21" s="51">
        <f>AVERAGE('cytotox 1'!H21,'cytotox 1'!U21,'cytotox 1'!AH21)</f>
        <v>1.0542</v>
      </c>
      <c r="I21" s="51">
        <f>AVERAGE('cytotox 1'!I21,'cytotox 1'!V21,'cytotox 1'!AI21)</f>
        <v>1.0568</v>
      </c>
      <c r="J21" s="51">
        <f>AVERAGE('cytotox 1'!J21,'cytotox 1'!W21,'cytotox 1'!AJ21)</f>
        <v>1.0532999999999999</v>
      </c>
      <c r="K21" s="51">
        <f>AVERAGE('cytotox 1'!K21,'cytotox 1'!X21,'cytotox 1'!AK21)</f>
        <v>1.0956999999999999</v>
      </c>
      <c r="L21" s="51">
        <f>AVERAGE('cytotox 1'!L21,'cytotox 1'!Y21,'cytotox 1'!AL21)</f>
        <v>1.1328</v>
      </c>
      <c r="M21" s="51">
        <f>AVERAGE('cytotox 1'!M21,'cytotox 1'!Z21,'cytotox 1'!AM21)</f>
        <v>1.1745000000000001</v>
      </c>
      <c r="O21" s="51">
        <f>AVERAGE('cytotox 2'!B21,'cytotox 2'!O21,'cytotox 2'!AB21)</f>
        <v>1.1836</v>
      </c>
      <c r="P21" s="51">
        <f>AVERAGE('cytotox 2'!C21,'cytotox 2'!P21,'cytotox 2'!AC21)</f>
        <v>1.1952</v>
      </c>
      <c r="Q21" s="51">
        <f>AVERAGE('cytotox 2'!D21,'cytotox 2'!Q21,'cytotox 2'!AD21)</f>
        <v>1.1444000000000001</v>
      </c>
      <c r="R21" s="51">
        <f>AVERAGE('cytotox 2'!E21,'cytotox 2'!R21,'cytotox 2'!AE21)</f>
        <v>1.2357</v>
      </c>
      <c r="S21" s="51">
        <f>AVERAGE('cytotox 2'!F21,'cytotox 2'!S21,'cytotox 2'!AF21)</f>
        <v>1.1738999999999999</v>
      </c>
      <c r="T21" s="51">
        <f>AVERAGE('cytotox 2'!G21,'cytotox 2'!T21,'cytotox 2'!AG21)</f>
        <v>1.1540999999999999</v>
      </c>
      <c r="U21" s="51">
        <f>AVERAGE('cytotox 2'!H21,'cytotox 2'!U21,'cytotox 2'!AH21)</f>
        <v>1.1984999999999999</v>
      </c>
      <c r="V21" s="51">
        <f>AVERAGE('cytotox 2'!I21,'cytotox 2'!V21,'cytotox 2'!AI21)</f>
        <v>1.1272</v>
      </c>
      <c r="W21" s="51">
        <f>AVERAGE('cytotox 2'!J21,'cytotox 2'!W21,'cytotox 2'!AJ21)</f>
        <v>1.1552</v>
      </c>
      <c r="X21" s="51">
        <f>AVERAGE('cytotox 2'!K21,'cytotox 2'!X21,'cytotox 2'!AK21)</f>
        <v>1.2436</v>
      </c>
      <c r="Y21" s="51">
        <f>AVERAGE('cytotox 2'!L21,'cytotox 2'!Y21,'cytotox 2'!AL21)</f>
        <v>1.2388999999999999</v>
      </c>
      <c r="Z21" s="51">
        <f>AVERAGE('cytotox 2'!M21,'cytotox 2'!Z21,'cytotox 2'!AM21)</f>
        <v>1.0846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0.78849999999999998</v>
      </c>
      <c r="C22" s="51">
        <f>AVERAGE('cytotox 1'!C22,'cytotox 1'!P22,'cytotox 1'!AC22)</f>
        <v>0.79369999999999996</v>
      </c>
      <c r="D22" s="51">
        <f>AVERAGE('cytotox 1'!D22,'cytotox 1'!Q22,'cytotox 1'!AD22)</f>
        <v>0.75129999999999997</v>
      </c>
      <c r="E22" s="51">
        <f>AVERAGE('cytotox 1'!E22,'cytotox 1'!R22,'cytotox 1'!AE22)</f>
        <v>0.7742</v>
      </c>
      <c r="F22" s="51">
        <f>AVERAGE('cytotox 1'!F22,'cytotox 1'!S22,'cytotox 1'!AF22)</f>
        <v>0.71240000000000003</v>
      </c>
      <c r="G22" s="51">
        <f>AVERAGE('cytotox 1'!G22,'cytotox 1'!T22,'cytotox 1'!AG22)</f>
        <v>0.7046</v>
      </c>
      <c r="H22" s="51">
        <f>AVERAGE('cytotox 1'!H22,'cytotox 1'!U22,'cytotox 1'!AH22)</f>
        <v>0.72460000000000002</v>
      </c>
      <c r="I22" s="51">
        <f>AVERAGE('cytotox 1'!I22,'cytotox 1'!V22,'cytotox 1'!AI22)</f>
        <v>0.77159999999999995</v>
      </c>
      <c r="J22" s="51">
        <f>AVERAGE('cytotox 1'!J22,'cytotox 1'!W22,'cytotox 1'!AJ22)</f>
        <v>0.76549999999999996</v>
      </c>
      <c r="K22" s="51">
        <f>AVERAGE('cytotox 1'!K22,'cytotox 1'!X22,'cytotox 1'!AK22)</f>
        <v>0.77869999999999995</v>
      </c>
      <c r="L22" s="51">
        <f>AVERAGE('cytotox 1'!L22,'cytotox 1'!Y22,'cytotox 1'!AL22)</f>
        <v>0.68100000000000005</v>
      </c>
      <c r="M22" s="51">
        <f>AVERAGE('cytotox 1'!M22,'cytotox 1'!Z22,'cytotox 1'!AM22)</f>
        <v>0.05</v>
      </c>
      <c r="O22" s="51">
        <f>AVERAGE('cytotox 2'!B22,'cytotox 2'!O22,'cytotox 2'!AB22)</f>
        <v>0.91120000000000001</v>
      </c>
      <c r="P22" s="51">
        <f>AVERAGE('cytotox 2'!C22,'cytotox 2'!P22,'cytotox 2'!AC22)</f>
        <v>1.0142</v>
      </c>
      <c r="Q22" s="51">
        <f>AVERAGE('cytotox 2'!D22,'cytotox 2'!Q22,'cytotox 2'!AD22)</f>
        <v>0.85009999999999997</v>
      </c>
      <c r="R22" s="51">
        <f>AVERAGE('cytotox 2'!E22,'cytotox 2'!R22,'cytotox 2'!AE22)</f>
        <v>0.88349999999999995</v>
      </c>
      <c r="S22" s="51">
        <f>AVERAGE('cytotox 2'!F22,'cytotox 2'!S22,'cytotox 2'!AF22)</f>
        <v>0.85199999999999998</v>
      </c>
      <c r="T22" s="51">
        <f>AVERAGE('cytotox 2'!G22,'cytotox 2'!T22,'cytotox 2'!AG22)</f>
        <v>0.92700000000000005</v>
      </c>
      <c r="U22" s="51">
        <f>AVERAGE('cytotox 2'!H22,'cytotox 2'!U22,'cytotox 2'!AH22)</f>
        <v>0.93</v>
      </c>
      <c r="V22" s="51">
        <f>AVERAGE('cytotox 2'!I22,'cytotox 2'!V22,'cytotox 2'!AI22)</f>
        <v>0.91739999999999999</v>
      </c>
      <c r="W22" s="51">
        <f>AVERAGE('cytotox 2'!J22,'cytotox 2'!W22,'cytotox 2'!AJ22)</f>
        <v>0.96440000000000003</v>
      </c>
      <c r="X22" s="51">
        <f>AVERAGE('cytotox 2'!K22,'cytotox 2'!X22,'cytotox 2'!AK22)</f>
        <v>0.96419999999999995</v>
      </c>
      <c r="Y22" s="51">
        <f>AVERAGE('cytotox 2'!L22,'cytotox 2'!Y22,'cytotox 2'!AL22)</f>
        <v>0.95240000000000002</v>
      </c>
      <c r="Z22" s="51">
        <f>AVERAGE('cytotox 2'!M22,'cytotox 2'!Z22,'cytotox 2'!AM22)</f>
        <v>7.0400000000000004E-2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>
        <f>AVERAGE(O22:T22)</f>
        <v>0.90633333333333344</v>
      </c>
      <c r="S23" t="s">
        <v>23</v>
      </c>
      <c r="T23">
        <f>STDEV(O22:T22)</f>
        <v>6.11909688325546E-2</v>
      </c>
      <c r="U23" t="s">
        <v>111</v>
      </c>
      <c r="V23">
        <f>Z22</f>
        <v>7.0400000000000004E-2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>
        <f>IF('cytotox 2'!B15="","",(O15-$V$23)/($R$23-$V$23)*100)</f>
        <v>104.02743440465744</v>
      </c>
      <c r="P25" s="2">
        <f>IF('cytotox 2'!C15="","",(P15-$V$23)/($R$23-$V$23)*100)</f>
        <v>92.052795278730343</v>
      </c>
      <c r="Q25" s="2">
        <f>IF('cytotox 2'!D15="","",(Q15-$V$23)/($R$23-$V$23)*100)</f>
        <v>97.735066592232229</v>
      </c>
      <c r="R25" s="2">
        <f>IF('cytotox 2'!E15="","",(R15-$V$23)/($R$23-$V$23)*100)</f>
        <v>95.665523566472586</v>
      </c>
      <c r="S25" s="2">
        <f>IF('cytotox 2'!F15="","",(S15-$V$23)/($R$23-$V$23)*100)</f>
        <v>98.022170827019693</v>
      </c>
      <c r="T25" s="2">
        <f>IF('cytotox 2'!G15="","",(T15-$V$23)/($R$23-$V$23)*100)</f>
        <v>104.73323231517664</v>
      </c>
      <c r="U25" s="2">
        <f>IF('cytotox 2'!H15="","",(U15-$V$23)/($R$23-$V$23)*100)</f>
        <v>114.2794481218598</v>
      </c>
      <c r="V25" s="2">
        <f>IF('cytotox 2'!I15="","",(V15-$V$23)/($R$23-$V$23)*100)</f>
        <v>128.07241406810749</v>
      </c>
      <c r="W25" s="2">
        <f>IF('cytotox 2'!J15="","",(W15-$V$23)/($R$23-$V$23)*100)</f>
        <v>122.91650051838265</v>
      </c>
      <c r="X25" s="2">
        <f>IF('cytotox 2'!K15="","",(X15-$V$23)/($R$23-$V$23)*100)</f>
        <v>89.720073371082208</v>
      </c>
      <c r="Y25" s="2">
        <f>IF('cytotox 2'!L15="","",(Y15-$V$23)/($R$23-$V$23)*100)</f>
        <v>0.22729085254007483</v>
      </c>
      <c r="Z25" s="2">
        <f>IF('cytotox 2'!M15="","",(Z15-$V$23)/($R$23-$V$23)*100)</f>
        <v>4.4740409921046336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109.55570809761642</v>
      </c>
      <c r="C26" s="2">
        <f t="shared" si="1"/>
        <v>102.17056832437805</v>
      </c>
      <c r="D26" s="2">
        <f t="shared" si="1"/>
        <v>100.06864392737947</v>
      </c>
      <c r="E26" s="2">
        <f t="shared" si="1"/>
        <v>101.19061708523682</v>
      </c>
      <c r="F26" s="2">
        <f t="shared" si="1"/>
        <v>96.77373541316544</v>
      </c>
      <c r="G26" s="2">
        <f t="shared" si="1"/>
        <v>101.60248064951358</v>
      </c>
      <c r="H26" s="2">
        <f t="shared" si="1"/>
        <v>99.955026392406566</v>
      </c>
      <c r="I26" s="2">
        <f t="shared" si="1"/>
        <v>117.25329609203021</v>
      </c>
      <c r="J26" s="2">
        <f t="shared" si="1"/>
        <v>152.27590124742588</v>
      </c>
      <c r="K26" s="2">
        <f t="shared" si="1"/>
        <v>17.738537647643621</v>
      </c>
      <c r="L26" s="2">
        <f t="shared" si="1"/>
        <v>0.42606575614836495</v>
      </c>
      <c r="M26" s="2">
        <f t="shared" si="1"/>
        <v>1.9599024782824808</v>
      </c>
      <c r="O26" s="2">
        <f>IF('cytotox 2'!B16="","",(O16-$V$23)/($R$23-$V$23)*100)</f>
        <v>97.376186298747896</v>
      </c>
      <c r="P26" s="2">
        <f>IF('cytotox 2'!C16="","",(P16-$V$23)/($R$23-$V$23)*100)</f>
        <v>91.634101602998641</v>
      </c>
      <c r="Q26" s="2">
        <f>IF('cytotox 2'!D16="","",(Q16-$V$23)/($R$23-$V$23)*100)</f>
        <v>99.61320679480022</v>
      </c>
      <c r="R26" s="2">
        <f>IF('cytotox 2'!E16="","",(R16-$V$23)/($R$23-$V$23)*100)</f>
        <v>99.948161735385582</v>
      </c>
      <c r="S26" s="2">
        <f>IF('cytotox 2'!F16="","",(S16-$V$23)/($R$23-$V$23)*100)</f>
        <v>93.548129834915059</v>
      </c>
      <c r="T26" s="2">
        <f>IF('cytotox 2'!G16="","",(T16-$V$23)/($R$23-$V$23)*100)</f>
        <v>100.00797511763298</v>
      </c>
      <c r="U26" s="2">
        <f>IF('cytotox 2'!H16="","",(U16-$V$23)/($R$23-$V$23)*100)</f>
        <v>88.152962756200651</v>
      </c>
      <c r="V26" s="2">
        <f>IF('cytotox 2'!I16="","",(V16-$V$23)/($R$23-$V$23)*100)</f>
        <v>130.3692479464072</v>
      </c>
      <c r="W26" s="2">
        <f>IF('cytotox 2'!J16="","",(W16-$V$23)/($R$23-$V$23)*100)</f>
        <v>183.60315814658264</v>
      </c>
      <c r="X26" s="2">
        <f>IF('cytotox 2'!K16="","",(X16-$V$23)/($R$23-$V$23)*100)</f>
        <v>32.753808118669745</v>
      </c>
      <c r="Y26" s="2">
        <f>IF('cytotox 2'!L16="","",(Y16-$V$23)/($R$23-$V$23)*100)</f>
        <v>0.84935002791291092</v>
      </c>
      <c r="Z26" s="2">
        <f>IF('cytotox 2'!M16="","",(Z16-$V$23)/($R$23-$V$23)*100)</f>
        <v>1.411595821038359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108.30591521291453</v>
      </c>
      <c r="C27" s="2">
        <f t="shared" si="2"/>
        <v>108.32011740478613</v>
      </c>
      <c r="D27" s="2">
        <f t="shared" si="2"/>
        <v>94.515586905579099</v>
      </c>
      <c r="E27" s="2">
        <f t="shared" si="2"/>
        <v>96.475489383861571</v>
      </c>
      <c r="F27" s="2">
        <f t="shared" si="2"/>
        <v>91.547328804412146</v>
      </c>
      <c r="G27" s="2">
        <f t="shared" si="2"/>
        <v>91.050252088905722</v>
      </c>
      <c r="H27" s="2">
        <f t="shared" si="2"/>
        <v>93.805477311998487</v>
      </c>
      <c r="I27" s="2">
        <f t="shared" si="2"/>
        <v>93.5924444339243</v>
      </c>
      <c r="J27" s="2">
        <f t="shared" si="2"/>
        <v>85.397779724004081</v>
      </c>
      <c r="K27" s="2">
        <f t="shared" si="2"/>
        <v>4.2890619452268792</v>
      </c>
      <c r="L27" s="2">
        <f t="shared" si="2"/>
        <v>0.78112055293866989</v>
      </c>
      <c r="M27" s="2">
        <f t="shared" si="2"/>
        <v>0.92314247165479202</v>
      </c>
      <c r="O27" s="2">
        <f>IF('cytotox 2'!B17="","",(O17-$V$23)/($R$23-$V$23)*100)</f>
        <v>105.92949996012439</v>
      </c>
      <c r="P27" s="2">
        <f>IF('cytotox 2'!C17="","",(P17-$V$23)/($R$23-$V$23)*100)</f>
        <v>98.010208150570207</v>
      </c>
      <c r="Q27" s="2">
        <f>IF('cytotox 2'!D17="","",(Q17-$V$23)/($R$23-$V$23)*100)</f>
        <v>104.9126724619188</v>
      </c>
      <c r="R27" s="2">
        <f>IF('cytotox 2'!E17="","",(R17-$V$23)/($R$23-$V$23)*100)</f>
        <v>95.234867214291413</v>
      </c>
      <c r="S27" s="2">
        <f>IF('cytotox 2'!F17="","",(S17-$V$23)/($R$23-$V$23)*100)</f>
        <v>97.184783475556259</v>
      </c>
      <c r="T27" s="2">
        <f>IF('cytotox 2'!G17="","",(T17-$V$23)/($R$23-$V$23)*100)</f>
        <v>100.3190047053194</v>
      </c>
      <c r="U27" s="2">
        <f>IF('cytotox 2'!H17="","",(U17-$V$23)/($R$23-$V$23)*100)</f>
        <v>95.677486242922072</v>
      </c>
      <c r="V27" s="2">
        <f>IF('cytotox 2'!I17="","",(V17-$V$23)/($R$23-$V$23)*100)</f>
        <v>103.50107664088044</v>
      </c>
      <c r="W27" s="2">
        <f>IF('cytotox 2'!J17="","",(W17-$V$23)/($R$23-$V$23)*100)</f>
        <v>98.404976473402968</v>
      </c>
      <c r="X27" s="2">
        <f>IF('cytotox 2'!K17="","",(X17-$V$23)/($R$23-$V$23)*100)</f>
        <v>23.291331047132939</v>
      </c>
      <c r="Y27" s="2">
        <f>IF('cytotox 2'!L17="","",(Y17-$V$23)/($R$23-$V$23)*100)</f>
        <v>0.66990988117074646</v>
      </c>
      <c r="Z27" s="2">
        <f>IF('cytotox 2'!M17="","",(Z17-$V$23)/($R$23-$V$23)*100)</f>
        <v>1.2441183507456726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157.10464648377399</v>
      </c>
      <c r="C28" s="2">
        <f t="shared" si="3"/>
        <v>153.45468317276968</v>
      </c>
      <c r="D28" s="2">
        <f t="shared" si="3"/>
        <v>148.93838615759699</v>
      </c>
      <c r="E28" s="2">
        <f t="shared" si="3"/>
        <v>146.97848367931451</v>
      </c>
      <c r="F28" s="2">
        <f t="shared" si="3"/>
        <v>146.80805737685517</v>
      </c>
      <c r="G28" s="2">
        <f t="shared" si="3"/>
        <v>151.87823987502071</v>
      </c>
      <c r="H28" s="2">
        <f t="shared" si="3"/>
        <v>145.23161407910621</v>
      </c>
      <c r="I28" s="2">
        <f t="shared" si="3"/>
        <v>148.82476862262411</v>
      </c>
      <c r="J28" s="2">
        <f t="shared" si="3"/>
        <v>153.36947002153997</v>
      </c>
      <c r="K28" s="2">
        <f t="shared" si="3"/>
        <v>143.92501242691787</v>
      </c>
      <c r="L28" s="2">
        <f t="shared" si="3"/>
        <v>156.46554784955146</v>
      </c>
      <c r="M28" s="2">
        <f t="shared" si="3"/>
        <v>163.48143063412789</v>
      </c>
      <c r="O28" s="2">
        <f>IF('cytotox 2'!B18="","",(O18-$V$23)/($R$23-$V$23)*100)</f>
        <v>103.56089002312783</v>
      </c>
      <c r="P28" s="2">
        <f>IF('cytotox 2'!C18="","",(P18-$V$23)/($R$23-$V$23)*100)</f>
        <v>99.529468059653865</v>
      </c>
      <c r="Q28" s="2">
        <f>IF('cytotox 2'!D18="","",(Q18-$V$23)/($R$23-$V$23)*100)</f>
        <v>98.404976473402968</v>
      </c>
      <c r="R28" s="2">
        <f>IF('cytotox 2'!E18="","",(R18-$V$23)/($R$23-$V$23)*100)</f>
        <v>95.127203126246101</v>
      </c>
      <c r="S28" s="2">
        <f>IF('cytotox 2'!F18="","",(S18-$V$23)/($R$23-$V$23)*100)</f>
        <v>93.488316452667661</v>
      </c>
      <c r="T28" s="2">
        <f>IF('cytotox 2'!G18="","",(T18-$V$23)/($R$23-$V$23)*100)</f>
        <v>98.668155355291475</v>
      </c>
      <c r="U28" s="2">
        <f>IF('cytotox 2'!H18="","",(U18-$V$23)/($R$23-$V$23)*100)</f>
        <v>100.07975117632984</v>
      </c>
      <c r="V28" s="2">
        <f>IF('cytotox 2'!I18="","",(V18-$V$23)/($R$23-$V$23)*100)</f>
        <v>115.75085732514555</v>
      </c>
      <c r="W28" s="2">
        <f>IF('cytotox 2'!J18="","",(W18-$V$23)/($R$23-$V$23)*100)</f>
        <v>136.29077278889864</v>
      </c>
      <c r="X28" s="2">
        <f>IF('cytotox 2'!K18="","",(X18-$V$23)/($R$23-$V$23)*100)</f>
        <v>136.45825025919132</v>
      </c>
      <c r="Y28" s="2">
        <f>IF('cytotox 2'!L18="","",(Y18-$V$23)/($R$23-$V$23)*100)</f>
        <v>89.157827577956766</v>
      </c>
      <c r="Z28" s="2">
        <f>IF('cytotox 2'!M18="","",(Z18-$V$23)/($R$23-$V$23)*100)</f>
        <v>0.52635776377701582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158.46805690344877</v>
      </c>
      <c r="C29" s="2">
        <f t="shared" si="4"/>
        <v>151.7504201481762</v>
      </c>
      <c r="D29" s="2">
        <f t="shared" si="4"/>
        <v>146.3819916207068</v>
      </c>
      <c r="E29" s="2">
        <f t="shared" si="4"/>
        <v>154.91750893554573</v>
      </c>
      <c r="F29" s="2">
        <f t="shared" si="4"/>
        <v>151.70781357256138</v>
      </c>
      <c r="G29" s="2">
        <f t="shared" si="4"/>
        <v>147.37614505171962</v>
      </c>
      <c r="H29" s="2">
        <f t="shared" si="4"/>
        <v>155.28676592420766</v>
      </c>
      <c r="I29" s="2">
        <f t="shared" si="4"/>
        <v>151.722015764433</v>
      </c>
      <c r="J29" s="2">
        <f t="shared" si="4"/>
        <v>144.45049352616755</v>
      </c>
      <c r="K29" s="2">
        <f t="shared" si="4"/>
        <v>150.04615712358276</v>
      </c>
      <c r="L29" s="2">
        <f t="shared" si="4"/>
        <v>159.85987170686676</v>
      </c>
      <c r="M29" s="2">
        <f t="shared" si="4"/>
        <v>152.17648590432455</v>
      </c>
      <c r="O29" s="2">
        <f>IF('cytotox 2'!B19="","",(O19-$V$23)/($R$23-$V$23)*100)</f>
        <v>135.74048967222265</v>
      </c>
      <c r="P29" s="2">
        <f>IF('cytotox 2'!C19="","",(P19-$V$23)/($R$23-$V$23)*100)</f>
        <v>131.4458888268602</v>
      </c>
      <c r="Q29" s="2">
        <f>IF('cytotox 2'!D19="","",(Q19-$V$23)/($R$23-$V$23)*100)</f>
        <v>129.66345003588802</v>
      </c>
      <c r="R29" s="2">
        <f>IF('cytotox 2'!E19="","",(R19-$V$23)/($R$23-$V$23)*100)</f>
        <v>119.41143631868569</v>
      </c>
      <c r="S29" s="2">
        <f>IF('cytotox 2'!F19="","",(S19-$V$23)/($R$23-$V$23)*100)</f>
        <v>119.20807081904456</v>
      </c>
      <c r="T29" s="2">
        <f>IF('cytotox 2'!G19="","",(T19-$V$23)/($R$23-$V$23)*100)</f>
        <v>120.60770396363345</v>
      </c>
      <c r="U29" s="2">
        <f>IF('cytotox 2'!H19="","",(U19-$V$23)/($R$23-$V$23)*100)</f>
        <v>126.37371401228168</v>
      </c>
      <c r="V29" s="2">
        <f>IF('cytotox 2'!I19="","",(V19-$V$23)/($R$23-$V$23)*100)</f>
        <v>125.57221469016669</v>
      </c>
      <c r="W29" s="2">
        <f>IF('cytotox 2'!J19="","",(W19-$V$23)/($R$23-$V$23)*100)</f>
        <v>137.06834675811464</v>
      </c>
      <c r="X29" s="2">
        <f>IF('cytotox 2'!K19="","",(X19-$V$23)/($R$23-$V$23)*100)</f>
        <v>127.09147459925032</v>
      </c>
      <c r="Y29" s="2">
        <f>IF('cytotox 2'!L19="","",(Y19-$V$23)/($R$23-$V$23)*100)</f>
        <v>131.67317967940028</v>
      </c>
      <c r="Z29" s="2">
        <f>IF('cytotox 2'!M19="","",(Z19-$V$23)/($R$23-$V$23)*100)</f>
        <v>124.29220831007255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159.64683882879257</v>
      </c>
      <c r="C30" s="2">
        <f t="shared" si="5"/>
        <v>148.37029848273252</v>
      </c>
      <c r="D30" s="2">
        <f t="shared" si="5"/>
        <v>145.52986010841008</v>
      </c>
      <c r="E30" s="2">
        <f t="shared" si="5"/>
        <v>149.81892205363692</v>
      </c>
      <c r="F30" s="2">
        <f t="shared" si="5"/>
        <v>140.95675432575095</v>
      </c>
      <c r="G30" s="2">
        <f t="shared" si="5"/>
        <v>145.03278339290364</v>
      </c>
      <c r="H30" s="2">
        <f t="shared" si="5"/>
        <v>141.36861789002771</v>
      </c>
      <c r="I30" s="2">
        <f t="shared" si="5"/>
        <v>150.11716808294079</v>
      </c>
      <c r="J30" s="2">
        <f t="shared" si="5"/>
        <v>150.40121192037304</v>
      </c>
      <c r="K30" s="2">
        <f t="shared" si="5"/>
        <v>155.48559661041023</v>
      </c>
      <c r="L30" s="2">
        <f t="shared" si="5"/>
        <v>154.51984756314056</v>
      </c>
      <c r="M30" s="2">
        <f t="shared" si="5"/>
        <v>161.10966459156862</v>
      </c>
      <c r="O30" s="2">
        <f>IF('cytotox 2'!B20="","",(O20-$V$23)/($R$23-$V$23)*100)</f>
        <v>134.14945370444212</v>
      </c>
      <c r="P30" s="2">
        <f>IF('cytotox 2'!C20="","",(P20-$V$23)/($R$23-$V$23)*100)</f>
        <v>130.76401626923996</v>
      </c>
      <c r="Q30" s="2">
        <f>IF('cytotox 2'!D20="","",(Q20-$V$23)/($R$23-$V$23)*100)</f>
        <v>122.16285190206553</v>
      </c>
      <c r="R30" s="2">
        <f>IF('cytotox 2'!E20="","",(R20-$V$23)/($R$23-$V$23)*100)</f>
        <v>130.50083738735145</v>
      </c>
      <c r="S30" s="2">
        <f>IF('cytotox 2'!F20="","",(S20-$V$23)/($R$23-$V$23)*100)</f>
        <v>125.04585692638963</v>
      </c>
      <c r="T30" s="2">
        <f>IF('cytotox 2'!G20="","",(T20-$V$23)/($R$23-$V$23)*100)</f>
        <v>126.25408724778688</v>
      </c>
      <c r="U30" s="2">
        <f>IF('cytotox 2'!H20="","",(U20-$V$23)/($R$23-$V$23)*100)</f>
        <v>131.75691841454659</v>
      </c>
      <c r="V30" s="2">
        <f>IF('cytotox 2'!I20="","",(V20-$V$23)/($R$23-$V$23)*100)</f>
        <v>128.58680915543502</v>
      </c>
      <c r="W30" s="2">
        <f>IF('cytotox 2'!J20="","",(W20-$V$23)/($R$23-$V$23)*100)</f>
        <v>135.64478826062683</v>
      </c>
      <c r="X30" s="2">
        <f>IF('cytotox 2'!K20="","",(X20-$V$23)/($R$23-$V$23)*100)</f>
        <v>129.13709227211098</v>
      </c>
      <c r="Y30" s="2">
        <f>IF('cytotox 2'!L20="","",(Y20-$V$23)/($R$23-$V$23)*100)</f>
        <v>123.47874631150808</v>
      </c>
      <c r="Z30" s="2">
        <f>IF('cytotox 2'!M20="","",(Z20-$V$23)/($R$23-$V$23)*100)</f>
        <v>135.1662812026477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165.96681421165999</v>
      </c>
      <c r="C31" s="2">
        <f t="shared" si="6"/>
        <v>152.24749686368264</v>
      </c>
      <c r="D31" s="2">
        <f t="shared" si="6"/>
        <v>149.13721684379956</v>
      </c>
      <c r="E31" s="2">
        <f t="shared" si="6"/>
        <v>149.25083437877248</v>
      </c>
      <c r="F31" s="2">
        <f t="shared" si="6"/>
        <v>144.23746064809336</v>
      </c>
      <c r="G31" s="2">
        <f t="shared" si="6"/>
        <v>146.76545080124032</v>
      </c>
      <c r="H31" s="2">
        <f t="shared" si="6"/>
        <v>142.61841077472957</v>
      </c>
      <c r="I31" s="2">
        <f t="shared" si="6"/>
        <v>142.9876677633915</v>
      </c>
      <c r="J31" s="2">
        <f t="shared" si="6"/>
        <v>142.49059104788503</v>
      </c>
      <c r="K31" s="2">
        <f t="shared" si="6"/>
        <v>148.51232040144862</v>
      </c>
      <c r="L31" s="2">
        <f t="shared" si="6"/>
        <v>153.78133358581675</v>
      </c>
      <c r="M31" s="2">
        <f t="shared" si="6"/>
        <v>159.70364759627904</v>
      </c>
      <c r="O31" s="2">
        <f>IF('cytotox 2'!B21="","",(O21-$V$23)/($R$23-$V$23)*100)</f>
        <v>133.16851423558495</v>
      </c>
      <c r="P31" s="2">
        <f>IF('cytotox 2'!C21="","",(P21-$V$23)/($R$23-$V$23)*100)</f>
        <v>134.55618470372437</v>
      </c>
      <c r="Q31" s="2">
        <f>IF('cytotox 2'!D21="","",(Q21-$V$23)/($R$23-$V$23)*100)</f>
        <v>128.47914506738974</v>
      </c>
      <c r="R31" s="2">
        <f>IF('cytotox 2'!E21="","",(R21-$V$23)/($R$23-$V$23)*100)</f>
        <v>139.40106866576281</v>
      </c>
      <c r="S31" s="2">
        <f>IF('cytotox 2'!F21="","",(S21-$V$23)/($R$23-$V$23)*100)</f>
        <v>132.00813461998561</v>
      </c>
      <c r="T31" s="2">
        <f>IF('cytotox 2'!G21="","",(T21-$V$23)/($R$23-$V$23)*100)</f>
        <v>129.63952468298905</v>
      </c>
      <c r="U31" s="2">
        <f>IF('cytotox 2'!H21="","",(U21-$V$23)/($R$23-$V$23)*100)</f>
        <v>134.9509530265571</v>
      </c>
      <c r="V31" s="2">
        <f>IF('cytotox 2'!I21="","",(V21-$V$23)/($R$23-$V$23)*100)</f>
        <v>126.42156471807957</v>
      </c>
      <c r="W31" s="2">
        <f>IF('cytotox 2'!J21="","",(W21-$V$23)/($R$23-$V$23)*100)</f>
        <v>129.77111412393333</v>
      </c>
      <c r="X31" s="2">
        <f>IF('cytotox 2'!K21="","",(X21-$V$23)/($R$23-$V$23)*100)</f>
        <v>140.34612010527155</v>
      </c>
      <c r="Y31" s="2">
        <f>IF('cytotox 2'!L21="","",(Y21-$V$23)/($R$23-$V$23)*100)</f>
        <v>139.78387431214608</v>
      </c>
      <c r="Z31" s="2">
        <f>IF('cytotox 2'!M21="","",(Z21-$V$23)/($R$23-$V$23)*100)</f>
        <v>121.32546455060211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104.88318697185599</v>
      </c>
      <c r="C32" s="2">
        <f t="shared" si="7"/>
        <v>105.62170094917983</v>
      </c>
      <c r="D32" s="2">
        <f t="shared" si="7"/>
        <v>99.599971595616253</v>
      </c>
      <c r="E32" s="2">
        <f t="shared" si="7"/>
        <v>102.85227353421544</v>
      </c>
      <c r="F32" s="2">
        <f t="shared" si="7"/>
        <v>94.075318957559119</v>
      </c>
      <c r="G32" s="2">
        <f t="shared" si="7"/>
        <v>92.967547991573369</v>
      </c>
      <c r="H32" s="2">
        <f t="shared" si="7"/>
        <v>95.8079863658958</v>
      </c>
      <c r="I32" s="2">
        <f t="shared" si="7"/>
        <v>102.48301654555351</v>
      </c>
      <c r="J32" s="2">
        <f t="shared" si="7"/>
        <v>101.61668284138518</v>
      </c>
      <c r="K32" s="2">
        <f t="shared" si="7"/>
        <v>103.49137216843801</v>
      </c>
      <c r="L32" s="2">
        <f t="shared" si="7"/>
        <v>89.615830709872895</v>
      </c>
      <c r="M32" s="2">
        <f t="shared" si="7"/>
        <v>0</v>
      </c>
      <c r="O32" s="2">
        <f>IF('cytotox 2'!B22="","",(O22-$V$23)/($R$23-$V$23)*100)</f>
        <v>100.58218358720789</v>
      </c>
      <c r="P32" s="2">
        <f>IF('cytotox 2'!C22="","",(P22-$V$23)/($R$23-$V$23)*100)</f>
        <v>112.90374033016985</v>
      </c>
      <c r="Q32" s="2">
        <f>IF('cytotox 2'!D22="","",(Q22-$V$23)/($R$23-$V$23)*100)</f>
        <v>93.272988276577067</v>
      </c>
      <c r="R32" s="2">
        <f>IF('cytotox 2'!E22="","",(R22-$V$23)/($R$23-$V$23)*100)</f>
        <v>97.268522210702585</v>
      </c>
      <c r="S32" s="2">
        <f>IF('cytotox 2'!F22="","",(S22-$V$23)/($R$23-$V$23)*100)</f>
        <v>93.500279129117132</v>
      </c>
      <c r="T32" s="2">
        <f>IF('cytotox 2'!G22="","",(T22-$V$23)/($R$23-$V$23)*100)</f>
        <v>102.47228646622537</v>
      </c>
      <c r="U32" s="2">
        <f>IF('cytotox 2'!H22="","",(U22-$V$23)/($R$23-$V$23)*100)</f>
        <v>102.83116675970969</v>
      </c>
      <c r="V32" s="2">
        <f>IF('cytotox 2'!I22="","",(V22-$V$23)/($R$23-$V$23)*100)</f>
        <v>101.3238695270755</v>
      </c>
      <c r="W32" s="2">
        <f>IF('cytotox 2'!J22="","",(W22-$V$23)/($R$23-$V$23)*100)</f>
        <v>106.94632745832999</v>
      </c>
      <c r="X32" s="2">
        <f>IF('cytotox 2'!K22="","",(X22-$V$23)/($R$23-$V$23)*100)</f>
        <v>106.92240210543102</v>
      </c>
      <c r="Y32" s="2">
        <f>IF('cytotox 2'!L22="","",(Y22-$V$23)/($R$23-$V$23)*100)</f>
        <v>105.51080628439269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4.5576171875000002E-2</v>
      </c>
      <c r="C34" s="28">
        <f t="shared" si="8"/>
        <v>9.1152343750000003E-2</v>
      </c>
      <c r="D34" s="28">
        <f t="shared" si="8"/>
        <v>0.18230468750000001</v>
      </c>
      <c r="E34" s="28">
        <f t="shared" si="8"/>
        <v>0.36460937500000001</v>
      </c>
      <c r="F34" s="28">
        <f t="shared" si="8"/>
        <v>0.72921875000000003</v>
      </c>
      <c r="G34" s="28">
        <f>H34/2</f>
        <v>1.4584375000000001</v>
      </c>
      <c r="H34" s="28">
        <f t="shared" si="8"/>
        <v>2.9168750000000001</v>
      </c>
      <c r="I34" s="28">
        <f t="shared" si="8"/>
        <v>5.8337500000000002</v>
      </c>
      <c r="J34" s="28">
        <f t="shared" si="8"/>
        <v>11.6675</v>
      </c>
      <c r="K34" s="28">
        <f>L34/2</f>
        <v>23.335000000000001</v>
      </c>
      <c r="L34" s="28">
        <f t="shared" si="8"/>
        <v>46.67</v>
      </c>
      <c r="M34" s="1">
        <f>E11</f>
        <v>93.34</v>
      </c>
      <c r="O34" s="116">
        <f t="shared" ref="O34:Y34" si="9">P34/2</f>
        <v>4.5576171875000002E-2</v>
      </c>
      <c r="P34" s="116">
        <f t="shared" si="9"/>
        <v>9.1152343750000003E-2</v>
      </c>
      <c r="Q34" s="116">
        <f t="shared" si="9"/>
        <v>0.18230468750000001</v>
      </c>
      <c r="R34" s="116">
        <f t="shared" si="9"/>
        <v>0.36460937500000001</v>
      </c>
      <c r="S34" s="116">
        <f t="shared" si="9"/>
        <v>0.72921875000000003</v>
      </c>
      <c r="T34" s="116">
        <f t="shared" si="9"/>
        <v>1.4584375000000001</v>
      </c>
      <c r="U34" s="116">
        <f t="shared" si="9"/>
        <v>2.9168750000000001</v>
      </c>
      <c r="V34" s="116">
        <f t="shared" si="9"/>
        <v>5.8337500000000002</v>
      </c>
      <c r="W34" s="116">
        <f t="shared" si="9"/>
        <v>11.6675</v>
      </c>
      <c r="X34" s="116">
        <f t="shared" si="9"/>
        <v>23.335000000000001</v>
      </c>
      <c r="Y34" s="116">
        <f t="shared" si="9"/>
        <v>46.67</v>
      </c>
      <c r="Z34" s="117">
        <f>E11</f>
        <v>93.34</v>
      </c>
      <c r="AA34" s="118"/>
      <c r="AB34" s="116">
        <f t="shared" ref="AB34:AL34" si="10">AC34/2</f>
        <v>4.5576171875000002E-2</v>
      </c>
      <c r="AC34" s="116">
        <f t="shared" si="10"/>
        <v>9.1152343750000003E-2</v>
      </c>
      <c r="AD34" s="116">
        <f t="shared" si="10"/>
        <v>0.18230468750000001</v>
      </c>
      <c r="AE34" s="116">
        <f t="shared" si="10"/>
        <v>0.36460937500000001</v>
      </c>
      <c r="AF34" s="116">
        <f t="shared" si="10"/>
        <v>0.72921875000000003</v>
      </c>
      <c r="AG34" s="116">
        <f t="shared" si="10"/>
        <v>1.4584375000000001</v>
      </c>
      <c r="AH34" s="116">
        <f t="shared" si="10"/>
        <v>2.9168750000000001</v>
      </c>
      <c r="AI34" s="116">
        <f t="shared" si="10"/>
        <v>5.8337500000000002</v>
      </c>
      <c r="AJ34" s="116">
        <f t="shared" si="10"/>
        <v>11.6675</v>
      </c>
      <c r="AK34" s="116">
        <f t="shared" si="10"/>
        <v>23.335000000000001</v>
      </c>
      <c r="AL34" s="116">
        <f t="shared" si="10"/>
        <v>46.67</v>
      </c>
      <c r="AM34" s="117">
        <f>E11</f>
        <v>93.34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113.43819704705143</v>
      </c>
      <c r="C35" s="2">
        <f t="shared" si="12"/>
        <v>102.08955005255427</v>
      </c>
      <c r="D35" s="2">
        <f t="shared" si="12"/>
        <v>102.53051528300276</v>
      </c>
      <c r="E35" s="2">
        <f t="shared" si="12"/>
        <v>100.16783883012721</v>
      </c>
      <c r="F35" s="2">
        <f t="shared" si="12"/>
        <v>100.42301998874596</v>
      </c>
      <c r="G35" s="2">
        <f t="shared" ref="G35:M42" si="13">AVERAGE(G25,T25,AG25)</f>
        <v>105.98699156886013</v>
      </c>
      <c r="H35" s="2">
        <f t="shared" si="13"/>
        <v>110.79560495188073</v>
      </c>
      <c r="I35" s="2">
        <f t="shared" si="13"/>
        <v>119.90052876104028</v>
      </c>
      <c r="J35" s="2">
        <f t="shared" si="13"/>
        <v>123.87688353492689</v>
      </c>
      <c r="K35" s="2">
        <f t="shared" si="13"/>
        <v>69.195492457548582</v>
      </c>
      <c r="L35" s="2">
        <f t="shared" si="13"/>
        <v>1.94572817770801</v>
      </c>
      <c r="M35" s="2">
        <f t="shared" si="13"/>
        <v>4.8218194166857344</v>
      </c>
      <c r="O35" s="145">
        <f t="shared" ref="O35:Z42" si="14">IF(B35&gt;50,B35,-10)</f>
        <v>113.43819704705143</v>
      </c>
      <c r="P35" s="145">
        <f t="shared" si="14"/>
        <v>102.08955005255427</v>
      </c>
      <c r="Q35" s="145">
        <f t="shared" si="14"/>
        <v>102.53051528300276</v>
      </c>
      <c r="R35" s="145">
        <f t="shared" si="14"/>
        <v>100.16783883012721</v>
      </c>
      <c r="S35" s="145">
        <f t="shared" si="14"/>
        <v>100.42301998874596</v>
      </c>
      <c r="T35" s="145">
        <f t="shared" si="14"/>
        <v>105.98699156886013</v>
      </c>
      <c r="U35" s="145">
        <f t="shared" si="14"/>
        <v>110.79560495188073</v>
      </c>
      <c r="V35" s="145">
        <f t="shared" si="14"/>
        <v>119.90052876104028</v>
      </c>
      <c r="W35" s="145">
        <f t="shared" si="14"/>
        <v>123.87688353492689</v>
      </c>
      <c r="X35" s="145">
        <f t="shared" si="14"/>
        <v>69.195492457548582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1.94572817770801</v>
      </c>
      <c r="AM35" s="145">
        <f t="shared" si="15"/>
        <v>4.8218194166857344</v>
      </c>
    </row>
    <row r="36" spans="1:39" x14ac:dyDescent="0.25">
      <c r="A36">
        <f t="shared" si="11"/>
        <v>0</v>
      </c>
      <c r="B36" s="2">
        <f t="shared" si="12"/>
        <v>103.46594719818216</v>
      </c>
      <c r="C36" s="2">
        <f t="shared" si="12"/>
        <v>96.902334963688347</v>
      </c>
      <c r="D36" s="2">
        <f t="shared" si="12"/>
        <v>99.840925361089845</v>
      </c>
      <c r="E36" s="2">
        <f t="shared" si="12"/>
        <v>100.5693894103112</v>
      </c>
      <c r="F36" s="2">
        <f t="shared" si="12"/>
        <v>95.160932624040242</v>
      </c>
      <c r="G36" s="2">
        <f t="shared" si="13"/>
        <v>100.80522788357328</v>
      </c>
      <c r="H36" s="2">
        <f t="shared" si="13"/>
        <v>94.053994574303601</v>
      </c>
      <c r="I36" s="2">
        <f t="shared" si="13"/>
        <v>123.81127201921871</v>
      </c>
      <c r="J36" s="2">
        <f t="shared" si="13"/>
        <v>167.93952969700428</v>
      </c>
      <c r="K36" s="2">
        <f t="shared" si="13"/>
        <v>25.246172883156682</v>
      </c>
      <c r="L36" s="2">
        <f t="shared" si="13"/>
        <v>0.63770789203063794</v>
      </c>
      <c r="M36" s="2">
        <f t="shared" si="13"/>
        <v>1.68574914966042</v>
      </c>
      <c r="O36" s="145">
        <f t="shared" si="14"/>
        <v>103.46594719818216</v>
      </c>
      <c r="P36" s="145">
        <f t="shared" si="14"/>
        <v>96.902334963688347</v>
      </c>
      <c r="Q36" s="145">
        <f t="shared" si="14"/>
        <v>99.840925361089845</v>
      </c>
      <c r="R36" s="145">
        <f t="shared" si="14"/>
        <v>100.5693894103112</v>
      </c>
      <c r="S36" s="145">
        <f t="shared" si="14"/>
        <v>95.160932624040242</v>
      </c>
      <c r="T36" s="145">
        <f t="shared" si="14"/>
        <v>100.80522788357328</v>
      </c>
      <c r="U36" s="145">
        <f t="shared" si="14"/>
        <v>94.053994574303601</v>
      </c>
      <c r="V36" s="145">
        <f t="shared" si="14"/>
        <v>123.81127201921871</v>
      </c>
      <c r="W36" s="145">
        <f t="shared" si="14"/>
        <v>167.93952969700428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-10</v>
      </c>
      <c r="AK36" s="145">
        <f t="shared" si="15"/>
        <v>25.246172883156682</v>
      </c>
      <c r="AL36" s="145">
        <f t="shared" si="15"/>
        <v>0.63770789203063794</v>
      </c>
      <c r="AM36" s="145">
        <f t="shared" si="15"/>
        <v>1.68574914966042</v>
      </c>
    </row>
    <row r="37" spans="1:39" x14ac:dyDescent="0.25">
      <c r="A37" t="str">
        <f t="shared" si="11"/>
        <v>BPE</v>
      </c>
      <c r="B37" s="2">
        <f t="shared" si="12"/>
        <v>107.11770758651946</v>
      </c>
      <c r="C37" s="2">
        <f t="shared" si="12"/>
        <v>103.16516277767818</v>
      </c>
      <c r="D37" s="2">
        <f t="shared" si="12"/>
        <v>99.714129683748951</v>
      </c>
      <c r="E37" s="2">
        <f t="shared" si="12"/>
        <v>95.855178299076499</v>
      </c>
      <c r="F37" s="2">
        <f t="shared" si="12"/>
        <v>94.366056139984209</v>
      </c>
      <c r="G37" s="2">
        <f t="shared" si="13"/>
        <v>95.684628397112562</v>
      </c>
      <c r="H37" s="2">
        <f t="shared" si="13"/>
        <v>94.74148177746028</v>
      </c>
      <c r="I37" s="2">
        <f t="shared" si="13"/>
        <v>98.546760537402378</v>
      </c>
      <c r="J37" s="2">
        <f t="shared" si="13"/>
        <v>91.901378098703532</v>
      </c>
      <c r="K37" s="2">
        <f t="shared" si="13"/>
        <v>13.79019649617991</v>
      </c>
      <c r="L37" s="2">
        <f t="shared" si="13"/>
        <v>0.72551521705470812</v>
      </c>
      <c r="M37" s="2">
        <f t="shared" si="13"/>
        <v>1.0836304112002324</v>
      </c>
      <c r="O37" s="145">
        <f t="shared" si="14"/>
        <v>107.11770758651946</v>
      </c>
      <c r="P37" s="145">
        <f t="shared" si="14"/>
        <v>103.16516277767818</v>
      </c>
      <c r="Q37" s="145">
        <f t="shared" si="14"/>
        <v>99.714129683748951</v>
      </c>
      <c r="R37" s="145">
        <f t="shared" si="14"/>
        <v>95.855178299076499</v>
      </c>
      <c r="S37" s="145">
        <f t="shared" si="14"/>
        <v>94.366056139984209</v>
      </c>
      <c r="T37" s="145">
        <f t="shared" si="14"/>
        <v>95.684628397112562</v>
      </c>
      <c r="U37" s="145">
        <f t="shared" si="14"/>
        <v>94.74148177746028</v>
      </c>
      <c r="V37" s="145">
        <f t="shared" si="14"/>
        <v>98.546760537402378</v>
      </c>
      <c r="W37" s="145">
        <f t="shared" si="14"/>
        <v>91.901378098703532</v>
      </c>
      <c r="X37" s="145">
        <f t="shared" si="14"/>
        <v>-10</v>
      </c>
      <c r="Y37" s="145">
        <f t="shared" si="14"/>
        <v>-10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13.79019649617991</v>
      </c>
      <c r="AL37" s="145">
        <f t="shared" si="15"/>
        <v>0.72551521705470812</v>
      </c>
      <c r="AM37" s="145">
        <f t="shared" si="15"/>
        <v>1.0836304112002324</v>
      </c>
    </row>
    <row r="38" spans="1:39" x14ac:dyDescent="0.25">
      <c r="A38">
        <f t="shared" si="11"/>
        <v>0</v>
      </c>
      <c r="B38" s="2">
        <f t="shared" si="12"/>
        <v>130.33276825345092</v>
      </c>
      <c r="C38" s="2">
        <f t="shared" si="12"/>
        <v>126.49207561621176</v>
      </c>
      <c r="D38" s="2">
        <f t="shared" si="12"/>
        <v>123.67168131549998</v>
      </c>
      <c r="E38" s="2">
        <f t="shared" si="12"/>
        <v>121.0528434027803</v>
      </c>
      <c r="F38" s="2">
        <f t="shared" si="12"/>
        <v>120.14818691476142</v>
      </c>
      <c r="G38" s="2">
        <f t="shared" si="13"/>
        <v>125.27319761515609</v>
      </c>
      <c r="H38" s="2">
        <f t="shared" si="13"/>
        <v>122.65568262771802</v>
      </c>
      <c r="I38" s="2">
        <f t="shared" si="13"/>
        <v>132.28781297388483</v>
      </c>
      <c r="J38" s="2">
        <f t="shared" si="13"/>
        <v>144.8301214052193</v>
      </c>
      <c r="K38" s="2">
        <f t="shared" si="13"/>
        <v>140.19163134305461</v>
      </c>
      <c r="L38" s="2">
        <f t="shared" si="13"/>
        <v>122.81168771375411</v>
      </c>
      <c r="M38" s="2">
        <f t="shared" si="13"/>
        <v>82.003894198952452</v>
      </c>
      <c r="O38" s="145">
        <f t="shared" si="14"/>
        <v>130.33276825345092</v>
      </c>
      <c r="P38" s="145">
        <f t="shared" si="14"/>
        <v>126.49207561621176</v>
      </c>
      <c r="Q38" s="145">
        <f t="shared" si="14"/>
        <v>123.67168131549998</v>
      </c>
      <c r="R38" s="145">
        <f t="shared" si="14"/>
        <v>121.0528434027803</v>
      </c>
      <c r="S38" s="145">
        <f t="shared" si="14"/>
        <v>120.14818691476142</v>
      </c>
      <c r="T38" s="145">
        <f t="shared" si="14"/>
        <v>125.27319761515609</v>
      </c>
      <c r="U38" s="145">
        <f t="shared" si="14"/>
        <v>122.65568262771802</v>
      </c>
      <c r="V38" s="145">
        <f t="shared" si="14"/>
        <v>132.28781297388483</v>
      </c>
      <c r="W38" s="145">
        <f t="shared" si="14"/>
        <v>144.8301214052193</v>
      </c>
      <c r="X38" s="145">
        <f t="shared" si="14"/>
        <v>140.19163134305461</v>
      </c>
      <c r="Y38" s="145">
        <f t="shared" si="14"/>
        <v>122.81168771375411</v>
      </c>
      <c r="Z38" s="145">
        <f t="shared" si="14"/>
        <v>82.003894198952452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147.10427328783572</v>
      </c>
      <c r="C39" s="2">
        <f t="shared" si="12"/>
        <v>141.5981544875182</v>
      </c>
      <c r="D39" s="2">
        <f t="shared" si="12"/>
        <v>138.02272082829739</v>
      </c>
      <c r="E39" s="2">
        <f t="shared" si="12"/>
        <v>137.16447262711571</v>
      </c>
      <c r="F39" s="2">
        <f t="shared" si="12"/>
        <v>135.45794219580296</v>
      </c>
      <c r="G39" s="2">
        <f t="shared" si="13"/>
        <v>133.99192450767654</v>
      </c>
      <c r="H39" s="2">
        <f t="shared" si="13"/>
        <v>140.83023996824465</v>
      </c>
      <c r="I39" s="2">
        <f t="shared" si="13"/>
        <v>138.64711522729985</v>
      </c>
      <c r="J39" s="2">
        <f t="shared" si="13"/>
        <v>140.7594201421411</v>
      </c>
      <c r="K39" s="2">
        <f t="shared" si="13"/>
        <v>138.56881586141654</v>
      </c>
      <c r="L39" s="2">
        <f t="shared" si="13"/>
        <v>145.76652569313353</v>
      </c>
      <c r="M39" s="2">
        <f t="shared" si="13"/>
        <v>138.23434710719854</v>
      </c>
      <c r="O39" s="145">
        <f t="shared" si="14"/>
        <v>147.10427328783572</v>
      </c>
      <c r="P39" s="145">
        <f t="shared" si="14"/>
        <v>141.5981544875182</v>
      </c>
      <c r="Q39" s="145">
        <f t="shared" si="14"/>
        <v>138.02272082829739</v>
      </c>
      <c r="R39" s="145">
        <f t="shared" si="14"/>
        <v>137.16447262711571</v>
      </c>
      <c r="S39" s="145">
        <f t="shared" si="14"/>
        <v>135.45794219580296</v>
      </c>
      <c r="T39" s="145">
        <f t="shared" si="14"/>
        <v>133.99192450767654</v>
      </c>
      <c r="U39" s="145">
        <f t="shared" si="14"/>
        <v>140.83023996824465</v>
      </c>
      <c r="V39" s="145">
        <f t="shared" si="14"/>
        <v>138.64711522729985</v>
      </c>
      <c r="W39" s="145">
        <f t="shared" si="14"/>
        <v>140.7594201421411</v>
      </c>
      <c r="X39" s="145">
        <f t="shared" si="14"/>
        <v>138.56881586141654</v>
      </c>
      <c r="Y39" s="145">
        <f t="shared" si="14"/>
        <v>145.76652569313353</v>
      </c>
      <c r="Z39" s="145">
        <f t="shared" si="14"/>
        <v>138.23434710719854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-10</v>
      </c>
      <c r="AM39" s="145">
        <f t="shared" si="15"/>
        <v>-10</v>
      </c>
    </row>
    <row r="40" spans="1:39" x14ac:dyDescent="0.25">
      <c r="A40">
        <f t="shared" si="11"/>
        <v>0</v>
      </c>
      <c r="B40" s="2">
        <f t="shared" si="12"/>
        <v>146.89814626661735</v>
      </c>
      <c r="C40" s="2">
        <f t="shared" si="12"/>
        <v>139.56715737598626</v>
      </c>
      <c r="D40" s="2">
        <f t="shared" si="12"/>
        <v>133.84635600523779</v>
      </c>
      <c r="E40" s="2">
        <f t="shared" si="12"/>
        <v>140.15987972049419</v>
      </c>
      <c r="F40" s="2">
        <f t="shared" si="12"/>
        <v>133.00130562607029</v>
      </c>
      <c r="G40" s="2">
        <f t="shared" si="13"/>
        <v>135.64343532034525</v>
      </c>
      <c r="H40" s="2">
        <f t="shared" si="13"/>
        <v>136.56276815228716</v>
      </c>
      <c r="I40" s="2">
        <f t="shared" si="13"/>
        <v>139.35198861918792</v>
      </c>
      <c r="J40" s="2">
        <f t="shared" si="13"/>
        <v>143.02300009049992</v>
      </c>
      <c r="K40" s="2">
        <f t="shared" si="13"/>
        <v>142.31134444126059</v>
      </c>
      <c r="L40" s="2">
        <f t="shared" si="13"/>
        <v>138.99929693732432</v>
      </c>
      <c r="M40" s="2">
        <f t="shared" si="13"/>
        <v>148.13797289710817</v>
      </c>
      <c r="O40" s="145">
        <f t="shared" si="14"/>
        <v>146.89814626661735</v>
      </c>
      <c r="P40" s="145">
        <f t="shared" si="14"/>
        <v>139.56715737598626</v>
      </c>
      <c r="Q40" s="145">
        <f t="shared" si="14"/>
        <v>133.84635600523779</v>
      </c>
      <c r="R40" s="145">
        <f t="shared" si="14"/>
        <v>140.15987972049419</v>
      </c>
      <c r="S40" s="145">
        <f t="shared" si="14"/>
        <v>133.00130562607029</v>
      </c>
      <c r="T40" s="145">
        <f t="shared" si="14"/>
        <v>135.64343532034525</v>
      </c>
      <c r="U40" s="145">
        <f t="shared" si="14"/>
        <v>136.56276815228716</v>
      </c>
      <c r="V40" s="145">
        <f t="shared" si="14"/>
        <v>139.35198861918792</v>
      </c>
      <c r="W40" s="145">
        <f t="shared" si="14"/>
        <v>143.02300009049992</v>
      </c>
      <c r="X40" s="145">
        <f t="shared" si="14"/>
        <v>142.31134444126059</v>
      </c>
      <c r="Y40" s="145">
        <f t="shared" si="14"/>
        <v>138.99929693732432</v>
      </c>
      <c r="Z40" s="145">
        <f t="shared" si="14"/>
        <v>148.13797289710817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-10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149.56766422362247</v>
      </c>
      <c r="C41" s="2">
        <f t="shared" si="12"/>
        <v>143.40184078370351</v>
      </c>
      <c r="D41" s="2">
        <f t="shared" si="12"/>
        <v>138.80818095559465</v>
      </c>
      <c r="E41" s="2">
        <f t="shared" si="12"/>
        <v>144.32595152226764</v>
      </c>
      <c r="F41" s="2">
        <f t="shared" si="12"/>
        <v>138.1227976340395</v>
      </c>
      <c r="G41" s="2">
        <f t="shared" si="13"/>
        <v>138.20248774211467</v>
      </c>
      <c r="H41" s="2">
        <f t="shared" si="13"/>
        <v>138.78468190064333</v>
      </c>
      <c r="I41" s="2">
        <f t="shared" si="13"/>
        <v>134.70461624073553</v>
      </c>
      <c r="J41" s="2">
        <f t="shared" si="13"/>
        <v>136.13085258590917</v>
      </c>
      <c r="K41" s="2">
        <f t="shared" si="13"/>
        <v>144.42922025336009</v>
      </c>
      <c r="L41" s="2">
        <f t="shared" si="13"/>
        <v>146.78260394898143</v>
      </c>
      <c r="M41" s="2">
        <f t="shared" si="13"/>
        <v>140.51455607344059</v>
      </c>
      <c r="O41" s="145">
        <f t="shared" si="14"/>
        <v>149.56766422362247</v>
      </c>
      <c r="P41" s="145">
        <f t="shared" si="14"/>
        <v>143.40184078370351</v>
      </c>
      <c r="Q41" s="145">
        <f t="shared" si="14"/>
        <v>138.80818095559465</v>
      </c>
      <c r="R41" s="145">
        <f t="shared" si="14"/>
        <v>144.32595152226764</v>
      </c>
      <c r="S41" s="145">
        <f t="shared" si="14"/>
        <v>138.1227976340395</v>
      </c>
      <c r="T41" s="145">
        <f t="shared" si="14"/>
        <v>138.20248774211467</v>
      </c>
      <c r="U41" s="145">
        <f t="shared" si="14"/>
        <v>138.78468190064333</v>
      </c>
      <c r="V41" s="145">
        <f t="shared" si="14"/>
        <v>134.70461624073553</v>
      </c>
      <c r="W41" s="145">
        <f t="shared" si="14"/>
        <v>136.13085258590917</v>
      </c>
      <c r="X41" s="145">
        <f t="shared" si="14"/>
        <v>144.42922025336009</v>
      </c>
      <c r="Y41" s="145">
        <f t="shared" si="14"/>
        <v>146.78260394898143</v>
      </c>
      <c r="Z41" s="145">
        <f t="shared" si="14"/>
        <v>140.51455607344059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-10</v>
      </c>
      <c r="AM41" s="145">
        <f t="shared" si="15"/>
        <v>-10</v>
      </c>
    </row>
    <row r="42" spans="1:39" x14ac:dyDescent="0.25">
      <c r="B42" s="2">
        <f t="shared" si="12"/>
        <v>102.73268527953195</v>
      </c>
      <c r="C42" s="2">
        <f t="shared" si="12"/>
        <v>109.26272063967484</v>
      </c>
      <c r="D42" s="2">
        <f t="shared" si="12"/>
        <v>96.43647993609666</v>
      </c>
      <c r="E42" s="2">
        <f t="shared" si="12"/>
        <v>100.06039787245902</v>
      </c>
      <c r="F42" s="2">
        <f t="shared" si="12"/>
        <v>93.787799043338126</v>
      </c>
      <c r="G42" s="2">
        <f t="shared" si="13"/>
        <v>97.719917228899362</v>
      </c>
      <c r="H42" s="2">
        <f t="shared" si="13"/>
        <v>99.319576562802752</v>
      </c>
      <c r="I42" s="2">
        <f t="shared" si="13"/>
        <v>101.90344303631451</v>
      </c>
      <c r="J42" s="2">
        <f t="shared" si="13"/>
        <v>104.28150514985759</v>
      </c>
      <c r="K42" s="2">
        <f t="shared" si="13"/>
        <v>105.20688713693451</v>
      </c>
      <c r="L42" s="2">
        <f t="shared" si="13"/>
        <v>97.563318497132798</v>
      </c>
      <c r="M42" s="2">
        <f t="shared" si="13"/>
        <v>0</v>
      </c>
      <c r="O42" s="145">
        <f t="shared" si="14"/>
        <v>102.73268527953195</v>
      </c>
      <c r="P42" s="145">
        <f t="shared" si="14"/>
        <v>109.26272063967484</v>
      </c>
      <c r="Q42" s="145">
        <f t="shared" si="14"/>
        <v>96.43647993609666</v>
      </c>
      <c r="R42" s="145">
        <f t="shared" si="14"/>
        <v>100.06039787245902</v>
      </c>
      <c r="S42" s="145">
        <f t="shared" si="14"/>
        <v>93.787799043338126</v>
      </c>
      <c r="T42" s="145">
        <f t="shared" si="14"/>
        <v>97.719917228899362</v>
      </c>
      <c r="U42" s="145">
        <f t="shared" si="14"/>
        <v>99.319576562802752</v>
      </c>
      <c r="V42" s="145">
        <f t="shared" si="14"/>
        <v>101.90344303631451</v>
      </c>
      <c r="W42" s="145">
        <f t="shared" si="14"/>
        <v>104.28150514985759</v>
      </c>
      <c r="X42" s="145">
        <f t="shared" si="14"/>
        <v>105.20688713693451</v>
      </c>
      <c r="Y42" s="145">
        <f t="shared" si="14"/>
        <v>97.563318497132798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69.195492457548582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1.94572817770801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23.335000000000001</v>
      </c>
      <c r="C46">
        <f>MAX(AB55:AM55)</f>
        <v>46.67</v>
      </c>
      <c r="D46">
        <f>MAX(O45:Z45)</f>
        <v>69.195492457548582</v>
      </c>
      <c r="E46">
        <f>MAX(AB45:AM45)</f>
        <v>1.94572817770801</v>
      </c>
      <c r="F46">
        <f t="shared" ref="F46:F52" si="19">(B46-C46)*((50-E46)/(D46-E46))+C46</f>
        <v>29.995645153088979</v>
      </c>
      <c r="G46" s="55">
        <f t="shared" ref="G46:G52" si="20">IF(B46=$E$11,("&gt;"&amp;$E$11),F46)</f>
        <v>29.995645153088979</v>
      </c>
      <c r="H46" s="1">
        <f t="shared" ref="H46:H52" si="21">A46</f>
        <v>0</v>
      </c>
      <c r="I46" s="5"/>
      <c r="J46" s="139">
        <f>'cytotox 1'!G46</f>
        <v>23.131404336813972</v>
      </c>
      <c r="K46" s="139">
        <f>IF('cytotox 2'!B15="","",'cytotox 2'!G46)</f>
        <v>33.691901260972237</v>
      </c>
      <c r="L46" s="139" t="str">
        <f>IF('cytotox 3'!B15="","",'cytotox 3'!G46)</f>
        <v/>
      </c>
      <c r="M46" s="139">
        <f>IF(B46=$E$11,("&gt;"&amp;$E$11),GEOMEAN(J46:L46))</f>
        <v>27.916679439782257</v>
      </c>
      <c r="N46">
        <f>STDEV(J46:L46)</f>
        <v>7.4673989877719924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-10</v>
      </c>
      <c r="W46" s="145">
        <f t="shared" si="16"/>
        <v>167.93952969700428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-10</v>
      </c>
      <c r="AK46" s="145">
        <f t="shared" si="22"/>
        <v>25.246172883156682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11.6675</v>
      </c>
      <c r="C47">
        <f t="shared" ref="C47:C52" si="24">MAX(AB56:AM56)</f>
        <v>23.335000000000001</v>
      </c>
      <c r="D47">
        <f t="shared" ref="D47:D52" si="25">MAX(O46:Z46)</f>
        <v>167.93952969700428</v>
      </c>
      <c r="E47">
        <f t="shared" ref="E47:E52" si="26">MAX(AB46:AM46)</f>
        <v>25.246172883156682</v>
      </c>
      <c r="F47">
        <f t="shared" si="19"/>
        <v>21.31097250261239</v>
      </c>
      <c r="G47" s="55">
        <f t="shared" si="20"/>
        <v>21.31097250261239</v>
      </c>
      <c r="H47" s="1">
        <f t="shared" si="21"/>
        <v>0</v>
      </c>
      <c r="I47" s="5"/>
      <c r="J47" s="139">
        <f>'cytotox 1'!G47</f>
        <v>20.53718531176326</v>
      </c>
      <c r="K47" s="139">
        <f>IF('cytotox 2'!B16="","",'cytotox 2'!G47)</f>
        <v>22.00108676975945</v>
      </c>
      <c r="L47" s="139" t="str">
        <f>IF('cytotox 3'!B16="","",'cytotox 3'!G47)</f>
        <v/>
      </c>
      <c r="M47" s="139">
        <f t="shared" ref="M47:M52" si="27">IF(B47=$E$11,("&gt;"&amp;$E$11),GEOMEAN(J47:L47))</f>
        <v>21.256537724914956</v>
      </c>
      <c r="N47">
        <f t="shared" ref="N47:N52" si="28">STDEV(J47:L47)</f>
        <v>1.0351346479379799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91.901378098703532</v>
      </c>
      <c r="X47" s="145">
        <f t="shared" si="16"/>
        <v>-10</v>
      </c>
      <c r="Y47" s="145">
        <f t="shared" si="16"/>
        <v>-10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13.79019649617991</v>
      </c>
      <c r="AL47" s="145">
        <f t="shared" si="22"/>
        <v>-10</v>
      </c>
      <c r="AM47" s="145">
        <f t="shared" si="22"/>
        <v>-10</v>
      </c>
    </row>
    <row r="48" spans="1:39" x14ac:dyDescent="0.25">
      <c r="A48" t="str">
        <f t="shared" si="18"/>
        <v>BPE</v>
      </c>
      <c r="B48">
        <f t="shared" si="23"/>
        <v>11.6675</v>
      </c>
      <c r="C48">
        <f t="shared" si="24"/>
        <v>23.335000000000001</v>
      </c>
      <c r="D48">
        <f t="shared" si="25"/>
        <v>91.901378098703532</v>
      </c>
      <c r="E48">
        <f t="shared" si="26"/>
        <v>13.79019649617991</v>
      </c>
      <c r="F48">
        <f t="shared" si="19"/>
        <v>17.926326443752437</v>
      </c>
      <c r="G48" s="55">
        <f t="shared" si="20"/>
        <v>17.926326443752437</v>
      </c>
      <c r="H48" s="1" t="str">
        <f t="shared" si="21"/>
        <v>BPE</v>
      </c>
      <c r="I48" s="5"/>
      <c r="J48" s="139">
        <f>'cytotox 1'!G48</f>
        <v>16.759475391058192</v>
      </c>
      <c r="K48" s="139">
        <f>IF('cytotox 2'!B17="","",'cytotox 2'!G48)</f>
        <v>19.18630779848171</v>
      </c>
      <c r="L48" s="139" t="str">
        <f>IF('cytotox 3'!B17="","",'cytotox 3'!G48)</f>
        <v/>
      </c>
      <c r="M48" s="139">
        <f t="shared" si="27"/>
        <v>17.931883710138266</v>
      </c>
      <c r="N48">
        <f t="shared" si="28"/>
        <v>1.7160296520924441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82.003894198952452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93.34</v>
      </c>
      <c r="C49">
        <f t="shared" si="24"/>
        <v>-10</v>
      </c>
      <c r="D49">
        <f t="shared" si="25"/>
        <v>82.003894198952452</v>
      </c>
      <c r="E49">
        <f t="shared" si="26"/>
        <v>-10</v>
      </c>
      <c r="F49">
        <f t="shared" si="19"/>
        <v>57.392799554680124</v>
      </c>
      <c r="G49" s="55" t="str">
        <f t="shared" si="20"/>
        <v>&gt;93.34</v>
      </c>
      <c r="H49" s="1">
        <f t="shared" si="21"/>
        <v>0</v>
      </c>
      <c r="I49" s="5"/>
      <c r="J49" s="139" t="str">
        <f>'cytotox 1'!G49</f>
        <v>&gt;93.34</v>
      </c>
      <c r="K49" s="139">
        <f>IF('cytotox 2'!B18="","",'cytotox 2'!G49)</f>
        <v>67.289039906420115</v>
      </c>
      <c r="L49" s="139" t="str">
        <f>IF('cytotox 3'!B18="","",'cytotox 3'!G49)</f>
        <v/>
      </c>
      <c r="M49" s="139" t="str">
        <f t="shared" si="27"/>
        <v>&gt;93.34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-10</v>
      </c>
      <c r="Y49" s="145">
        <f t="shared" si="16"/>
        <v>-10</v>
      </c>
      <c r="Z49" s="145">
        <f t="shared" si="16"/>
        <v>138.23434710719854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-10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93.34</v>
      </c>
      <c r="C50">
        <f t="shared" si="24"/>
        <v>-10</v>
      </c>
      <c r="D50">
        <f t="shared" si="25"/>
        <v>138.23434710719854</v>
      </c>
      <c r="E50">
        <f t="shared" si="26"/>
        <v>-10</v>
      </c>
      <c r="F50">
        <f t="shared" si="19"/>
        <v>31.828362461205167</v>
      </c>
      <c r="G50" s="55" t="str">
        <f t="shared" si="20"/>
        <v>&gt;93.34</v>
      </c>
      <c r="H50" s="1">
        <f t="shared" si="21"/>
        <v>0</v>
      </c>
      <c r="I50" s="5"/>
      <c r="J50" s="139" t="str">
        <f>'cytotox 1'!G50</f>
        <v>&gt;93.34</v>
      </c>
      <c r="K50" s="139" t="str">
        <f>IF('cytotox 2'!B19="","",'cytotox 2'!G50)</f>
        <v>&gt;93.34</v>
      </c>
      <c r="L50" s="139" t="str">
        <f>IF('cytotox 3'!B19="","",'cytotox 3'!G50)</f>
        <v/>
      </c>
      <c r="M50" s="139" t="str">
        <f t="shared" si="27"/>
        <v>&gt;93.34</v>
      </c>
      <c r="N50" t="e">
        <f t="shared" si="28"/>
        <v>#DIV/0!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-10</v>
      </c>
      <c r="Y50" s="145">
        <f t="shared" si="16"/>
        <v>-10</v>
      </c>
      <c r="Z50" s="145">
        <f t="shared" si="16"/>
        <v>148.13797289710817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-10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93.34</v>
      </c>
      <c r="C51">
        <f t="shared" si="24"/>
        <v>-10</v>
      </c>
      <c r="D51">
        <f t="shared" si="25"/>
        <v>148.13797289710817</v>
      </c>
      <c r="E51">
        <f t="shared" si="26"/>
        <v>-10</v>
      </c>
      <c r="F51">
        <f t="shared" si="19"/>
        <v>29.208799040533201</v>
      </c>
      <c r="G51" s="55" t="str">
        <f t="shared" si="20"/>
        <v>&gt;93.34</v>
      </c>
      <c r="H51" s="1">
        <f t="shared" si="21"/>
        <v>0</v>
      </c>
      <c r="I51" s="5"/>
      <c r="J51" s="139" t="str">
        <f>'cytotox 1'!G51</f>
        <v>&gt;93.34</v>
      </c>
      <c r="K51" s="139" t="str">
        <f>IF('cytotox 2'!B20="","",'cytotox 2'!G51)</f>
        <v>&gt;93.34</v>
      </c>
      <c r="L51" s="139" t="str">
        <f>IF('cytotox 3'!B20="","",'cytotox 3'!G51)</f>
        <v/>
      </c>
      <c r="M51" s="139" t="str">
        <f t="shared" si="27"/>
        <v>&gt;93.34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-10</v>
      </c>
      <c r="Y51" s="145">
        <f t="shared" si="16"/>
        <v>-10</v>
      </c>
      <c r="Z51" s="145">
        <f t="shared" si="16"/>
        <v>140.51455607344059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-10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93.34</v>
      </c>
      <c r="C52">
        <f t="shared" si="24"/>
        <v>-10</v>
      </c>
      <c r="D52">
        <f t="shared" si="25"/>
        <v>140.51455607344059</v>
      </c>
      <c r="E52">
        <f t="shared" si="26"/>
        <v>-10</v>
      </c>
      <c r="F52">
        <f t="shared" si="19"/>
        <v>31.194686824672544</v>
      </c>
      <c r="G52" s="55" t="str">
        <f t="shared" si="20"/>
        <v>&gt;93.34</v>
      </c>
      <c r="H52" s="1">
        <f t="shared" si="21"/>
        <v>0</v>
      </c>
      <c r="I52" s="5"/>
      <c r="J52" s="139" t="str">
        <f>'cytotox 1'!G52</f>
        <v>&gt;93.34</v>
      </c>
      <c r="K52" s="139" t="str">
        <f>IF('cytotox 2'!B21="","",'cytotox 2'!G52)</f>
        <v>&gt;93.34</v>
      </c>
      <c r="L52" s="139" t="str">
        <f>IF('cytotox 3'!B21="","",'cytotox 3'!G52)</f>
        <v/>
      </c>
      <c r="M52" s="139" t="str">
        <f t="shared" si="27"/>
        <v>&gt;93.34</v>
      </c>
      <c r="N52" t="e">
        <f t="shared" si="28"/>
        <v>#DIV/0!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97.563318497132798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23.335000000000001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46.67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11.6675</v>
      </c>
      <c r="C56">
        <f>MAX(AB85:AM85)</f>
        <v>23.335000000000001</v>
      </c>
      <c r="D56">
        <f>MAX(O75:Z75)</f>
        <v>124.83726655147112</v>
      </c>
      <c r="E56">
        <f>MAX(AB75:AM75)</f>
        <v>48.670911544014963</v>
      </c>
      <c r="F56">
        <f>(B56-C56)*((70-E56)/(D56-E56))+C56</f>
        <v>20.067715651998263</v>
      </c>
      <c r="G56" s="55">
        <f t="shared" ref="G56:G62" si="31">IF(B56=$E$11,("&gt;"&amp;$E$11),F56)</f>
        <v>20.067715651998263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-10</v>
      </c>
      <c r="W56" s="145">
        <f t="shared" si="29"/>
        <v>11.6675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-10</v>
      </c>
      <c r="AK56" s="145">
        <f t="shared" si="30"/>
        <v>23.335000000000001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11.6675</v>
      </c>
      <c r="C57">
        <f t="shared" ref="C57:C62" si="34">MAX(AB86:AM86)</f>
        <v>23.335000000000001</v>
      </c>
      <c r="D57">
        <f t="shared" ref="D57:D62" si="35">MAX(O76:Z76)</f>
        <v>152.27590124742588</v>
      </c>
      <c r="E57">
        <f t="shared" ref="E57:E62" si="36">MAX(AB76:AM76)</f>
        <v>17.738537647643621</v>
      </c>
      <c r="F57">
        <f t="shared" ref="F57:F62" si="37">(B57-C57)*((70-E57)/(D57-E57))+C57</f>
        <v>18.802722901052114</v>
      </c>
      <c r="G57" s="55">
        <f t="shared" si="31"/>
        <v>18.802722901052114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11.6675</v>
      </c>
      <c r="X57" s="145">
        <f t="shared" si="29"/>
        <v>-10</v>
      </c>
      <c r="Y57" s="145">
        <f t="shared" si="29"/>
        <v>-10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23.335000000000001</v>
      </c>
      <c r="AL57" s="145">
        <f t="shared" si="30"/>
        <v>-10</v>
      </c>
      <c r="AM57" s="145">
        <f t="shared" si="30"/>
        <v>-10</v>
      </c>
    </row>
    <row r="58" spans="1:42" x14ac:dyDescent="0.25">
      <c r="A58" t="str">
        <f t="shared" si="32"/>
        <v>BPE</v>
      </c>
      <c r="B58">
        <f t="shared" si="33"/>
        <v>11.6675</v>
      </c>
      <c r="C58">
        <f t="shared" si="34"/>
        <v>23.335000000000001</v>
      </c>
      <c r="D58">
        <f t="shared" si="35"/>
        <v>85.397779724004081</v>
      </c>
      <c r="E58">
        <f t="shared" si="36"/>
        <v>4.2890619452268792</v>
      </c>
      <c r="F58">
        <f t="shared" si="37"/>
        <v>13.882472691589332</v>
      </c>
      <c r="G58" s="55">
        <f t="shared" si="31"/>
        <v>13.882472691589332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93.34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93.34</v>
      </c>
      <c r="C59">
        <f t="shared" si="34"/>
        <v>-10</v>
      </c>
      <c r="D59">
        <f t="shared" si="35"/>
        <v>163.48143063412789</v>
      </c>
      <c r="E59">
        <f t="shared" si="36"/>
        <v>-10</v>
      </c>
      <c r="F59">
        <f t="shared" si="37"/>
        <v>37.654668109323552</v>
      </c>
      <c r="G59" s="55" t="str">
        <f t="shared" si="31"/>
        <v>&gt;93.34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-10</v>
      </c>
      <c r="Y59" s="145">
        <f t="shared" si="29"/>
        <v>-10</v>
      </c>
      <c r="Z59" s="145">
        <f t="shared" si="29"/>
        <v>93.34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-10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93.34</v>
      </c>
      <c r="C60">
        <f t="shared" si="34"/>
        <v>-10</v>
      </c>
      <c r="D60">
        <f t="shared" si="35"/>
        <v>152.17648590432455</v>
      </c>
      <c r="E60">
        <f t="shared" si="36"/>
        <v>-10</v>
      </c>
      <c r="F60">
        <f t="shared" si="37"/>
        <v>40.976563919859544</v>
      </c>
      <c r="G60" s="55" t="str">
        <f t="shared" si="31"/>
        <v>&gt;93.34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-10</v>
      </c>
      <c r="Y60" s="145">
        <f t="shared" si="29"/>
        <v>-10</v>
      </c>
      <c r="Z60" s="145">
        <f t="shared" si="29"/>
        <v>93.34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-10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93.34</v>
      </c>
      <c r="C61">
        <f t="shared" si="34"/>
        <v>-10</v>
      </c>
      <c r="D61">
        <f t="shared" si="35"/>
        <v>161.10966459156862</v>
      </c>
      <c r="E61">
        <f t="shared" si="36"/>
        <v>-10</v>
      </c>
      <c r="F61">
        <f t="shared" si="37"/>
        <v>38.315213636432809</v>
      </c>
      <c r="G61" s="55" t="str">
        <f t="shared" si="31"/>
        <v>&gt;93.34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-10</v>
      </c>
      <c r="Y61" s="145">
        <f t="shared" si="29"/>
        <v>-10</v>
      </c>
      <c r="Z61" s="145">
        <f t="shared" si="29"/>
        <v>93.34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-10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93.34</v>
      </c>
      <c r="C62">
        <f t="shared" si="34"/>
        <v>-10</v>
      </c>
      <c r="D62">
        <f t="shared" si="35"/>
        <v>159.70364759627904</v>
      </c>
      <c r="E62">
        <f t="shared" si="36"/>
        <v>-10</v>
      </c>
      <c r="F62">
        <f t="shared" si="37"/>
        <v>38.715511523166981</v>
      </c>
      <c r="G62" s="55" t="str">
        <f t="shared" si="31"/>
        <v>&gt;93.34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46.67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93.34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122.84895968944541</v>
      </c>
      <c r="P65" s="147">
        <f t="shared" ref="P65:Z72" si="38">IF(C25&gt;70,C25,-10)</f>
        <v>112.12630482637822</v>
      </c>
      <c r="Q65" s="147">
        <f t="shared" si="38"/>
        <v>107.32596397377327</v>
      </c>
      <c r="R65" s="147">
        <f t="shared" si="38"/>
        <v>104.67015409378182</v>
      </c>
      <c r="S65" s="147">
        <f t="shared" si="38"/>
        <v>102.82386915047223</v>
      </c>
      <c r="T65" s="147">
        <f t="shared" si="38"/>
        <v>107.24075082254363</v>
      </c>
      <c r="U65" s="147">
        <f t="shared" si="38"/>
        <v>107.31176178190167</v>
      </c>
      <c r="V65" s="147">
        <f t="shared" si="38"/>
        <v>111.72864345397306</v>
      </c>
      <c r="W65" s="147">
        <f t="shared" si="38"/>
        <v>124.83726655147112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48.670911544014963</v>
      </c>
      <c r="AL65" s="147">
        <f t="shared" si="39"/>
        <v>3.664165502875945</v>
      </c>
      <c r="AM65" s="147">
        <f t="shared" si="39"/>
        <v>5.1695978412668362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23.335000000000001</v>
      </c>
      <c r="C66">
        <f t="shared" ref="C66:C72" si="42">MAX(AB115:AM115)</f>
        <v>46.67</v>
      </c>
      <c r="D66">
        <f t="shared" ref="D66:D72" si="43">MAX(O105:Z105)</f>
        <v>89.720073371082208</v>
      </c>
      <c r="E66">
        <f t="shared" ref="E66:E72" si="44">MAX(AB105:AM105)</f>
        <v>0.22729085254007483</v>
      </c>
      <c r="F66">
        <f>(B66-C66)*((70-E66)/(D66-E66))+C66</f>
        <v>28.476955576348971</v>
      </c>
      <c r="G66" s="55">
        <f t="shared" ref="G66:G72" si="45">IF(B66=$E$11,("&gt;"&amp;$E$11),F66)</f>
        <v>28.476955576348971</v>
      </c>
      <c r="O66" s="147">
        <f t="shared" ref="O66:O72" si="46">IF(B26&gt;70,B26,-10)</f>
        <v>109.55570809761642</v>
      </c>
      <c r="P66" s="147">
        <f t="shared" si="38"/>
        <v>102.17056832437805</v>
      </c>
      <c r="Q66" s="147">
        <f t="shared" si="38"/>
        <v>100.06864392737947</v>
      </c>
      <c r="R66" s="147">
        <f t="shared" si="38"/>
        <v>101.19061708523682</v>
      </c>
      <c r="S66" s="147">
        <f t="shared" si="38"/>
        <v>96.77373541316544</v>
      </c>
      <c r="T66" s="147">
        <f t="shared" si="38"/>
        <v>101.60248064951358</v>
      </c>
      <c r="U66" s="147">
        <f t="shared" si="38"/>
        <v>99.955026392406566</v>
      </c>
      <c r="V66" s="147">
        <f t="shared" si="38"/>
        <v>117.25329609203021</v>
      </c>
      <c r="W66" s="147">
        <f t="shared" si="38"/>
        <v>152.27590124742588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-10</v>
      </c>
      <c r="AK66" s="147">
        <f t="shared" si="39"/>
        <v>17.738537647643621</v>
      </c>
      <c r="AL66" s="147">
        <f t="shared" si="39"/>
        <v>0.42606575614836495</v>
      </c>
      <c r="AM66" s="147">
        <f t="shared" si="39"/>
        <v>1.9599024782824808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11.6675</v>
      </c>
      <c r="C67">
        <f t="shared" si="42"/>
        <v>23.335000000000001</v>
      </c>
      <c r="D67">
        <f t="shared" si="43"/>
        <v>183.60315814658264</v>
      </c>
      <c r="E67">
        <f t="shared" si="44"/>
        <v>32.753808118669745</v>
      </c>
      <c r="F67">
        <f t="shared" ref="F67:F72" si="48">(B67-C67)*((70-E67)/(D67-E67))+C67</f>
        <v>20.454179209621994</v>
      </c>
      <c r="G67" s="55">
        <f t="shared" si="45"/>
        <v>20.454179209621994</v>
      </c>
      <c r="O67" s="147">
        <f t="shared" si="46"/>
        <v>108.30591521291453</v>
      </c>
      <c r="P67" s="147">
        <f t="shared" si="38"/>
        <v>108.32011740478613</v>
      </c>
      <c r="Q67" s="147">
        <f t="shared" si="38"/>
        <v>94.515586905579099</v>
      </c>
      <c r="R67" s="147">
        <f t="shared" si="38"/>
        <v>96.475489383861571</v>
      </c>
      <c r="S67" s="147">
        <f t="shared" si="38"/>
        <v>91.547328804412146</v>
      </c>
      <c r="T67" s="147">
        <f t="shared" si="38"/>
        <v>91.050252088905722</v>
      </c>
      <c r="U67" s="147">
        <f t="shared" si="38"/>
        <v>93.805477311998487</v>
      </c>
      <c r="V67" s="147">
        <f t="shared" si="38"/>
        <v>93.5924444339243</v>
      </c>
      <c r="W67" s="147">
        <f t="shared" si="38"/>
        <v>85.397779724004081</v>
      </c>
      <c r="X67" s="147">
        <f t="shared" si="38"/>
        <v>-10</v>
      </c>
      <c r="Y67" s="147">
        <f t="shared" si="38"/>
        <v>-10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4.2890619452268792</v>
      </c>
      <c r="AL67" s="147">
        <f t="shared" si="39"/>
        <v>0.78112055293866989</v>
      </c>
      <c r="AM67" s="147">
        <f t="shared" si="39"/>
        <v>0.92314247165479202</v>
      </c>
      <c r="AN67" s="120"/>
      <c r="AO67" s="120"/>
      <c r="AP67" s="120"/>
    </row>
    <row r="68" spans="1:42" x14ac:dyDescent="0.25">
      <c r="A68" t="str">
        <f t="shared" si="40"/>
        <v>BPE</v>
      </c>
      <c r="B68">
        <f t="shared" si="41"/>
        <v>11.6675</v>
      </c>
      <c r="C68">
        <f t="shared" si="42"/>
        <v>23.335000000000001</v>
      </c>
      <c r="D68">
        <f t="shared" si="43"/>
        <v>98.404976473402968</v>
      </c>
      <c r="E68">
        <f t="shared" si="44"/>
        <v>23.291331047132939</v>
      </c>
      <c r="F68">
        <f t="shared" si="48"/>
        <v>16.079681849551413</v>
      </c>
      <c r="G68" s="55">
        <f t="shared" si="45"/>
        <v>16.079681849551413</v>
      </c>
      <c r="O68" s="147">
        <f t="shared" si="46"/>
        <v>157.10464648377399</v>
      </c>
      <c r="P68" s="147">
        <f t="shared" si="38"/>
        <v>153.45468317276968</v>
      </c>
      <c r="Q68" s="147">
        <f t="shared" si="38"/>
        <v>148.93838615759699</v>
      </c>
      <c r="R68" s="147">
        <f t="shared" si="38"/>
        <v>146.97848367931451</v>
      </c>
      <c r="S68" s="147">
        <f t="shared" si="38"/>
        <v>146.80805737685517</v>
      </c>
      <c r="T68" s="147">
        <f t="shared" si="38"/>
        <v>151.87823987502071</v>
      </c>
      <c r="U68" s="147">
        <f t="shared" si="38"/>
        <v>145.23161407910621</v>
      </c>
      <c r="V68" s="147">
        <f t="shared" si="38"/>
        <v>148.82476862262411</v>
      </c>
      <c r="W68" s="147">
        <f t="shared" si="38"/>
        <v>153.36947002153997</v>
      </c>
      <c r="X68" s="147">
        <f t="shared" si="38"/>
        <v>143.92501242691787</v>
      </c>
      <c r="Y68" s="147">
        <f t="shared" si="38"/>
        <v>156.46554784955146</v>
      </c>
      <c r="Z68" s="147">
        <f t="shared" si="38"/>
        <v>163.48143063412789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46.67</v>
      </c>
      <c r="C69">
        <f t="shared" si="42"/>
        <v>93.34</v>
      </c>
      <c r="D69">
        <f t="shared" si="43"/>
        <v>89.157827577956766</v>
      </c>
      <c r="E69">
        <f t="shared" si="44"/>
        <v>0.52635776377701582</v>
      </c>
      <c r="F69">
        <f t="shared" si="48"/>
        <v>56.757791784766276</v>
      </c>
      <c r="G69" s="55">
        <f t="shared" si="45"/>
        <v>56.757791784766276</v>
      </c>
      <c r="O69" s="147">
        <f t="shared" si="46"/>
        <v>158.46805690344877</v>
      </c>
      <c r="P69" s="147">
        <f t="shared" si="38"/>
        <v>151.7504201481762</v>
      </c>
      <c r="Q69" s="147">
        <f t="shared" si="38"/>
        <v>146.3819916207068</v>
      </c>
      <c r="R69" s="147">
        <f t="shared" si="38"/>
        <v>154.91750893554573</v>
      </c>
      <c r="S69" s="147">
        <f t="shared" si="38"/>
        <v>151.70781357256138</v>
      </c>
      <c r="T69" s="147">
        <f t="shared" si="38"/>
        <v>147.37614505171962</v>
      </c>
      <c r="U69" s="147">
        <f t="shared" si="38"/>
        <v>155.28676592420766</v>
      </c>
      <c r="V69" s="147">
        <f t="shared" si="38"/>
        <v>151.722015764433</v>
      </c>
      <c r="W69" s="147">
        <f t="shared" si="38"/>
        <v>144.45049352616755</v>
      </c>
      <c r="X69" s="147">
        <f t="shared" si="38"/>
        <v>150.04615712358276</v>
      </c>
      <c r="Y69" s="147">
        <f t="shared" si="38"/>
        <v>159.85987170686676</v>
      </c>
      <c r="Z69" s="147">
        <f t="shared" si="38"/>
        <v>152.17648590432455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-10</v>
      </c>
      <c r="AL69" s="147">
        <f t="shared" si="39"/>
        <v>-10</v>
      </c>
      <c r="AM69" s="147">
        <f t="shared" si="39"/>
        <v>-10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93.34</v>
      </c>
      <c r="C70">
        <f t="shared" si="42"/>
        <v>-10</v>
      </c>
      <c r="D70">
        <f t="shared" si="43"/>
        <v>124.29220831007255</v>
      </c>
      <c r="E70">
        <f t="shared" si="44"/>
        <v>-10</v>
      </c>
      <c r="F70">
        <f t="shared" si="48"/>
        <v>51.561278230763293</v>
      </c>
      <c r="G70" s="55" t="str">
        <f t="shared" si="45"/>
        <v>&gt;93.34</v>
      </c>
      <c r="O70" s="147">
        <f t="shared" si="46"/>
        <v>159.64683882879257</v>
      </c>
      <c r="P70" s="147">
        <f t="shared" si="38"/>
        <v>148.37029848273252</v>
      </c>
      <c r="Q70" s="147">
        <f t="shared" si="38"/>
        <v>145.52986010841008</v>
      </c>
      <c r="R70" s="147">
        <f t="shared" si="38"/>
        <v>149.81892205363692</v>
      </c>
      <c r="S70" s="147">
        <f t="shared" si="38"/>
        <v>140.95675432575095</v>
      </c>
      <c r="T70" s="147">
        <f t="shared" si="38"/>
        <v>145.03278339290364</v>
      </c>
      <c r="U70" s="147">
        <f t="shared" si="38"/>
        <v>141.36861789002771</v>
      </c>
      <c r="V70" s="147">
        <f t="shared" si="38"/>
        <v>150.11716808294079</v>
      </c>
      <c r="W70" s="147">
        <f t="shared" si="38"/>
        <v>150.40121192037304</v>
      </c>
      <c r="X70" s="147">
        <f t="shared" si="38"/>
        <v>155.48559661041023</v>
      </c>
      <c r="Y70" s="147">
        <f t="shared" si="38"/>
        <v>154.51984756314056</v>
      </c>
      <c r="Z70" s="147">
        <f t="shared" si="38"/>
        <v>161.10966459156862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-10</v>
      </c>
      <c r="AK70" s="147">
        <f t="shared" si="39"/>
        <v>-10</v>
      </c>
      <c r="AL70" s="147">
        <f t="shared" si="39"/>
        <v>-10</v>
      </c>
      <c r="AM70" s="147">
        <f t="shared" si="39"/>
        <v>-10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93.34</v>
      </c>
      <c r="C71">
        <f t="shared" si="42"/>
        <v>-10</v>
      </c>
      <c r="D71">
        <f t="shared" si="43"/>
        <v>135.1662812026477</v>
      </c>
      <c r="E71">
        <f t="shared" si="44"/>
        <v>-10</v>
      </c>
      <c r="F71">
        <f t="shared" si="48"/>
        <v>46.949864193732715</v>
      </c>
      <c r="G71" s="55" t="str">
        <f t="shared" si="45"/>
        <v>&gt;93.34</v>
      </c>
      <c r="O71" s="147">
        <f t="shared" si="46"/>
        <v>165.96681421165999</v>
      </c>
      <c r="P71" s="147">
        <f t="shared" si="38"/>
        <v>152.24749686368264</v>
      </c>
      <c r="Q71" s="147">
        <f t="shared" si="38"/>
        <v>149.13721684379956</v>
      </c>
      <c r="R71" s="147">
        <f t="shared" si="38"/>
        <v>149.25083437877248</v>
      </c>
      <c r="S71" s="147">
        <f t="shared" si="38"/>
        <v>144.23746064809336</v>
      </c>
      <c r="T71" s="147">
        <f t="shared" si="38"/>
        <v>146.76545080124032</v>
      </c>
      <c r="U71" s="147">
        <f t="shared" si="38"/>
        <v>142.61841077472957</v>
      </c>
      <c r="V71" s="147">
        <f t="shared" si="38"/>
        <v>142.9876677633915</v>
      </c>
      <c r="W71" s="147">
        <f t="shared" si="38"/>
        <v>142.49059104788503</v>
      </c>
      <c r="X71" s="147">
        <f t="shared" si="38"/>
        <v>148.51232040144862</v>
      </c>
      <c r="Y71" s="147">
        <f t="shared" si="38"/>
        <v>153.78133358581675</v>
      </c>
      <c r="Z71" s="147">
        <f t="shared" si="38"/>
        <v>159.70364759627904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-10</v>
      </c>
      <c r="AM71" s="147">
        <f t="shared" si="39"/>
        <v>-10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93.34</v>
      </c>
      <c r="C72">
        <f t="shared" si="42"/>
        <v>-10</v>
      </c>
      <c r="D72">
        <f t="shared" si="43"/>
        <v>121.32546455060211</v>
      </c>
      <c r="E72">
        <f t="shared" si="44"/>
        <v>-10</v>
      </c>
      <c r="F72">
        <f t="shared" si="48"/>
        <v>52.951995093186952</v>
      </c>
      <c r="G72" s="55" t="str">
        <f t="shared" si="45"/>
        <v>&gt;93.34</v>
      </c>
      <c r="O72" s="147">
        <f t="shared" si="46"/>
        <v>104.88318697185599</v>
      </c>
      <c r="P72" s="147">
        <f t="shared" si="38"/>
        <v>105.62170094917983</v>
      </c>
      <c r="Q72" s="147">
        <f t="shared" si="38"/>
        <v>99.599971595616253</v>
      </c>
      <c r="R72" s="147">
        <f t="shared" si="38"/>
        <v>102.85227353421544</v>
      </c>
      <c r="S72" s="147">
        <f t="shared" si="38"/>
        <v>94.075318957559119</v>
      </c>
      <c r="T72" s="147">
        <f t="shared" si="38"/>
        <v>92.967547991573369</v>
      </c>
      <c r="U72" s="147">
        <f t="shared" si="38"/>
        <v>95.8079863658958</v>
      </c>
      <c r="V72" s="147">
        <f t="shared" si="38"/>
        <v>102.48301654555351</v>
      </c>
      <c r="W72" s="147">
        <f t="shared" si="38"/>
        <v>101.61668284138518</v>
      </c>
      <c r="X72" s="147">
        <f t="shared" si="38"/>
        <v>103.49137216843801</v>
      </c>
      <c r="Y72" s="147">
        <f t="shared" si="38"/>
        <v>89.615830709872895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124.83726655147112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48.670911544014963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93.34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&gt;93.34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-10</v>
      </c>
      <c r="W76" s="147">
        <f t="shared" si="49"/>
        <v>152.27590124742588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-10</v>
      </c>
      <c r="AK76" s="147">
        <f t="shared" si="57"/>
        <v>17.738537647643621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93.34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&gt;93.34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85.397779724004081</v>
      </c>
      <c r="X77" s="147">
        <f t="shared" si="49"/>
        <v>-10</v>
      </c>
      <c r="Y77" s="147">
        <f t="shared" si="49"/>
        <v>-10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4.2890619452268792</v>
      </c>
      <c r="AL77" s="147">
        <f t="shared" si="57"/>
        <v>-10</v>
      </c>
      <c r="AM77" s="147">
        <f t="shared" si="57"/>
        <v>-10</v>
      </c>
      <c r="AN77" s="120"/>
      <c r="AO77" s="120"/>
      <c r="AP77" s="120"/>
    </row>
    <row r="78" spans="1:42" x14ac:dyDescent="0.25">
      <c r="A78" t="str">
        <f t="shared" si="51"/>
        <v>BPE</v>
      </c>
      <c r="B78">
        <f t="shared" si="52"/>
        <v>93.34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&gt;93.34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163.48143063412789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93.34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&gt;93.34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-10</v>
      </c>
      <c r="X79" s="147">
        <f t="shared" si="49"/>
        <v>-10</v>
      </c>
      <c r="Y79" s="147">
        <f t="shared" si="49"/>
        <v>-10</v>
      </c>
      <c r="Z79" s="147">
        <f t="shared" si="49"/>
        <v>152.17648590432455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-10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93.34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&gt;93.34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-10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161.10966459156862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-10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93.34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&gt;93.34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-10</v>
      </c>
      <c r="Y81" s="147">
        <f t="shared" si="49"/>
        <v>-10</v>
      </c>
      <c r="Z81" s="147">
        <f t="shared" si="49"/>
        <v>159.70364759627904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-10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93.34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&gt;93.34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89.615830709872895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11.6675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23.335000000000001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4.5576171875000002E-2</v>
      </c>
      <c r="C86" s="28">
        <f t="shared" ref="C86:M86" si="61">C34</f>
        <v>9.1152343750000003E-2</v>
      </c>
      <c r="D86" s="28">
        <f t="shared" si="61"/>
        <v>0.18230468750000001</v>
      </c>
      <c r="E86" s="28">
        <f t="shared" si="61"/>
        <v>0.36460937500000001</v>
      </c>
      <c r="F86" s="28">
        <f t="shared" si="61"/>
        <v>0.72921875000000003</v>
      </c>
      <c r="G86" s="28">
        <f t="shared" si="61"/>
        <v>1.4584375000000001</v>
      </c>
      <c r="H86" s="28">
        <f t="shared" si="61"/>
        <v>2.9168750000000001</v>
      </c>
      <c r="I86" s="28">
        <f t="shared" si="61"/>
        <v>5.8337500000000002</v>
      </c>
      <c r="J86" s="28">
        <f t="shared" si="61"/>
        <v>11.6675</v>
      </c>
      <c r="K86" s="28">
        <f t="shared" si="61"/>
        <v>23.335000000000001</v>
      </c>
      <c r="L86" s="28">
        <f t="shared" si="61"/>
        <v>46.67</v>
      </c>
      <c r="M86" s="28">
        <f t="shared" si="61"/>
        <v>93.34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-10</v>
      </c>
      <c r="W86" s="147">
        <f t="shared" si="62"/>
        <v>11.6675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-10</v>
      </c>
      <c r="AK86" s="147">
        <f t="shared" si="60"/>
        <v>23.335000000000001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13.308828161147638</v>
      </c>
      <c r="C87" s="2">
        <f t="shared" ref="C87:M94" si="63">STDEV(C25,P25,AC25)</f>
        <v>14.194114723354717</v>
      </c>
      <c r="D87" s="2">
        <f t="shared" si="63"/>
        <v>6.7817885761519721</v>
      </c>
      <c r="E87" s="2">
        <f t="shared" si="63"/>
        <v>6.3672353079397546</v>
      </c>
      <c r="F87" s="2">
        <f t="shared" si="63"/>
        <v>3.3953134457253684</v>
      </c>
      <c r="G87" s="2">
        <f t="shared" si="63"/>
        <v>1.7730833405099724</v>
      </c>
      <c r="H87" s="2">
        <f t="shared" si="63"/>
        <v>4.9268982601652729</v>
      </c>
      <c r="I87" s="2">
        <f t="shared" si="63"/>
        <v>11.556791031411878</v>
      </c>
      <c r="J87" s="2">
        <f t="shared" si="63"/>
        <v>1.3581866870696411</v>
      </c>
      <c r="K87" s="2">
        <f t="shared" si="63"/>
        <v>29.026140689943222</v>
      </c>
      <c r="L87" s="2">
        <f t="shared" si="63"/>
        <v>2.4302373713406382</v>
      </c>
      <c r="M87" s="2">
        <f t="shared" si="63"/>
        <v>0.49183296474334204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11.6675</v>
      </c>
      <c r="X87" s="147">
        <f t="shared" si="62"/>
        <v>-10</v>
      </c>
      <c r="Y87" s="147">
        <f t="shared" si="62"/>
        <v>-10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23.335000000000001</v>
      </c>
      <c r="AL87" s="147">
        <f t="shared" si="60"/>
        <v>-10</v>
      </c>
      <c r="AM87" s="147">
        <f t="shared" si="60"/>
        <v>-10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8.6122224555893094</v>
      </c>
      <c r="C88" s="2">
        <f t="shared" si="63"/>
        <v>7.4504070684337718</v>
      </c>
      <c r="D88" s="2">
        <f t="shared" si="63"/>
        <v>0.32204268485094351</v>
      </c>
      <c r="E88" s="2">
        <f t="shared" si="63"/>
        <v>0.87854860320131678</v>
      </c>
      <c r="F88" s="2">
        <f t="shared" si="63"/>
        <v>2.2808475778139994</v>
      </c>
      <c r="G88" s="2">
        <f t="shared" si="63"/>
        <v>1.127485674232235</v>
      </c>
      <c r="H88" s="2">
        <f t="shared" si="63"/>
        <v>8.3453192291563649</v>
      </c>
      <c r="I88" s="2">
        <f t="shared" si="63"/>
        <v>9.2743784979462411</v>
      </c>
      <c r="J88" s="2">
        <f t="shared" si="63"/>
        <v>22.151715789366804</v>
      </c>
      <c r="K88" s="2">
        <f t="shared" si="63"/>
        <v>10.617399571412699</v>
      </c>
      <c r="L88" s="2">
        <f t="shared" si="63"/>
        <v>0.29930717893432013</v>
      </c>
      <c r="M88" s="2">
        <f t="shared" si="63"/>
        <v>0.3877113555070455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93.34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 t="str">
        <f t="shared" si="64"/>
        <v>BPE</v>
      </c>
      <c r="B89" s="2">
        <f t="shared" si="65"/>
        <v>1.6803793401630507</v>
      </c>
      <c r="C89" s="2">
        <f t="shared" si="63"/>
        <v>7.2902067470740208</v>
      </c>
      <c r="D89" s="2">
        <f t="shared" si="63"/>
        <v>7.3518497014645128</v>
      </c>
      <c r="E89" s="2">
        <f t="shared" si="63"/>
        <v>0.87725234899342619</v>
      </c>
      <c r="F89" s="2">
        <f t="shared" si="63"/>
        <v>3.9862824265977803</v>
      </c>
      <c r="G89" s="2">
        <f t="shared" si="63"/>
        <v>6.5539978282066667</v>
      </c>
      <c r="H89" s="2">
        <f t="shared" si="63"/>
        <v>1.3237102094978459</v>
      </c>
      <c r="I89" s="2">
        <f t="shared" si="63"/>
        <v>7.0064610258221141</v>
      </c>
      <c r="J89" s="2">
        <f t="shared" si="63"/>
        <v>9.1974770257275704</v>
      </c>
      <c r="K89" s="2">
        <f t="shared" si="63"/>
        <v>13.436633339889381</v>
      </c>
      <c r="L89" s="2">
        <f t="shared" si="63"/>
        <v>7.8637820147409998E-2</v>
      </c>
      <c r="M89" s="2">
        <f t="shared" si="63"/>
        <v>0.2269642207024743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-10</v>
      </c>
      <c r="X89" s="147">
        <f t="shared" si="62"/>
        <v>-10</v>
      </c>
      <c r="Y89" s="147">
        <f t="shared" si="62"/>
        <v>-10</v>
      </c>
      <c r="Z89" s="147">
        <f t="shared" si="62"/>
        <v>93.34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-10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37.861153283523706</v>
      </c>
      <c r="C90" s="2">
        <f t="shared" si="63"/>
        <v>38.130885283427567</v>
      </c>
      <c r="D90" s="2">
        <f t="shared" si="63"/>
        <v>35.732516664171555</v>
      </c>
      <c r="E90" s="2">
        <f t="shared" si="63"/>
        <v>36.664392092280899</v>
      </c>
      <c r="F90" s="2">
        <f t="shared" si="63"/>
        <v>37.70275037860285</v>
      </c>
      <c r="G90" s="2">
        <f t="shared" si="63"/>
        <v>37.625211591409872</v>
      </c>
      <c r="H90" s="2">
        <f t="shared" si="63"/>
        <v>31.927188441758428</v>
      </c>
      <c r="I90" s="2">
        <f t="shared" si="63"/>
        <v>23.386786958809484</v>
      </c>
      <c r="J90" s="2">
        <f t="shared" si="63"/>
        <v>12.076462627032608</v>
      </c>
      <c r="K90" s="2">
        <f t="shared" si="63"/>
        <v>5.2797981623066139</v>
      </c>
      <c r="L90" s="2">
        <f t="shared" si="63"/>
        <v>47.593745430251886</v>
      </c>
      <c r="M90" s="2">
        <f t="shared" si="63"/>
        <v>115.22663705537309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-10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93.34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-10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16.070816909073155</v>
      </c>
      <c r="C91" s="2">
        <f t="shared" si="63"/>
        <v>14.357471786117198</v>
      </c>
      <c r="D91" s="2">
        <f t="shared" si="63"/>
        <v>11.821794126174648</v>
      </c>
      <c r="E91" s="2">
        <f t="shared" si="63"/>
        <v>25.106584720683617</v>
      </c>
      <c r="F91" s="2">
        <f t="shared" si="63"/>
        <v>22.98078848783026</v>
      </c>
      <c r="G91" s="2">
        <f t="shared" si="63"/>
        <v>18.92814621517833</v>
      </c>
      <c r="H91" s="2">
        <f t="shared" si="63"/>
        <v>20.444615071721774</v>
      </c>
      <c r="I91" s="2">
        <f t="shared" si="63"/>
        <v>18.490701666292971</v>
      </c>
      <c r="J91" s="2">
        <f t="shared" si="63"/>
        <v>5.2199660394045644</v>
      </c>
      <c r="K91" s="2">
        <f t="shared" si="63"/>
        <v>16.231411672939807</v>
      </c>
      <c r="L91" s="2">
        <f t="shared" si="63"/>
        <v>19.931001071838342</v>
      </c>
      <c r="M91" s="2">
        <f t="shared" si="63"/>
        <v>19.717161775383822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-10</v>
      </c>
      <c r="Y91" s="147">
        <f t="shared" si="62"/>
        <v>-10</v>
      </c>
      <c r="Z91" s="147">
        <f t="shared" si="62"/>
        <v>93.34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-10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18.029373923953202</v>
      </c>
      <c r="C92" s="2">
        <f t="shared" si="63"/>
        <v>12.449521544644689</v>
      </c>
      <c r="D92" s="2">
        <f t="shared" si="63"/>
        <v>16.522969958747936</v>
      </c>
      <c r="E92" s="2">
        <f t="shared" si="63"/>
        <v>13.65994866706632</v>
      </c>
      <c r="F92" s="2">
        <f t="shared" si="63"/>
        <v>11.250703445851791</v>
      </c>
      <c r="G92" s="2">
        <f t="shared" si="63"/>
        <v>13.278543386053737</v>
      </c>
      <c r="H92" s="2">
        <f t="shared" si="63"/>
        <v>6.7964978778398804</v>
      </c>
      <c r="I92" s="2">
        <f t="shared" si="63"/>
        <v>15.224262799019655</v>
      </c>
      <c r="J92" s="2">
        <f t="shared" si="63"/>
        <v>10.434367235868162</v>
      </c>
      <c r="K92" s="2">
        <f t="shared" si="63"/>
        <v>18.631206091734565</v>
      </c>
      <c r="L92" s="2">
        <f t="shared" si="63"/>
        <v>21.949373190527549</v>
      </c>
      <c r="M92" s="2">
        <f t="shared" si="63"/>
        <v>18.344742321228416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46.67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93.34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23.191900324473263</v>
      </c>
      <c r="C93" s="2">
        <f t="shared" si="63"/>
        <v>12.509646796394522</v>
      </c>
      <c r="D93" s="2">
        <f t="shared" si="63"/>
        <v>14.607462639337816</v>
      </c>
      <c r="E93" s="2">
        <f t="shared" si="63"/>
        <v>6.9648361287678897</v>
      </c>
      <c r="F93" s="2">
        <f t="shared" si="63"/>
        <v>8.6474393638161366</v>
      </c>
      <c r="G93" s="2">
        <f t="shared" si="63"/>
        <v>12.109858492315281</v>
      </c>
      <c r="H93" s="2">
        <f t="shared" si="63"/>
        <v>5.4217113681940869</v>
      </c>
      <c r="I93" s="2">
        <f t="shared" si="63"/>
        <v>11.714003801175185</v>
      </c>
      <c r="J93" s="2">
        <f t="shared" si="63"/>
        <v>8.994028386072058</v>
      </c>
      <c r="K93" s="2">
        <f t="shared" si="63"/>
        <v>5.7743756059543969</v>
      </c>
      <c r="L93" s="2">
        <f t="shared" si="63"/>
        <v>9.8976983717950571</v>
      </c>
      <c r="M93" s="2">
        <f t="shared" si="63"/>
        <v>27.137473481216627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3.0412686591909628</v>
      </c>
      <c r="C94" s="2">
        <f t="shared" si="63"/>
        <v>5.1491794271655378</v>
      </c>
      <c r="D94" s="2">
        <f t="shared" si="63"/>
        <v>4.473852809346778</v>
      </c>
      <c r="E94" s="2">
        <f t="shared" si="63"/>
        <v>3.9483084253153007</v>
      </c>
      <c r="F94" s="2">
        <f t="shared" si="63"/>
        <v>0.40661456214367819</v>
      </c>
      <c r="G94" s="2">
        <f t="shared" si="63"/>
        <v>6.7208650288311116</v>
      </c>
      <c r="H94" s="2">
        <f t="shared" si="63"/>
        <v>4.9661384819622079</v>
      </c>
      <c r="I94" s="2">
        <f t="shared" si="63"/>
        <v>0.8196407171579686</v>
      </c>
      <c r="J94" s="2">
        <f t="shared" si="63"/>
        <v>3.7686278499560508</v>
      </c>
      <c r="K94" s="2">
        <f t="shared" si="63"/>
        <v>2.4261045349018127</v>
      </c>
      <c r="L94" s="2">
        <f t="shared" si="63"/>
        <v>11.239445015537482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104.02743440465744</v>
      </c>
      <c r="P95" s="150">
        <f t="shared" ref="P95:Z95" si="66">IF(P25&gt;70,P25,-10)</f>
        <v>92.052795278730343</v>
      </c>
      <c r="Q95" s="150">
        <f t="shared" si="66"/>
        <v>97.735066592232229</v>
      </c>
      <c r="R95" s="150">
        <f t="shared" si="66"/>
        <v>95.665523566472586</v>
      </c>
      <c r="S95" s="150">
        <f t="shared" si="66"/>
        <v>98.022170827019693</v>
      </c>
      <c r="T95" s="150">
        <f t="shared" si="66"/>
        <v>104.73323231517664</v>
      </c>
      <c r="U95" s="150">
        <f t="shared" si="66"/>
        <v>114.2794481218598</v>
      </c>
      <c r="V95" s="150">
        <f t="shared" si="66"/>
        <v>128.07241406810749</v>
      </c>
      <c r="W95" s="150">
        <f t="shared" si="66"/>
        <v>122.91650051838265</v>
      </c>
      <c r="X95" s="150">
        <f t="shared" si="66"/>
        <v>89.720073371082208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0.22729085254007483</v>
      </c>
      <c r="AM95" s="150">
        <f t="shared" si="67"/>
        <v>4.4740409921046336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97.376186298747896</v>
      </c>
      <c r="P96" s="150">
        <f t="shared" si="68"/>
        <v>91.634101602998641</v>
      </c>
      <c r="Q96" s="150">
        <f t="shared" si="68"/>
        <v>99.61320679480022</v>
      </c>
      <c r="R96" s="150">
        <f t="shared" si="68"/>
        <v>99.948161735385582</v>
      </c>
      <c r="S96" s="150">
        <f t="shared" si="68"/>
        <v>93.548129834915059</v>
      </c>
      <c r="T96" s="150">
        <f t="shared" si="68"/>
        <v>100.00797511763298</v>
      </c>
      <c r="U96" s="150">
        <f t="shared" si="68"/>
        <v>88.152962756200651</v>
      </c>
      <c r="V96" s="150">
        <f t="shared" si="68"/>
        <v>130.3692479464072</v>
      </c>
      <c r="W96" s="150">
        <f t="shared" si="68"/>
        <v>183.60315814658264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-10</v>
      </c>
      <c r="AJ96" s="150">
        <f t="shared" si="67"/>
        <v>-10</v>
      </c>
      <c r="AK96" s="150">
        <f t="shared" si="67"/>
        <v>32.753808118669745</v>
      </c>
      <c r="AL96" s="150">
        <f t="shared" si="67"/>
        <v>0.84935002791291092</v>
      </c>
      <c r="AM96" s="150">
        <f t="shared" si="67"/>
        <v>1.411595821038359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105.92949996012439</v>
      </c>
      <c r="P97" s="150">
        <f t="shared" si="68"/>
        <v>98.010208150570207</v>
      </c>
      <c r="Q97" s="150">
        <f t="shared" si="68"/>
        <v>104.9126724619188</v>
      </c>
      <c r="R97" s="150">
        <f t="shared" si="68"/>
        <v>95.234867214291413</v>
      </c>
      <c r="S97" s="150">
        <f t="shared" si="68"/>
        <v>97.184783475556259</v>
      </c>
      <c r="T97" s="150">
        <f t="shared" si="68"/>
        <v>100.3190047053194</v>
      </c>
      <c r="U97" s="150">
        <f t="shared" si="68"/>
        <v>95.677486242922072</v>
      </c>
      <c r="V97" s="150">
        <f t="shared" si="68"/>
        <v>103.50107664088044</v>
      </c>
      <c r="W97" s="150">
        <f t="shared" si="68"/>
        <v>98.404976473402968</v>
      </c>
      <c r="X97" s="150">
        <f t="shared" si="68"/>
        <v>-10</v>
      </c>
      <c r="Y97" s="150">
        <f t="shared" si="68"/>
        <v>-10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23.291331047132939</v>
      </c>
      <c r="AL97" s="150">
        <f t="shared" si="67"/>
        <v>0.66990988117074646</v>
      </c>
      <c r="AM97" s="150">
        <f t="shared" si="67"/>
        <v>1.2441183507456726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103.56089002312783</v>
      </c>
      <c r="P98" s="150">
        <f t="shared" si="68"/>
        <v>99.529468059653865</v>
      </c>
      <c r="Q98" s="150">
        <f t="shared" si="68"/>
        <v>98.404976473402968</v>
      </c>
      <c r="R98" s="150">
        <f t="shared" si="68"/>
        <v>95.127203126246101</v>
      </c>
      <c r="S98" s="150">
        <f t="shared" si="68"/>
        <v>93.488316452667661</v>
      </c>
      <c r="T98" s="150">
        <f t="shared" si="68"/>
        <v>98.668155355291475</v>
      </c>
      <c r="U98" s="150">
        <f t="shared" si="68"/>
        <v>100.07975117632984</v>
      </c>
      <c r="V98" s="150">
        <f t="shared" si="68"/>
        <v>115.75085732514555</v>
      </c>
      <c r="W98" s="150">
        <f t="shared" si="68"/>
        <v>136.29077278889864</v>
      </c>
      <c r="X98" s="150">
        <f t="shared" si="68"/>
        <v>136.45825025919132</v>
      </c>
      <c r="Y98" s="150">
        <f t="shared" si="68"/>
        <v>89.157827577956766</v>
      </c>
      <c r="Z98" s="150">
        <f t="shared" si="68"/>
        <v>-10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0.52635776377701582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135.74048967222265</v>
      </c>
      <c r="P99" s="150">
        <f t="shared" si="68"/>
        <v>131.4458888268602</v>
      </c>
      <c r="Q99" s="150">
        <f t="shared" si="68"/>
        <v>129.66345003588802</v>
      </c>
      <c r="R99" s="150">
        <f t="shared" si="68"/>
        <v>119.41143631868569</v>
      </c>
      <c r="S99" s="150">
        <f t="shared" si="68"/>
        <v>119.20807081904456</v>
      </c>
      <c r="T99" s="150">
        <f t="shared" si="68"/>
        <v>120.60770396363345</v>
      </c>
      <c r="U99" s="150">
        <f t="shared" si="68"/>
        <v>126.37371401228168</v>
      </c>
      <c r="V99" s="150">
        <f t="shared" si="68"/>
        <v>125.57221469016669</v>
      </c>
      <c r="W99" s="150">
        <f t="shared" si="68"/>
        <v>137.06834675811464</v>
      </c>
      <c r="X99" s="150">
        <f t="shared" si="68"/>
        <v>127.09147459925032</v>
      </c>
      <c r="Y99" s="150">
        <f t="shared" si="68"/>
        <v>131.67317967940028</v>
      </c>
      <c r="Z99" s="150">
        <f t="shared" si="68"/>
        <v>124.29220831007255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-10</v>
      </c>
      <c r="AM99" s="150">
        <f t="shared" si="67"/>
        <v>-10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134.14945370444212</v>
      </c>
      <c r="P100" s="150">
        <f t="shared" si="68"/>
        <v>130.76401626923996</v>
      </c>
      <c r="Q100" s="150">
        <f t="shared" si="68"/>
        <v>122.16285190206553</v>
      </c>
      <c r="R100" s="150">
        <f t="shared" si="68"/>
        <v>130.50083738735145</v>
      </c>
      <c r="S100" s="150">
        <f t="shared" si="68"/>
        <v>125.04585692638963</v>
      </c>
      <c r="T100" s="150">
        <f t="shared" si="68"/>
        <v>126.25408724778688</v>
      </c>
      <c r="U100" s="150">
        <f t="shared" si="68"/>
        <v>131.75691841454659</v>
      </c>
      <c r="V100" s="150">
        <f t="shared" si="68"/>
        <v>128.58680915543502</v>
      </c>
      <c r="W100" s="150">
        <f t="shared" si="68"/>
        <v>135.64478826062683</v>
      </c>
      <c r="X100" s="150">
        <f t="shared" si="68"/>
        <v>129.13709227211098</v>
      </c>
      <c r="Y100" s="150">
        <f t="shared" si="68"/>
        <v>123.47874631150808</v>
      </c>
      <c r="Z100" s="150">
        <f t="shared" si="68"/>
        <v>135.1662812026477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133.16851423558495</v>
      </c>
      <c r="P101" s="150">
        <f t="shared" si="68"/>
        <v>134.55618470372437</v>
      </c>
      <c r="Q101" s="150">
        <f t="shared" si="68"/>
        <v>128.47914506738974</v>
      </c>
      <c r="R101" s="150">
        <f t="shared" si="68"/>
        <v>139.40106866576281</v>
      </c>
      <c r="S101" s="150">
        <f t="shared" si="68"/>
        <v>132.00813461998561</v>
      </c>
      <c r="T101" s="150">
        <f t="shared" si="68"/>
        <v>129.63952468298905</v>
      </c>
      <c r="U101" s="150">
        <f t="shared" si="68"/>
        <v>134.9509530265571</v>
      </c>
      <c r="V101" s="150">
        <f t="shared" si="68"/>
        <v>126.42156471807957</v>
      </c>
      <c r="W101" s="150">
        <f t="shared" si="68"/>
        <v>129.77111412393333</v>
      </c>
      <c r="X101" s="150">
        <f t="shared" si="68"/>
        <v>140.34612010527155</v>
      </c>
      <c r="Y101" s="150">
        <f t="shared" si="68"/>
        <v>139.78387431214608</v>
      </c>
      <c r="Z101" s="150">
        <f t="shared" si="68"/>
        <v>121.32546455060211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-10</v>
      </c>
      <c r="AM101" s="150">
        <f t="shared" si="67"/>
        <v>-10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100.58218358720789</v>
      </c>
      <c r="P102" s="150">
        <f t="shared" si="68"/>
        <v>112.90374033016985</v>
      </c>
      <c r="Q102" s="150">
        <f t="shared" si="68"/>
        <v>93.272988276577067</v>
      </c>
      <c r="R102" s="150">
        <f t="shared" si="68"/>
        <v>97.268522210702585</v>
      </c>
      <c r="S102" s="150">
        <f t="shared" si="68"/>
        <v>93.500279129117132</v>
      </c>
      <c r="T102" s="150">
        <f t="shared" si="68"/>
        <v>102.47228646622537</v>
      </c>
      <c r="U102" s="150">
        <f t="shared" si="68"/>
        <v>102.83116675970969</v>
      </c>
      <c r="V102" s="150">
        <f t="shared" si="68"/>
        <v>101.3238695270755</v>
      </c>
      <c r="W102" s="150">
        <f t="shared" si="68"/>
        <v>106.94632745832999</v>
      </c>
      <c r="X102" s="150">
        <f t="shared" si="68"/>
        <v>106.92240210543102</v>
      </c>
      <c r="Y102" s="150">
        <f t="shared" si="68"/>
        <v>105.51080628439269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89.720073371082208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0.22729085254007483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-10</v>
      </c>
      <c r="V106" s="150">
        <f t="shared" si="72"/>
        <v>-10</v>
      </c>
      <c r="W106" s="150">
        <f t="shared" si="72"/>
        <v>183.60315814658264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-10</v>
      </c>
      <c r="AJ106" s="150">
        <f t="shared" si="73"/>
        <v>-10</v>
      </c>
      <c r="AK106" s="150">
        <f t="shared" si="73"/>
        <v>32.753808118669745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98.404976473402968</v>
      </c>
      <c r="X107" s="150">
        <f t="shared" si="72"/>
        <v>-10</v>
      </c>
      <c r="Y107" s="150">
        <f t="shared" si="72"/>
        <v>-10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23.291331047132939</v>
      </c>
      <c r="AL107" s="150">
        <f t="shared" si="73"/>
        <v>-10</v>
      </c>
      <c r="AM107" s="150">
        <f t="shared" si="73"/>
        <v>-10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89.157827577956766</v>
      </c>
      <c r="Z108" s="150">
        <f t="shared" si="72"/>
        <v>-10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0.52635776377701582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-10</v>
      </c>
      <c r="Y109" s="150">
        <f t="shared" si="72"/>
        <v>-10</v>
      </c>
      <c r="Z109" s="150">
        <f t="shared" si="72"/>
        <v>124.29220831007255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-10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135.1662812026477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-10</v>
      </c>
      <c r="Y111" s="150">
        <f t="shared" si="72"/>
        <v>-10</v>
      </c>
      <c r="Z111" s="150">
        <f t="shared" si="72"/>
        <v>121.32546455060211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-10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105.51080628439269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23.335000000000001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46.67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-10</v>
      </c>
      <c r="V116" s="150">
        <f t="shared" si="76"/>
        <v>-10</v>
      </c>
      <c r="W116" s="150">
        <f t="shared" si="76"/>
        <v>11.6675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-10</v>
      </c>
      <c r="AJ116" s="150">
        <f t="shared" si="75"/>
        <v>-10</v>
      </c>
      <c r="AK116" s="150">
        <f t="shared" si="75"/>
        <v>23.335000000000001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11.6675</v>
      </c>
      <c r="X117" s="150">
        <f t="shared" si="76"/>
        <v>-10</v>
      </c>
      <c r="Y117" s="150">
        <f t="shared" si="76"/>
        <v>-10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23.335000000000001</v>
      </c>
      <c r="AL117" s="150">
        <f t="shared" si="75"/>
        <v>-10</v>
      </c>
      <c r="AM117" s="150">
        <f t="shared" si="75"/>
        <v>-10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46.67</v>
      </c>
      <c r="Z118" s="150">
        <f t="shared" si="76"/>
        <v>-10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93.34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-10</v>
      </c>
      <c r="Y119" s="150">
        <f t="shared" si="76"/>
        <v>-10</v>
      </c>
      <c r="Z119" s="150">
        <f t="shared" si="76"/>
        <v>93.34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-10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93.34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-10</v>
      </c>
      <c r="Y121" s="150">
        <f t="shared" si="76"/>
        <v>-10</v>
      </c>
      <c r="Z121" s="150">
        <f t="shared" si="76"/>
        <v>93.34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-10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46.67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93.34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93.34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93.34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93.34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93.34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93.34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93.34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93.34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93.34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BPE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93.34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0.91500000000000004</v>
      </c>
      <c r="C15" s="178">
        <v>0.83950000000000002</v>
      </c>
      <c r="D15" s="178">
        <v>0.80569999999999997</v>
      </c>
      <c r="E15" s="178">
        <v>0.78700000000000003</v>
      </c>
      <c r="F15" s="178">
        <v>0.77400000000000002</v>
      </c>
      <c r="G15" s="178">
        <v>0.80510000000000004</v>
      </c>
      <c r="H15" s="178">
        <v>0.80559999999999998</v>
      </c>
      <c r="I15" s="178">
        <v>0.8367</v>
      </c>
      <c r="J15" s="178">
        <v>0.92900000000000005</v>
      </c>
      <c r="K15" s="178">
        <v>0.39269999999999999</v>
      </c>
      <c r="L15" s="178">
        <v>7.5800000000000006E-2</v>
      </c>
      <c r="M15" s="178">
        <v>8.6400000000000005E-2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0.82140000000000002</v>
      </c>
      <c r="C16" s="178">
        <v>0.76939999999999997</v>
      </c>
      <c r="D16" s="178">
        <v>0.75460000000000005</v>
      </c>
      <c r="E16" s="178">
        <v>0.76249999999999996</v>
      </c>
      <c r="F16" s="178">
        <v>0.73140000000000005</v>
      </c>
      <c r="G16" s="178">
        <v>0.76539999999999997</v>
      </c>
      <c r="H16" s="178">
        <v>0.75380000000000003</v>
      </c>
      <c r="I16" s="178">
        <v>0.87560000000000004</v>
      </c>
      <c r="J16" s="178">
        <v>1.1222000000000001</v>
      </c>
      <c r="K16" s="178">
        <v>0.1749</v>
      </c>
      <c r="L16" s="178">
        <v>5.2999999999999999E-2</v>
      </c>
      <c r="M16" s="178">
        <v>6.3799999999999996E-2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0.81259999999999999</v>
      </c>
      <c r="C17" s="178">
        <v>0.81269999999999998</v>
      </c>
      <c r="D17" s="178">
        <v>0.71550000000000002</v>
      </c>
      <c r="E17" s="178">
        <v>0.72929999999999995</v>
      </c>
      <c r="F17" s="178">
        <v>0.6946</v>
      </c>
      <c r="G17" s="178">
        <v>0.69110000000000005</v>
      </c>
      <c r="H17" s="178">
        <v>0.71050000000000002</v>
      </c>
      <c r="I17" s="178">
        <v>0.70899999999999996</v>
      </c>
      <c r="J17" s="178">
        <v>0.65129999999999999</v>
      </c>
      <c r="K17" s="178">
        <v>8.0199999999999994E-2</v>
      </c>
      <c r="L17" s="178">
        <v>5.5500000000000001E-2</v>
      </c>
      <c r="M17" s="178">
        <v>5.6500000000000002E-2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1.1561999999999999</v>
      </c>
      <c r="C18" s="178">
        <v>1.1305000000000001</v>
      </c>
      <c r="D18" s="178">
        <v>1.0987</v>
      </c>
      <c r="E18" s="178">
        <v>1.0849</v>
      </c>
      <c r="F18" s="178">
        <v>1.0837000000000001</v>
      </c>
      <c r="G18" s="178">
        <v>1.1194</v>
      </c>
      <c r="H18" s="178">
        <v>1.0726</v>
      </c>
      <c r="I18" s="178">
        <v>1.0979000000000001</v>
      </c>
      <c r="J18" s="178">
        <v>1.1298999999999999</v>
      </c>
      <c r="K18" s="178">
        <v>1.0633999999999999</v>
      </c>
      <c r="L18" s="178">
        <v>1.1516999999999999</v>
      </c>
      <c r="M18" s="178">
        <v>1.2011000000000001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1.1657999999999999</v>
      </c>
      <c r="C19" s="178">
        <v>1.1185</v>
      </c>
      <c r="D19" s="178">
        <v>1.0807</v>
      </c>
      <c r="E19" s="178">
        <v>1.1408</v>
      </c>
      <c r="F19" s="178">
        <v>1.1182000000000001</v>
      </c>
      <c r="G19" s="178">
        <v>1.0876999999999999</v>
      </c>
      <c r="H19" s="178">
        <v>1.1434</v>
      </c>
      <c r="I19" s="178">
        <v>1.1183000000000001</v>
      </c>
      <c r="J19" s="178">
        <v>1.0670999999999999</v>
      </c>
      <c r="K19" s="178">
        <v>1.1065</v>
      </c>
      <c r="L19" s="178">
        <v>1.1756</v>
      </c>
      <c r="M19" s="178">
        <v>1.1214999999999999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1.1740999999999999</v>
      </c>
      <c r="C20" s="178">
        <v>1.0947</v>
      </c>
      <c r="D20" s="178">
        <v>1.0747</v>
      </c>
      <c r="E20" s="178">
        <v>1.1049</v>
      </c>
      <c r="F20" s="178">
        <v>1.0425</v>
      </c>
      <c r="G20" s="178">
        <v>1.0711999999999999</v>
      </c>
      <c r="H20" s="178">
        <v>1.0454000000000001</v>
      </c>
      <c r="I20" s="178">
        <v>1.107</v>
      </c>
      <c r="J20" s="178">
        <v>1.109</v>
      </c>
      <c r="K20" s="178">
        <v>1.1448</v>
      </c>
      <c r="L20" s="178">
        <v>1.1379999999999999</v>
      </c>
      <c r="M20" s="178">
        <v>1.1843999999999999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1.2185999999999999</v>
      </c>
      <c r="C21" s="178">
        <v>1.1220000000000001</v>
      </c>
      <c r="D21" s="178">
        <v>1.1001000000000001</v>
      </c>
      <c r="E21" s="178">
        <v>1.1009</v>
      </c>
      <c r="F21" s="178">
        <v>1.0656000000000001</v>
      </c>
      <c r="G21" s="178">
        <v>1.0833999999999999</v>
      </c>
      <c r="H21" s="178">
        <v>1.0542</v>
      </c>
      <c r="I21" s="178">
        <v>1.0568</v>
      </c>
      <c r="J21" s="178">
        <v>1.0532999999999999</v>
      </c>
      <c r="K21" s="178">
        <v>1.0956999999999999</v>
      </c>
      <c r="L21" s="178">
        <v>1.1328</v>
      </c>
      <c r="M21" s="178">
        <v>1.1745000000000001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0.78849999999999998</v>
      </c>
      <c r="C22" s="178">
        <v>0.79369999999999996</v>
      </c>
      <c r="D22" s="178">
        <v>0.75129999999999997</v>
      </c>
      <c r="E22" s="178">
        <v>0.7742</v>
      </c>
      <c r="F22" s="178">
        <v>0.71240000000000003</v>
      </c>
      <c r="G22" s="178">
        <v>0.7046</v>
      </c>
      <c r="H22" s="178">
        <v>0.72460000000000002</v>
      </c>
      <c r="I22" s="178">
        <v>0.77159999999999995</v>
      </c>
      <c r="J22" s="178">
        <v>0.76549999999999996</v>
      </c>
      <c r="K22" s="178">
        <v>0.77869999999999995</v>
      </c>
      <c r="L22" s="178">
        <v>0.68100000000000005</v>
      </c>
      <c r="M22" s="178">
        <v>0.05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109.55570809761642</v>
      </c>
      <c r="C26" s="2">
        <f t="shared" si="0"/>
        <v>102.17056832437805</v>
      </c>
      <c r="D26" s="2">
        <f t="shared" si="0"/>
        <v>100.06864392737947</v>
      </c>
      <c r="E26" s="2">
        <f t="shared" si="0"/>
        <v>101.19061708523682</v>
      </c>
      <c r="F26" s="2">
        <f t="shared" si="0"/>
        <v>96.77373541316544</v>
      </c>
      <c r="G26" s="2">
        <f t="shared" si="0"/>
        <v>101.60248064951358</v>
      </c>
      <c r="H26" s="2">
        <f t="shared" si="0"/>
        <v>99.955026392406566</v>
      </c>
      <c r="I26" s="2">
        <f t="shared" si="0"/>
        <v>117.25329609203021</v>
      </c>
      <c r="J26" s="2">
        <f t="shared" si="0"/>
        <v>152.27590124742588</v>
      </c>
      <c r="K26" s="2">
        <f t="shared" si="0"/>
        <v>17.738537647643621</v>
      </c>
      <c r="L26" s="2">
        <f t="shared" si="0"/>
        <v>0.42606575614836495</v>
      </c>
      <c r="M26" s="2">
        <f t="shared" si="0"/>
        <v>1.9599024782824808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108.30591521291453</v>
      </c>
      <c r="C27" s="2">
        <f t="shared" si="0"/>
        <v>108.32011740478613</v>
      </c>
      <c r="D27" s="2">
        <f t="shared" si="0"/>
        <v>94.515586905579099</v>
      </c>
      <c r="E27" s="2">
        <f t="shared" si="0"/>
        <v>96.475489383861571</v>
      </c>
      <c r="F27" s="2">
        <f t="shared" si="0"/>
        <v>91.547328804412146</v>
      </c>
      <c r="G27" s="2">
        <f t="shared" si="0"/>
        <v>91.050252088905722</v>
      </c>
      <c r="H27" s="2">
        <f t="shared" si="0"/>
        <v>93.805477311998487</v>
      </c>
      <c r="I27" s="2">
        <f t="shared" si="0"/>
        <v>93.5924444339243</v>
      </c>
      <c r="J27" s="2">
        <f t="shared" si="0"/>
        <v>85.397779724004081</v>
      </c>
      <c r="K27" s="2">
        <f t="shared" si="0"/>
        <v>4.2890619452268792</v>
      </c>
      <c r="L27" s="2">
        <f t="shared" si="0"/>
        <v>0.78112055293866989</v>
      </c>
      <c r="M27" s="2">
        <f t="shared" si="0"/>
        <v>0.92314247165479202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157.10464648377399</v>
      </c>
      <c r="C28" s="2">
        <f t="shared" si="0"/>
        <v>153.45468317276968</v>
      </c>
      <c r="D28" s="2">
        <f t="shared" si="0"/>
        <v>148.93838615759699</v>
      </c>
      <c r="E28" s="2">
        <f t="shared" si="0"/>
        <v>146.97848367931451</v>
      </c>
      <c r="F28" s="2">
        <f t="shared" si="0"/>
        <v>146.80805737685517</v>
      </c>
      <c r="G28" s="2">
        <f t="shared" si="0"/>
        <v>151.87823987502071</v>
      </c>
      <c r="H28" s="2">
        <f t="shared" si="0"/>
        <v>145.23161407910621</v>
      </c>
      <c r="I28" s="2">
        <f t="shared" si="0"/>
        <v>148.82476862262411</v>
      </c>
      <c r="J28" s="2">
        <f t="shared" si="0"/>
        <v>153.36947002153997</v>
      </c>
      <c r="K28" s="2">
        <f t="shared" si="0"/>
        <v>143.92501242691787</v>
      </c>
      <c r="L28" s="2">
        <f t="shared" si="0"/>
        <v>156.46554784955146</v>
      </c>
      <c r="M28" s="2">
        <f t="shared" si="0"/>
        <v>163.48143063412789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158.46805690344877</v>
      </c>
      <c r="C29" s="2">
        <f t="shared" si="0"/>
        <v>151.7504201481762</v>
      </c>
      <c r="D29" s="2">
        <f t="shared" si="0"/>
        <v>146.3819916207068</v>
      </c>
      <c r="E29" s="2">
        <f t="shared" si="0"/>
        <v>154.91750893554573</v>
      </c>
      <c r="F29" s="2">
        <f t="shared" si="0"/>
        <v>151.70781357256138</v>
      </c>
      <c r="G29" s="2">
        <f t="shared" si="0"/>
        <v>147.37614505171962</v>
      </c>
      <c r="H29" s="2">
        <f t="shared" si="0"/>
        <v>155.28676592420766</v>
      </c>
      <c r="I29" s="2">
        <f t="shared" si="0"/>
        <v>151.722015764433</v>
      </c>
      <c r="J29" s="2">
        <f t="shared" si="0"/>
        <v>144.45049352616755</v>
      </c>
      <c r="K29" s="2">
        <f t="shared" si="0"/>
        <v>150.04615712358276</v>
      </c>
      <c r="L29" s="2">
        <f t="shared" si="0"/>
        <v>159.85987170686676</v>
      </c>
      <c r="M29" s="2">
        <f t="shared" si="0"/>
        <v>152.17648590432455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159.64683882879257</v>
      </c>
      <c r="C30" s="2">
        <f t="shared" si="0"/>
        <v>148.37029848273252</v>
      </c>
      <c r="D30" s="2">
        <f t="shared" si="0"/>
        <v>145.52986010841008</v>
      </c>
      <c r="E30" s="2">
        <f t="shared" si="0"/>
        <v>149.81892205363692</v>
      </c>
      <c r="F30" s="2">
        <f t="shared" si="0"/>
        <v>140.95675432575095</v>
      </c>
      <c r="G30" s="2">
        <f t="shared" si="0"/>
        <v>145.03278339290364</v>
      </c>
      <c r="H30" s="2">
        <f t="shared" si="0"/>
        <v>141.36861789002771</v>
      </c>
      <c r="I30" s="2">
        <f t="shared" si="0"/>
        <v>150.11716808294079</v>
      </c>
      <c r="J30" s="2">
        <f t="shared" si="0"/>
        <v>150.40121192037304</v>
      </c>
      <c r="K30" s="2">
        <f t="shared" si="0"/>
        <v>155.48559661041023</v>
      </c>
      <c r="L30" s="2">
        <f t="shared" si="0"/>
        <v>154.51984756314056</v>
      </c>
      <c r="M30" s="2">
        <f t="shared" si="0"/>
        <v>161.10966459156862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165.96681421165999</v>
      </c>
      <c r="C31" s="2">
        <f t="shared" si="0"/>
        <v>152.24749686368264</v>
      </c>
      <c r="D31" s="2">
        <f t="shared" si="0"/>
        <v>149.13721684379956</v>
      </c>
      <c r="E31" s="2">
        <f t="shared" si="0"/>
        <v>149.25083437877248</v>
      </c>
      <c r="F31" s="2">
        <f t="shared" si="0"/>
        <v>144.23746064809336</v>
      </c>
      <c r="G31" s="2">
        <f t="shared" si="0"/>
        <v>146.76545080124032</v>
      </c>
      <c r="H31" s="2">
        <f t="shared" si="0"/>
        <v>142.61841077472957</v>
      </c>
      <c r="I31" s="2">
        <f t="shared" si="0"/>
        <v>142.9876677633915</v>
      </c>
      <c r="J31" s="2">
        <f t="shared" si="0"/>
        <v>142.49059104788503</v>
      </c>
      <c r="K31" s="2">
        <f t="shared" si="0"/>
        <v>148.51232040144862</v>
      </c>
      <c r="L31" s="2">
        <f t="shared" si="0"/>
        <v>153.78133358581675</v>
      </c>
      <c r="M31" s="2">
        <f t="shared" si="0"/>
        <v>159.70364759627904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104.88318697185599</v>
      </c>
      <c r="C32" s="2">
        <f t="shared" si="0"/>
        <v>105.62170094917983</v>
      </c>
      <c r="D32" s="2">
        <f t="shared" si="0"/>
        <v>99.599971595616253</v>
      </c>
      <c r="E32" s="2">
        <f t="shared" si="0"/>
        <v>102.85227353421544</v>
      </c>
      <c r="F32" s="2">
        <f t="shared" si="0"/>
        <v>94.075318957559119</v>
      </c>
      <c r="G32" s="2">
        <f t="shared" si="0"/>
        <v>92.967547991573369</v>
      </c>
      <c r="H32" s="2">
        <f t="shared" si="0"/>
        <v>95.8079863658958</v>
      </c>
      <c r="I32" s="2">
        <f t="shared" si="0"/>
        <v>102.48301654555351</v>
      </c>
      <c r="J32" s="2">
        <f t="shared" si="0"/>
        <v>101.61668284138518</v>
      </c>
      <c r="K32" s="2">
        <f t="shared" si="0"/>
        <v>103.49137216843801</v>
      </c>
      <c r="L32" s="2">
        <f t="shared" si="0"/>
        <v>89.615830709872895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4.5576171875000002E-2</v>
      </c>
      <c r="C34" s="28">
        <f t="shared" si="5"/>
        <v>9.1152343750000003E-2</v>
      </c>
      <c r="D34" s="28">
        <f t="shared" si="5"/>
        <v>0.18230468750000001</v>
      </c>
      <c r="E34" s="28">
        <f t="shared" si="5"/>
        <v>0.36460937500000001</v>
      </c>
      <c r="F34" s="28">
        <f t="shared" si="5"/>
        <v>0.72921875000000003</v>
      </c>
      <c r="G34" s="28">
        <f>H34/2</f>
        <v>1.4584375000000001</v>
      </c>
      <c r="H34" s="28">
        <f t="shared" si="5"/>
        <v>2.9168750000000001</v>
      </c>
      <c r="I34" s="28">
        <f t="shared" si="5"/>
        <v>5.8337500000000002</v>
      </c>
      <c r="J34" s="28">
        <f t="shared" si="5"/>
        <v>11.6675</v>
      </c>
      <c r="K34" s="28">
        <f>L34/2</f>
        <v>23.335000000000001</v>
      </c>
      <c r="L34" s="28">
        <f t="shared" si="5"/>
        <v>46.67</v>
      </c>
      <c r="M34" s="1">
        <f>E11</f>
        <v>93.34</v>
      </c>
      <c r="O34" s="116">
        <f t="shared" ref="O34:Y34" si="6">P34/2</f>
        <v>4.5576171875000002E-2</v>
      </c>
      <c r="P34" s="116">
        <f t="shared" si="6"/>
        <v>9.1152343750000003E-2</v>
      </c>
      <c r="Q34" s="116">
        <f t="shared" si="6"/>
        <v>0.18230468750000001</v>
      </c>
      <c r="R34" s="116">
        <f t="shared" si="6"/>
        <v>0.36460937500000001</v>
      </c>
      <c r="S34" s="116">
        <f t="shared" si="6"/>
        <v>0.72921875000000003</v>
      </c>
      <c r="T34" s="116">
        <f t="shared" si="6"/>
        <v>1.4584375000000001</v>
      </c>
      <c r="U34" s="116">
        <f t="shared" si="6"/>
        <v>2.9168750000000001</v>
      </c>
      <c r="V34" s="116">
        <f t="shared" si="6"/>
        <v>5.8337500000000002</v>
      </c>
      <c r="W34" s="116">
        <f t="shared" si="6"/>
        <v>11.6675</v>
      </c>
      <c r="X34" s="116">
        <f t="shared" si="6"/>
        <v>23.335000000000001</v>
      </c>
      <c r="Y34" s="116">
        <f t="shared" si="6"/>
        <v>46.67</v>
      </c>
      <c r="Z34" s="117">
        <f>E11</f>
        <v>93.34</v>
      </c>
      <c r="AA34" s="118"/>
      <c r="AB34" s="116">
        <f t="shared" ref="AB34:AL34" si="7">AC34/2</f>
        <v>4.5576171875000002E-2</v>
      </c>
      <c r="AC34" s="116">
        <f t="shared" si="7"/>
        <v>9.1152343750000003E-2</v>
      </c>
      <c r="AD34" s="116">
        <f t="shared" si="7"/>
        <v>0.18230468750000001</v>
      </c>
      <c r="AE34" s="116">
        <f t="shared" si="7"/>
        <v>0.36460937500000001</v>
      </c>
      <c r="AF34" s="116">
        <f t="shared" si="7"/>
        <v>0.72921875000000003</v>
      </c>
      <c r="AG34" s="116">
        <f t="shared" si="7"/>
        <v>1.4584375000000001</v>
      </c>
      <c r="AH34" s="116">
        <f t="shared" si="7"/>
        <v>2.9168750000000001</v>
      </c>
      <c r="AI34" s="116">
        <f t="shared" si="7"/>
        <v>5.8337500000000002</v>
      </c>
      <c r="AJ34" s="116">
        <f t="shared" si="7"/>
        <v>11.6675</v>
      </c>
      <c r="AK34" s="116">
        <f t="shared" si="7"/>
        <v>23.335000000000001</v>
      </c>
      <c r="AL34" s="116">
        <f t="shared" si="7"/>
        <v>46.67</v>
      </c>
      <c r="AM34" s="117">
        <f>E11</f>
        <v>93.34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122.84895968944541</v>
      </c>
      <c r="C35" s="2">
        <f t="shared" si="9"/>
        <v>112.12630482637822</v>
      </c>
      <c r="D35" s="2">
        <f t="shared" si="9"/>
        <v>107.32596397377327</v>
      </c>
      <c r="E35" s="2">
        <f t="shared" si="9"/>
        <v>104.67015409378182</v>
      </c>
      <c r="F35" s="2">
        <f t="shared" si="9"/>
        <v>102.82386915047223</v>
      </c>
      <c r="G35" s="2">
        <f t="shared" si="9"/>
        <v>107.24075082254363</v>
      </c>
      <c r="H35" s="2">
        <f t="shared" si="9"/>
        <v>107.31176178190167</v>
      </c>
      <c r="I35" s="2">
        <f t="shared" si="9"/>
        <v>111.72864345397306</v>
      </c>
      <c r="J35" s="2">
        <f t="shared" si="9"/>
        <v>124.83726655147112</v>
      </c>
      <c r="K35" s="2">
        <f t="shared" si="9"/>
        <v>48.670911544014963</v>
      </c>
      <c r="L35" s="2">
        <f t="shared" si="9"/>
        <v>3.664165502875945</v>
      </c>
      <c r="M35" s="2">
        <f t="shared" si="9"/>
        <v>5.1695978412668362</v>
      </c>
      <c r="O35" s="145">
        <f t="shared" ref="O35:Z42" si="10">IF(B35&gt;50,B35,-10)</f>
        <v>122.84895968944541</v>
      </c>
      <c r="P35" s="145">
        <f t="shared" si="10"/>
        <v>112.12630482637822</v>
      </c>
      <c r="Q35" s="145">
        <f t="shared" si="10"/>
        <v>107.32596397377327</v>
      </c>
      <c r="R35" s="145">
        <f t="shared" si="10"/>
        <v>104.67015409378182</v>
      </c>
      <c r="S35" s="145">
        <f t="shared" si="10"/>
        <v>102.82386915047223</v>
      </c>
      <c r="T35" s="145">
        <f t="shared" si="10"/>
        <v>107.24075082254363</v>
      </c>
      <c r="U35" s="145">
        <f t="shared" si="10"/>
        <v>107.31176178190167</v>
      </c>
      <c r="V35" s="145">
        <f t="shared" si="10"/>
        <v>111.72864345397306</v>
      </c>
      <c r="W35" s="145">
        <f t="shared" si="10"/>
        <v>124.83726655147112</v>
      </c>
      <c r="X35" s="145">
        <f t="shared" si="10"/>
        <v>-10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48.670911544014963</v>
      </c>
      <c r="AL35" s="145">
        <f t="shared" si="11"/>
        <v>3.664165502875945</v>
      </c>
      <c r="AM35" s="145">
        <f t="shared" si="11"/>
        <v>5.1695978412668362</v>
      </c>
    </row>
    <row r="36" spans="1:39" x14ac:dyDescent="0.25">
      <c r="A36">
        <f t="shared" si="8"/>
        <v>0</v>
      </c>
      <c r="B36" s="2">
        <f t="shared" si="9"/>
        <v>109.55570809761642</v>
      </c>
      <c r="C36" s="2">
        <f t="shared" si="9"/>
        <v>102.17056832437805</v>
      </c>
      <c r="D36" s="2">
        <f t="shared" si="9"/>
        <v>100.06864392737947</v>
      </c>
      <c r="E36" s="2">
        <f t="shared" si="9"/>
        <v>101.19061708523682</v>
      </c>
      <c r="F36" s="2">
        <f t="shared" si="9"/>
        <v>96.77373541316544</v>
      </c>
      <c r="G36" s="2">
        <f t="shared" si="9"/>
        <v>101.60248064951358</v>
      </c>
      <c r="H36" s="2">
        <f t="shared" si="9"/>
        <v>99.955026392406566</v>
      </c>
      <c r="I36" s="2">
        <f t="shared" si="9"/>
        <v>117.25329609203021</v>
      </c>
      <c r="J36" s="2">
        <f t="shared" si="9"/>
        <v>152.27590124742588</v>
      </c>
      <c r="K36" s="2">
        <f t="shared" si="9"/>
        <v>17.738537647643621</v>
      </c>
      <c r="L36" s="2">
        <f t="shared" si="9"/>
        <v>0.42606575614836495</v>
      </c>
      <c r="M36" s="2">
        <f t="shared" si="9"/>
        <v>1.9599024782824808</v>
      </c>
      <c r="O36" s="145">
        <f t="shared" si="10"/>
        <v>109.55570809761642</v>
      </c>
      <c r="P36" s="145">
        <f t="shared" si="10"/>
        <v>102.17056832437805</v>
      </c>
      <c r="Q36" s="145">
        <f t="shared" si="10"/>
        <v>100.06864392737947</v>
      </c>
      <c r="R36" s="145">
        <f t="shared" si="10"/>
        <v>101.19061708523682</v>
      </c>
      <c r="S36" s="145">
        <f t="shared" si="10"/>
        <v>96.77373541316544</v>
      </c>
      <c r="T36" s="145">
        <f t="shared" si="10"/>
        <v>101.60248064951358</v>
      </c>
      <c r="U36" s="145">
        <f t="shared" si="10"/>
        <v>99.955026392406566</v>
      </c>
      <c r="V36" s="145">
        <f t="shared" si="10"/>
        <v>117.25329609203021</v>
      </c>
      <c r="W36" s="145">
        <f t="shared" si="10"/>
        <v>152.27590124742588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17.738537647643621</v>
      </c>
      <c r="AL36" s="145">
        <f t="shared" si="11"/>
        <v>0.42606575614836495</v>
      </c>
      <c r="AM36" s="145">
        <f t="shared" si="11"/>
        <v>1.9599024782824808</v>
      </c>
    </row>
    <row r="37" spans="1:39" x14ac:dyDescent="0.25">
      <c r="A37" t="str">
        <f t="shared" si="8"/>
        <v>BPE</v>
      </c>
      <c r="B37" s="2">
        <f t="shared" si="9"/>
        <v>108.30591521291453</v>
      </c>
      <c r="C37" s="2">
        <f t="shared" si="9"/>
        <v>108.32011740478613</v>
      </c>
      <c r="D37" s="2">
        <f t="shared" si="9"/>
        <v>94.515586905579099</v>
      </c>
      <c r="E37" s="2">
        <f t="shared" si="9"/>
        <v>96.475489383861571</v>
      </c>
      <c r="F37" s="2">
        <f t="shared" si="9"/>
        <v>91.547328804412146</v>
      </c>
      <c r="G37" s="2">
        <f t="shared" si="9"/>
        <v>91.050252088905722</v>
      </c>
      <c r="H37" s="2">
        <f t="shared" si="9"/>
        <v>93.805477311998487</v>
      </c>
      <c r="I37" s="2">
        <f t="shared" si="9"/>
        <v>93.5924444339243</v>
      </c>
      <c r="J37" s="2">
        <f t="shared" si="9"/>
        <v>85.397779724004081</v>
      </c>
      <c r="K37" s="2">
        <f t="shared" si="9"/>
        <v>4.2890619452268792</v>
      </c>
      <c r="L37" s="2">
        <f t="shared" si="9"/>
        <v>0.78112055293866989</v>
      </c>
      <c r="M37" s="2">
        <f t="shared" si="9"/>
        <v>0.92314247165479202</v>
      </c>
      <c r="O37" s="145">
        <f t="shared" si="10"/>
        <v>108.30591521291453</v>
      </c>
      <c r="P37" s="145">
        <f t="shared" si="10"/>
        <v>108.32011740478613</v>
      </c>
      <c r="Q37" s="145">
        <f t="shared" si="10"/>
        <v>94.515586905579099</v>
      </c>
      <c r="R37" s="145">
        <f t="shared" si="10"/>
        <v>96.475489383861571</v>
      </c>
      <c r="S37" s="145">
        <f t="shared" si="10"/>
        <v>91.547328804412146</v>
      </c>
      <c r="T37" s="145">
        <f t="shared" si="10"/>
        <v>91.050252088905722</v>
      </c>
      <c r="U37" s="145">
        <f t="shared" si="10"/>
        <v>93.805477311998487</v>
      </c>
      <c r="V37" s="145">
        <f t="shared" si="10"/>
        <v>93.5924444339243</v>
      </c>
      <c r="W37" s="145">
        <f t="shared" si="10"/>
        <v>85.397779724004081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4.2890619452268792</v>
      </c>
      <c r="AL37" s="145">
        <f t="shared" si="11"/>
        <v>0.78112055293866989</v>
      </c>
      <c r="AM37" s="145">
        <f t="shared" si="11"/>
        <v>0.92314247165479202</v>
      </c>
    </row>
    <row r="38" spans="1:39" x14ac:dyDescent="0.25">
      <c r="A38">
        <f t="shared" si="8"/>
        <v>0</v>
      </c>
      <c r="B38" s="2">
        <f t="shared" si="9"/>
        <v>157.10464648377399</v>
      </c>
      <c r="C38" s="2">
        <f t="shared" si="9"/>
        <v>153.45468317276968</v>
      </c>
      <c r="D38" s="2">
        <f t="shared" si="9"/>
        <v>148.93838615759699</v>
      </c>
      <c r="E38" s="2">
        <f t="shared" si="9"/>
        <v>146.97848367931451</v>
      </c>
      <c r="F38" s="2">
        <f t="shared" si="9"/>
        <v>146.80805737685517</v>
      </c>
      <c r="G38" s="2">
        <f t="shared" si="9"/>
        <v>151.87823987502071</v>
      </c>
      <c r="H38" s="2">
        <f t="shared" si="9"/>
        <v>145.23161407910621</v>
      </c>
      <c r="I38" s="2">
        <f t="shared" si="9"/>
        <v>148.82476862262411</v>
      </c>
      <c r="J38" s="2">
        <f t="shared" si="9"/>
        <v>153.36947002153997</v>
      </c>
      <c r="K38" s="2">
        <f t="shared" si="9"/>
        <v>143.92501242691787</v>
      </c>
      <c r="L38" s="2">
        <f t="shared" si="9"/>
        <v>156.46554784955146</v>
      </c>
      <c r="M38" s="2">
        <f t="shared" si="9"/>
        <v>163.48143063412789</v>
      </c>
      <c r="O38" s="145">
        <f t="shared" si="10"/>
        <v>157.10464648377399</v>
      </c>
      <c r="P38" s="145">
        <f t="shared" si="10"/>
        <v>153.45468317276968</v>
      </c>
      <c r="Q38" s="145">
        <f t="shared" si="10"/>
        <v>148.93838615759699</v>
      </c>
      <c r="R38" s="145">
        <f t="shared" si="10"/>
        <v>146.97848367931451</v>
      </c>
      <c r="S38" s="145">
        <f t="shared" si="10"/>
        <v>146.80805737685517</v>
      </c>
      <c r="T38" s="145">
        <f t="shared" si="10"/>
        <v>151.87823987502071</v>
      </c>
      <c r="U38" s="145">
        <f t="shared" si="10"/>
        <v>145.23161407910621</v>
      </c>
      <c r="V38" s="145">
        <f t="shared" si="10"/>
        <v>148.82476862262411</v>
      </c>
      <c r="W38" s="145">
        <f t="shared" si="10"/>
        <v>153.36947002153997</v>
      </c>
      <c r="X38" s="145">
        <f t="shared" si="10"/>
        <v>143.92501242691787</v>
      </c>
      <c r="Y38" s="145">
        <f t="shared" si="10"/>
        <v>156.46554784955146</v>
      </c>
      <c r="Z38" s="145">
        <f t="shared" si="10"/>
        <v>163.48143063412789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158.46805690344877</v>
      </c>
      <c r="C39" s="2">
        <f t="shared" si="9"/>
        <v>151.7504201481762</v>
      </c>
      <c r="D39" s="2">
        <f t="shared" si="9"/>
        <v>146.3819916207068</v>
      </c>
      <c r="E39" s="2">
        <f t="shared" si="9"/>
        <v>154.91750893554573</v>
      </c>
      <c r="F39" s="2">
        <f t="shared" si="9"/>
        <v>151.70781357256138</v>
      </c>
      <c r="G39" s="2">
        <f t="shared" si="9"/>
        <v>147.37614505171962</v>
      </c>
      <c r="H39" s="2">
        <f t="shared" si="9"/>
        <v>155.28676592420766</v>
      </c>
      <c r="I39" s="2">
        <f t="shared" si="9"/>
        <v>151.722015764433</v>
      </c>
      <c r="J39" s="2">
        <f t="shared" si="9"/>
        <v>144.45049352616755</v>
      </c>
      <c r="K39" s="2">
        <f t="shared" si="9"/>
        <v>150.04615712358276</v>
      </c>
      <c r="L39" s="2">
        <f t="shared" si="9"/>
        <v>159.85987170686676</v>
      </c>
      <c r="M39" s="2">
        <f t="shared" si="9"/>
        <v>152.17648590432455</v>
      </c>
      <c r="O39" s="145">
        <f t="shared" si="10"/>
        <v>158.46805690344877</v>
      </c>
      <c r="P39" s="145">
        <f t="shared" si="10"/>
        <v>151.7504201481762</v>
      </c>
      <c r="Q39" s="145">
        <f t="shared" si="10"/>
        <v>146.3819916207068</v>
      </c>
      <c r="R39" s="145">
        <f t="shared" si="10"/>
        <v>154.91750893554573</v>
      </c>
      <c r="S39" s="145">
        <f t="shared" si="10"/>
        <v>151.70781357256138</v>
      </c>
      <c r="T39" s="145">
        <f t="shared" si="10"/>
        <v>147.37614505171962</v>
      </c>
      <c r="U39" s="145">
        <f t="shared" si="10"/>
        <v>155.28676592420766</v>
      </c>
      <c r="V39" s="145">
        <f t="shared" si="10"/>
        <v>151.722015764433</v>
      </c>
      <c r="W39" s="145">
        <f t="shared" si="10"/>
        <v>144.45049352616755</v>
      </c>
      <c r="X39" s="145">
        <f t="shared" si="10"/>
        <v>150.04615712358276</v>
      </c>
      <c r="Y39" s="145">
        <f t="shared" si="10"/>
        <v>159.85987170686676</v>
      </c>
      <c r="Z39" s="145">
        <f t="shared" si="10"/>
        <v>152.17648590432455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159.64683882879257</v>
      </c>
      <c r="C40" s="2">
        <f t="shared" si="9"/>
        <v>148.37029848273252</v>
      </c>
      <c r="D40" s="2">
        <f t="shared" si="9"/>
        <v>145.52986010841008</v>
      </c>
      <c r="E40" s="2">
        <f t="shared" si="9"/>
        <v>149.81892205363692</v>
      </c>
      <c r="F40" s="2">
        <f t="shared" si="9"/>
        <v>140.95675432575095</v>
      </c>
      <c r="G40" s="2">
        <f t="shared" si="9"/>
        <v>145.03278339290364</v>
      </c>
      <c r="H40" s="2">
        <f t="shared" si="9"/>
        <v>141.36861789002771</v>
      </c>
      <c r="I40" s="2">
        <f t="shared" si="9"/>
        <v>150.11716808294079</v>
      </c>
      <c r="J40" s="2">
        <f t="shared" si="9"/>
        <v>150.40121192037304</v>
      </c>
      <c r="K40" s="2">
        <f t="shared" si="9"/>
        <v>155.48559661041023</v>
      </c>
      <c r="L40" s="2">
        <f t="shared" si="9"/>
        <v>154.51984756314056</v>
      </c>
      <c r="M40" s="2">
        <f t="shared" si="9"/>
        <v>161.10966459156862</v>
      </c>
      <c r="O40" s="145">
        <f t="shared" si="10"/>
        <v>159.64683882879257</v>
      </c>
      <c r="P40" s="145">
        <f t="shared" si="10"/>
        <v>148.37029848273252</v>
      </c>
      <c r="Q40" s="145">
        <f t="shared" si="10"/>
        <v>145.52986010841008</v>
      </c>
      <c r="R40" s="145">
        <f t="shared" si="10"/>
        <v>149.81892205363692</v>
      </c>
      <c r="S40" s="145">
        <f t="shared" si="10"/>
        <v>140.95675432575095</v>
      </c>
      <c r="T40" s="145">
        <f t="shared" si="10"/>
        <v>145.03278339290364</v>
      </c>
      <c r="U40" s="145">
        <f t="shared" si="10"/>
        <v>141.36861789002771</v>
      </c>
      <c r="V40" s="145">
        <f t="shared" si="10"/>
        <v>150.11716808294079</v>
      </c>
      <c r="W40" s="145">
        <f t="shared" si="10"/>
        <v>150.40121192037304</v>
      </c>
      <c r="X40" s="145">
        <f t="shared" si="10"/>
        <v>155.48559661041023</v>
      </c>
      <c r="Y40" s="145">
        <f t="shared" si="10"/>
        <v>154.51984756314056</v>
      </c>
      <c r="Z40" s="145">
        <f t="shared" si="10"/>
        <v>161.10966459156862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165.96681421165999</v>
      </c>
      <c r="C41" s="2">
        <f t="shared" si="9"/>
        <v>152.24749686368264</v>
      </c>
      <c r="D41" s="2">
        <f t="shared" si="9"/>
        <v>149.13721684379956</v>
      </c>
      <c r="E41" s="2">
        <f t="shared" si="9"/>
        <v>149.25083437877248</v>
      </c>
      <c r="F41" s="2">
        <f t="shared" si="9"/>
        <v>144.23746064809336</v>
      </c>
      <c r="G41" s="2">
        <f t="shared" si="9"/>
        <v>146.76545080124032</v>
      </c>
      <c r="H41" s="2">
        <f t="shared" si="9"/>
        <v>142.61841077472957</v>
      </c>
      <c r="I41" s="2">
        <f t="shared" si="9"/>
        <v>142.9876677633915</v>
      </c>
      <c r="J41" s="2">
        <f t="shared" si="9"/>
        <v>142.49059104788503</v>
      </c>
      <c r="K41" s="2">
        <f t="shared" si="9"/>
        <v>148.51232040144862</v>
      </c>
      <c r="L41" s="2">
        <f t="shared" si="9"/>
        <v>153.78133358581675</v>
      </c>
      <c r="M41" s="2">
        <f t="shared" si="9"/>
        <v>159.70364759627904</v>
      </c>
      <c r="O41" s="145">
        <f t="shared" si="10"/>
        <v>165.96681421165999</v>
      </c>
      <c r="P41" s="145">
        <f t="shared" si="10"/>
        <v>152.24749686368264</v>
      </c>
      <c r="Q41" s="145">
        <f t="shared" si="10"/>
        <v>149.13721684379956</v>
      </c>
      <c r="R41" s="145">
        <f t="shared" si="10"/>
        <v>149.25083437877248</v>
      </c>
      <c r="S41" s="145">
        <f t="shared" si="10"/>
        <v>144.23746064809336</v>
      </c>
      <c r="T41" s="145">
        <f t="shared" si="10"/>
        <v>146.76545080124032</v>
      </c>
      <c r="U41" s="145">
        <f t="shared" si="10"/>
        <v>142.61841077472957</v>
      </c>
      <c r="V41" s="145">
        <f t="shared" si="10"/>
        <v>142.9876677633915</v>
      </c>
      <c r="W41" s="145">
        <f t="shared" si="10"/>
        <v>142.49059104788503</v>
      </c>
      <c r="X41" s="145">
        <f t="shared" si="10"/>
        <v>148.51232040144862</v>
      </c>
      <c r="Y41" s="145">
        <f t="shared" si="10"/>
        <v>153.78133358581675</v>
      </c>
      <c r="Z41" s="145">
        <f t="shared" si="10"/>
        <v>159.70364759627904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104.88318697185599</v>
      </c>
      <c r="C42" s="2">
        <f t="shared" si="9"/>
        <v>105.62170094917983</v>
      </c>
      <c r="D42" s="2">
        <f t="shared" si="9"/>
        <v>99.599971595616253</v>
      </c>
      <c r="E42" s="2">
        <f t="shared" si="9"/>
        <v>102.85227353421544</v>
      </c>
      <c r="F42" s="2">
        <f t="shared" si="9"/>
        <v>94.075318957559119</v>
      </c>
      <c r="G42" s="2">
        <f t="shared" si="9"/>
        <v>92.967547991573369</v>
      </c>
      <c r="H42" s="2">
        <f t="shared" si="9"/>
        <v>95.8079863658958</v>
      </c>
      <c r="I42" s="2">
        <f t="shared" si="9"/>
        <v>102.48301654555351</v>
      </c>
      <c r="J42" s="2">
        <f t="shared" si="9"/>
        <v>101.61668284138518</v>
      </c>
      <c r="K42" s="2">
        <f t="shared" si="9"/>
        <v>103.49137216843801</v>
      </c>
      <c r="L42" s="2">
        <f t="shared" si="9"/>
        <v>89.615830709872895</v>
      </c>
      <c r="M42" s="2">
        <f t="shared" si="9"/>
        <v>0</v>
      </c>
      <c r="O42" s="145">
        <f t="shared" si="10"/>
        <v>104.88318697185599</v>
      </c>
      <c r="P42" s="145">
        <f t="shared" si="10"/>
        <v>105.62170094917983</v>
      </c>
      <c r="Q42" s="145">
        <f t="shared" si="10"/>
        <v>99.599971595616253</v>
      </c>
      <c r="R42" s="145">
        <f t="shared" si="10"/>
        <v>102.85227353421544</v>
      </c>
      <c r="S42" s="145">
        <f t="shared" si="10"/>
        <v>94.075318957559119</v>
      </c>
      <c r="T42" s="145">
        <f t="shared" si="10"/>
        <v>92.967547991573369</v>
      </c>
      <c r="U42" s="145">
        <f t="shared" si="10"/>
        <v>95.8079863658958</v>
      </c>
      <c r="V42" s="145">
        <f t="shared" si="10"/>
        <v>102.48301654555351</v>
      </c>
      <c r="W42" s="145">
        <f t="shared" si="10"/>
        <v>101.61668284138518</v>
      </c>
      <c r="X42" s="145">
        <f t="shared" si="10"/>
        <v>103.49137216843801</v>
      </c>
      <c r="Y42" s="145">
        <f t="shared" si="10"/>
        <v>89.615830709872895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124.83726655147112</v>
      </c>
      <c r="X45" s="145">
        <f t="shared" si="12"/>
        <v>-10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48.670911544014963</v>
      </c>
      <c r="AL45" s="145">
        <f t="shared" si="13"/>
        <v>-10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11.6675</v>
      </c>
      <c r="C46">
        <f>MAX(AB55:AM55)</f>
        <v>23.335000000000001</v>
      </c>
      <c r="D46">
        <f>MAX(O45:Z45)</f>
        <v>124.83726655147112</v>
      </c>
      <c r="E46">
        <f>MAX(AB45:AM45)</f>
        <v>48.670911544014963</v>
      </c>
      <c r="F46">
        <f t="shared" ref="F46:F52" si="15">(B46-C46)*((50-E46)/(D46-E46))+C46</f>
        <v>23.131404336813972</v>
      </c>
      <c r="G46" s="55">
        <f t="shared" ref="G46:G52" si="16">IF(B46=$E$11,("&gt;"&amp;$E$11),F46)</f>
        <v>23.131404336813972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152.27590124742588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17.738537647643621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11.6675</v>
      </c>
      <c r="C47">
        <f t="shared" ref="C47:C52" si="19">MAX(AB56:AM56)</f>
        <v>23.335000000000001</v>
      </c>
      <c r="D47">
        <f t="shared" ref="D47:D52" si="20">MAX(O46:Z46)</f>
        <v>152.27590124742588</v>
      </c>
      <c r="E47">
        <f t="shared" ref="E47:E52" si="21">MAX(AB46:AM46)</f>
        <v>17.738537647643621</v>
      </c>
      <c r="F47">
        <f t="shared" si="15"/>
        <v>20.53718531176326</v>
      </c>
      <c r="G47" s="55">
        <f t="shared" si="16"/>
        <v>20.53718531176326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85.397779724004081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4.2890619452268792</v>
      </c>
      <c r="AL47" s="145">
        <f t="shared" si="17"/>
        <v>-10</v>
      </c>
      <c r="AM47" s="145">
        <f t="shared" si="17"/>
        <v>-10</v>
      </c>
    </row>
    <row r="48" spans="1:39" x14ac:dyDescent="0.25">
      <c r="A48" t="str">
        <f t="shared" si="14"/>
        <v>BPE</v>
      </c>
      <c r="B48">
        <f t="shared" si="18"/>
        <v>11.6675</v>
      </c>
      <c r="C48">
        <f t="shared" si="19"/>
        <v>23.335000000000001</v>
      </c>
      <c r="D48">
        <f t="shared" si="20"/>
        <v>85.397779724004081</v>
      </c>
      <c r="E48">
        <f t="shared" si="21"/>
        <v>4.2890619452268792</v>
      </c>
      <c r="F48">
        <f t="shared" si="15"/>
        <v>16.759475391058192</v>
      </c>
      <c r="G48" s="55">
        <f t="shared" si="16"/>
        <v>16.759475391058192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163.48143063412789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93.34</v>
      </c>
      <c r="C49">
        <f t="shared" si="19"/>
        <v>-10</v>
      </c>
      <c r="D49">
        <f t="shared" si="20"/>
        <v>163.48143063412789</v>
      </c>
      <c r="E49">
        <f t="shared" si="21"/>
        <v>-10</v>
      </c>
      <c r="F49">
        <f t="shared" si="15"/>
        <v>25.741001081992664</v>
      </c>
      <c r="G49" s="55" t="str">
        <f t="shared" si="16"/>
        <v>&gt;93.34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152.17648590432455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93.34</v>
      </c>
      <c r="C50">
        <f t="shared" si="19"/>
        <v>-10</v>
      </c>
      <c r="D50">
        <f t="shared" si="20"/>
        <v>152.17648590432455</v>
      </c>
      <c r="E50">
        <f t="shared" si="21"/>
        <v>-10</v>
      </c>
      <c r="F50">
        <f t="shared" si="15"/>
        <v>28.232422939894654</v>
      </c>
      <c r="G50" s="55" t="str">
        <f t="shared" si="16"/>
        <v>&gt;93.34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161.10966459156862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93.34</v>
      </c>
      <c r="C51">
        <f t="shared" si="19"/>
        <v>-10</v>
      </c>
      <c r="D51">
        <f t="shared" si="20"/>
        <v>161.10966459156862</v>
      </c>
      <c r="E51">
        <f t="shared" si="21"/>
        <v>-10</v>
      </c>
      <c r="F51">
        <f t="shared" si="15"/>
        <v>26.236410227324612</v>
      </c>
      <c r="G51" s="55" t="str">
        <f t="shared" si="16"/>
        <v>&gt;93.34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159.70364759627904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93.34</v>
      </c>
      <c r="C52">
        <f t="shared" si="19"/>
        <v>-10</v>
      </c>
      <c r="D52">
        <f t="shared" si="20"/>
        <v>159.70364759627904</v>
      </c>
      <c r="E52">
        <f t="shared" si="21"/>
        <v>-10</v>
      </c>
      <c r="F52">
        <f t="shared" si="15"/>
        <v>26.536633642375236</v>
      </c>
      <c r="G52" s="55" t="str">
        <f t="shared" si="16"/>
        <v>&gt;93.34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89.615830709872895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11.6675</v>
      </c>
      <c r="X55" s="145">
        <f t="shared" si="22"/>
        <v>-10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23.335000000000001</v>
      </c>
      <c r="AL55" s="145">
        <f t="shared" si="23"/>
        <v>-10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11.6675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23.335000000000001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11.6675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23.335000000000001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93.34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93.34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93.34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93.34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46.67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93.34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BPE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93.34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0.94</v>
      </c>
      <c r="C15" s="178">
        <v>0.83989999999999998</v>
      </c>
      <c r="D15" s="178">
        <v>0.88739999999999997</v>
      </c>
      <c r="E15" s="178">
        <v>0.87009999999999998</v>
      </c>
      <c r="F15" s="178">
        <v>0.88980000000000004</v>
      </c>
      <c r="G15" s="178">
        <v>0.94589999999999996</v>
      </c>
      <c r="H15" s="178">
        <v>1.0257000000000001</v>
      </c>
      <c r="I15" s="178">
        <v>1.141</v>
      </c>
      <c r="J15" s="178">
        <v>1.0979000000000001</v>
      </c>
      <c r="K15" s="178">
        <v>0.82040000000000002</v>
      </c>
      <c r="L15" s="178">
        <v>7.2300000000000003E-2</v>
      </c>
      <c r="M15" s="178">
        <v>0.10780000000000001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0.88439999999999996</v>
      </c>
      <c r="C16" s="178">
        <v>0.83640000000000003</v>
      </c>
      <c r="D16" s="178">
        <v>0.90310000000000001</v>
      </c>
      <c r="E16" s="178">
        <v>0.90590000000000004</v>
      </c>
      <c r="F16" s="178">
        <v>0.85240000000000005</v>
      </c>
      <c r="G16" s="178">
        <v>0.90639999999999998</v>
      </c>
      <c r="H16" s="178">
        <v>0.80730000000000002</v>
      </c>
      <c r="I16" s="178">
        <v>1.1601999999999999</v>
      </c>
      <c r="J16" s="178">
        <v>1.6052</v>
      </c>
      <c r="K16" s="178">
        <v>0.34420000000000001</v>
      </c>
      <c r="L16" s="178">
        <v>7.7499999999999999E-2</v>
      </c>
      <c r="M16" s="178">
        <v>8.2199999999999995E-2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0.95589999999999997</v>
      </c>
      <c r="C17" s="178">
        <v>0.88970000000000005</v>
      </c>
      <c r="D17" s="178">
        <v>0.94740000000000002</v>
      </c>
      <c r="E17" s="178">
        <v>0.86650000000000005</v>
      </c>
      <c r="F17" s="178">
        <v>0.88280000000000003</v>
      </c>
      <c r="G17" s="178">
        <v>0.90900000000000003</v>
      </c>
      <c r="H17" s="178">
        <v>0.87019999999999997</v>
      </c>
      <c r="I17" s="178">
        <v>0.93559999999999999</v>
      </c>
      <c r="J17" s="178">
        <v>0.89300000000000002</v>
      </c>
      <c r="K17" s="178">
        <v>0.2651</v>
      </c>
      <c r="L17" s="178">
        <v>7.5999999999999998E-2</v>
      </c>
      <c r="M17" s="178">
        <v>8.0799999999999997E-2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0.93610000000000004</v>
      </c>
      <c r="C18" s="178">
        <v>0.90239999999999998</v>
      </c>
      <c r="D18" s="178">
        <v>0.89300000000000002</v>
      </c>
      <c r="E18" s="178">
        <v>0.86560000000000004</v>
      </c>
      <c r="F18" s="178">
        <v>0.85189999999999999</v>
      </c>
      <c r="G18" s="178">
        <v>0.8952</v>
      </c>
      <c r="H18" s="178">
        <v>0.90700000000000003</v>
      </c>
      <c r="I18" s="178">
        <v>1.038</v>
      </c>
      <c r="J18" s="178">
        <v>1.2097</v>
      </c>
      <c r="K18" s="178">
        <v>1.2111000000000001</v>
      </c>
      <c r="L18" s="178">
        <v>0.81569999999999998</v>
      </c>
      <c r="M18" s="178">
        <v>7.4800000000000005E-2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1.2051000000000001</v>
      </c>
      <c r="C19" s="178">
        <v>1.1692</v>
      </c>
      <c r="D19" s="178">
        <v>1.1543000000000001</v>
      </c>
      <c r="E19" s="178">
        <v>1.0686</v>
      </c>
      <c r="F19" s="178">
        <v>1.0669</v>
      </c>
      <c r="G19" s="178">
        <v>1.0786</v>
      </c>
      <c r="H19" s="178">
        <v>1.1268</v>
      </c>
      <c r="I19" s="178">
        <v>1.1201000000000001</v>
      </c>
      <c r="J19" s="178">
        <v>1.2161999999999999</v>
      </c>
      <c r="K19" s="178">
        <v>1.1328</v>
      </c>
      <c r="L19" s="178">
        <v>1.1711</v>
      </c>
      <c r="M19" s="178">
        <v>1.1093999999999999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1.1918</v>
      </c>
      <c r="C20" s="178">
        <v>1.1635</v>
      </c>
      <c r="D20" s="178">
        <v>1.0915999999999999</v>
      </c>
      <c r="E20" s="178">
        <v>1.1613</v>
      </c>
      <c r="F20" s="178">
        <v>1.1156999999999999</v>
      </c>
      <c r="G20" s="178">
        <v>1.1257999999999999</v>
      </c>
      <c r="H20" s="178">
        <v>1.1718</v>
      </c>
      <c r="I20" s="178">
        <v>1.1453</v>
      </c>
      <c r="J20" s="178">
        <v>1.2042999999999999</v>
      </c>
      <c r="K20" s="178">
        <v>1.1498999999999999</v>
      </c>
      <c r="L20" s="178">
        <v>1.1026</v>
      </c>
      <c r="M20" s="178">
        <v>1.2002999999999999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1.1836</v>
      </c>
      <c r="C21" s="178">
        <v>1.1952</v>
      </c>
      <c r="D21" s="178">
        <v>1.1444000000000001</v>
      </c>
      <c r="E21" s="178">
        <v>1.2357</v>
      </c>
      <c r="F21" s="178">
        <v>1.1738999999999999</v>
      </c>
      <c r="G21" s="178">
        <v>1.1540999999999999</v>
      </c>
      <c r="H21" s="178">
        <v>1.1984999999999999</v>
      </c>
      <c r="I21" s="178">
        <v>1.1272</v>
      </c>
      <c r="J21" s="178">
        <v>1.1552</v>
      </c>
      <c r="K21" s="178">
        <v>1.2436</v>
      </c>
      <c r="L21" s="178">
        <v>1.2388999999999999</v>
      </c>
      <c r="M21" s="178">
        <v>1.0846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0.91120000000000001</v>
      </c>
      <c r="C22" s="178">
        <v>1.0142</v>
      </c>
      <c r="D22" s="178">
        <v>0.85009999999999997</v>
      </c>
      <c r="E22" s="178">
        <v>0.88349999999999995</v>
      </c>
      <c r="F22" s="178">
        <v>0.85199999999999998</v>
      </c>
      <c r="G22" s="178">
        <v>0.92700000000000005</v>
      </c>
      <c r="H22" s="178">
        <v>0.93</v>
      </c>
      <c r="I22" s="178">
        <v>0.91739999999999999</v>
      </c>
      <c r="J22" s="178">
        <v>0.96440000000000003</v>
      </c>
      <c r="K22" s="178">
        <v>0.96419999999999995</v>
      </c>
      <c r="L22" s="178">
        <v>0.95240000000000002</v>
      </c>
      <c r="M22" s="178">
        <v>7.0400000000000004E-2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0.90633333333333344</v>
      </c>
      <c r="F23" t="s">
        <v>23</v>
      </c>
      <c r="G23">
        <f>STDEV(B22:G22)</f>
        <v>6.11909688325546E-2</v>
      </c>
      <c r="H23" t="s">
        <v>111</v>
      </c>
      <c r="I23">
        <f>M22</f>
        <v>7.0400000000000004E-2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104.02743440465744</v>
      </c>
      <c r="C25" s="2">
        <f t="shared" si="0"/>
        <v>92.052795278730343</v>
      </c>
      <c r="D25" s="2">
        <f t="shared" si="0"/>
        <v>97.735066592232229</v>
      </c>
      <c r="E25" s="2">
        <f t="shared" si="0"/>
        <v>95.665523566472586</v>
      </c>
      <c r="F25" s="2">
        <f t="shared" si="0"/>
        <v>98.022170827019693</v>
      </c>
      <c r="G25" s="2">
        <f t="shared" si="0"/>
        <v>104.73323231517664</v>
      </c>
      <c r="H25" s="2">
        <f t="shared" si="0"/>
        <v>114.2794481218598</v>
      </c>
      <c r="I25" s="2">
        <f t="shared" si="0"/>
        <v>128.07241406810749</v>
      </c>
      <c r="J25" s="2">
        <f t="shared" si="0"/>
        <v>122.91650051838265</v>
      </c>
      <c r="K25" s="2">
        <f t="shared" si="0"/>
        <v>89.720073371082208</v>
      </c>
      <c r="L25" s="2">
        <f t="shared" si="0"/>
        <v>0.22729085254007483</v>
      </c>
      <c r="M25" s="2">
        <f t="shared" si="0"/>
        <v>4.4740409921046336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97.376186298747896</v>
      </c>
      <c r="C26" s="2">
        <f t="shared" si="0"/>
        <v>91.634101602998641</v>
      </c>
      <c r="D26" s="2">
        <f t="shared" si="0"/>
        <v>99.61320679480022</v>
      </c>
      <c r="E26" s="2">
        <f t="shared" si="0"/>
        <v>99.948161735385582</v>
      </c>
      <c r="F26" s="2">
        <f t="shared" si="0"/>
        <v>93.548129834915059</v>
      </c>
      <c r="G26" s="2">
        <f t="shared" si="0"/>
        <v>100.00797511763298</v>
      </c>
      <c r="H26" s="2">
        <f t="shared" si="0"/>
        <v>88.152962756200651</v>
      </c>
      <c r="I26" s="2">
        <f t="shared" si="0"/>
        <v>130.3692479464072</v>
      </c>
      <c r="J26" s="2">
        <f t="shared" si="0"/>
        <v>183.60315814658264</v>
      </c>
      <c r="K26" s="2">
        <f t="shared" si="0"/>
        <v>32.753808118669745</v>
      </c>
      <c r="L26" s="2">
        <f t="shared" si="0"/>
        <v>0.84935002791291092</v>
      </c>
      <c r="M26" s="2">
        <f t="shared" si="0"/>
        <v>1.411595821038359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105.92949996012439</v>
      </c>
      <c r="C27" s="2">
        <f t="shared" si="0"/>
        <v>98.010208150570207</v>
      </c>
      <c r="D27" s="2">
        <f t="shared" si="0"/>
        <v>104.9126724619188</v>
      </c>
      <c r="E27" s="2">
        <f t="shared" si="0"/>
        <v>95.234867214291413</v>
      </c>
      <c r="F27" s="2">
        <f t="shared" si="0"/>
        <v>97.184783475556259</v>
      </c>
      <c r="G27" s="2">
        <f t="shared" si="0"/>
        <v>100.3190047053194</v>
      </c>
      <c r="H27" s="2">
        <f t="shared" si="0"/>
        <v>95.677486242922072</v>
      </c>
      <c r="I27" s="2">
        <f t="shared" si="0"/>
        <v>103.50107664088044</v>
      </c>
      <c r="J27" s="2">
        <f t="shared" si="0"/>
        <v>98.404976473402968</v>
      </c>
      <c r="K27" s="2">
        <f t="shared" si="0"/>
        <v>23.291331047132939</v>
      </c>
      <c r="L27" s="2">
        <f t="shared" si="0"/>
        <v>0.66990988117074646</v>
      </c>
      <c r="M27" s="2">
        <f t="shared" si="0"/>
        <v>1.2441183507456726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103.56089002312783</v>
      </c>
      <c r="C28" s="2">
        <f t="shared" si="0"/>
        <v>99.529468059653865</v>
      </c>
      <c r="D28" s="2">
        <f t="shared" si="0"/>
        <v>98.404976473402968</v>
      </c>
      <c r="E28" s="2">
        <f t="shared" si="0"/>
        <v>95.127203126246101</v>
      </c>
      <c r="F28" s="2">
        <f t="shared" si="0"/>
        <v>93.488316452667661</v>
      </c>
      <c r="G28" s="2">
        <f t="shared" si="0"/>
        <v>98.668155355291475</v>
      </c>
      <c r="H28" s="2">
        <f t="shared" si="0"/>
        <v>100.07975117632984</v>
      </c>
      <c r="I28" s="2">
        <f t="shared" si="0"/>
        <v>115.75085732514555</v>
      </c>
      <c r="J28" s="2">
        <f t="shared" si="0"/>
        <v>136.29077278889864</v>
      </c>
      <c r="K28" s="2">
        <f t="shared" si="0"/>
        <v>136.45825025919132</v>
      </c>
      <c r="L28" s="2">
        <f t="shared" si="0"/>
        <v>89.157827577956766</v>
      </c>
      <c r="M28" s="2">
        <f t="shared" si="0"/>
        <v>0.52635776377701582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135.74048967222265</v>
      </c>
      <c r="C29" s="2">
        <f t="shared" si="0"/>
        <v>131.4458888268602</v>
      </c>
      <c r="D29" s="2">
        <f t="shared" si="0"/>
        <v>129.66345003588802</v>
      </c>
      <c r="E29" s="2">
        <f t="shared" si="0"/>
        <v>119.41143631868569</v>
      </c>
      <c r="F29" s="2">
        <f t="shared" si="0"/>
        <v>119.20807081904456</v>
      </c>
      <c r="G29" s="2">
        <f t="shared" si="0"/>
        <v>120.60770396363345</v>
      </c>
      <c r="H29" s="2">
        <f t="shared" si="0"/>
        <v>126.37371401228168</v>
      </c>
      <c r="I29" s="2">
        <f t="shared" si="0"/>
        <v>125.57221469016669</v>
      </c>
      <c r="J29" s="2">
        <f t="shared" si="0"/>
        <v>137.06834675811464</v>
      </c>
      <c r="K29" s="2">
        <f t="shared" si="0"/>
        <v>127.09147459925032</v>
      </c>
      <c r="L29" s="2">
        <f t="shared" si="0"/>
        <v>131.67317967940028</v>
      </c>
      <c r="M29" s="2">
        <f t="shared" si="0"/>
        <v>124.29220831007255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134.14945370444212</v>
      </c>
      <c r="C30" s="2">
        <f t="shared" si="0"/>
        <v>130.76401626923996</v>
      </c>
      <c r="D30" s="2">
        <f t="shared" si="0"/>
        <v>122.16285190206553</v>
      </c>
      <c r="E30" s="2">
        <f t="shared" si="0"/>
        <v>130.50083738735145</v>
      </c>
      <c r="F30" s="2">
        <f t="shared" si="0"/>
        <v>125.04585692638963</v>
      </c>
      <c r="G30" s="2">
        <f t="shared" si="0"/>
        <v>126.25408724778688</v>
      </c>
      <c r="H30" s="2">
        <f t="shared" si="0"/>
        <v>131.75691841454659</v>
      </c>
      <c r="I30" s="2">
        <f t="shared" si="0"/>
        <v>128.58680915543502</v>
      </c>
      <c r="J30" s="2">
        <f t="shared" si="0"/>
        <v>135.64478826062683</v>
      </c>
      <c r="K30" s="2">
        <f t="shared" si="0"/>
        <v>129.13709227211098</v>
      </c>
      <c r="L30" s="2">
        <f t="shared" si="0"/>
        <v>123.47874631150808</v>
      </c>
      <c r="M30" s="2">
        <f t="shared" si="0"/>
        <v>135.1662812026477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133.16851423558495</v>
      </c>
      <c r="C31" s="2">
        <f t="shared" si="0"/>
        <v>134.55618470372437</v>
      </c>
      <c r="D31" s="2">
        <f t="shared" si="0"/>
        <v>128.47914506738974</v>
      </c>
      <c r="E31" s="2">
        <f t="shared" si="0"/>
        <v>139.40106866576281</v>
      </c>
      <c r="F31" s="2">
        <f t="shared" si="0"/>
        <v>132.00813461998561</v>
      </c>
      <c r="G31" s="2">
        <f t="shared" si="0"/>
        <v>129.63952468298905</v>
      </c>
      <c r="H31" s="2">
        <f t="shared" si="0"/>
        <v>134.9509530265571</v>
      </c>
      <c r="I31" s="2">
        <f t="shared" si="0"/>
        <v>126.42156471807957</v>
      </c>
      <c r="J31" s="2">
        <f t="shared" si="0"/>
        <v>129.77111412393333</v>
      </c>
      <c r="K31" s="2">
        <f t="shared" si="0"/>
        <v>140.34612010527155</v>
      </c>
      <c r="L31" s="2">
        <f t="shared" si="0"/>
        <v>139.78387431214608</v>
      </c>
      <c r="M31" s="2">
        <f t="shared" si="0"/>
        <v>121.32546455060211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100.58218358720789</v>
      </c>
      <c r="C32" s="2">
        <f t="shared" si="0"/>
        <v>112.90374033016985</v>
      </c>
      <c r="D32" s="2">
        <f t="shared" si="0"/>
        <v>93.272988276577067</v>
      </c>
      <c r="E32" s="2">
        <f t="shared" si="0"/>
        <v>97.268522210702585</v>
      </c>
      <c r="F32" s="2">
        <f t="shared" si="0"/>
        <v>93.500279129117132</v>
      </c>
      <c r="G32" s="2">
        <f t="shared" si="0"/>
        <v>102.47228646622537</v>
      </c>
      <c r="H32" s="2">
        <f t="shared" si="0"/>
        <v>102.83116675970969</v>
      </c>
      <c r="I32" s="2">
        <f t="shared" si="0"/>
        <v>101.3238695270755</v>
      </c>
      <c r="J32" s="2">
        <f t="shared" si="0"/>
        <v>106.94632745832999</v>
      </c>
      <c r="K32" s="2">
        <f t="shared" si="0"/>
        <v>106.92240210543102</v>
      </c>
      <c r="L32" s="2">
        <f t="shared" si="0"/>
        <v>105.51080628439269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4.5576171875000002E-2</v>
      </c>
      <c r="C34" s="28">
        <f t="shared" si="5"/>
        <v>9.1152343750000003E-2</v>
      </c>
      <c r="D34" s="28">
        <f t="shared" si="5"/>
        <v>0.18230468750000001</v>
      </c>
      <c r="E34" s="28">
        <f t="shared" si="5"/>
        <v>0.36460937500000001</v>
      </c>
      <c r="F34" s="28">
        <f t="shared" si="5"/>
        <v>0.72921875000000003</v>
      </c>
      <c r="G34" s="28">
        <f>H34/2</f>
        <v>1.4584375000000001</v>
      </c>
      <c r="H34" s="28">
        <f t="shared" si="5"/>
        <v>2.9168750000000001</v>
      </c>
      <c r="I34" s="28">
        <f t="shared" si="5"/>
        <v>5.8337500000000002</v>
      </c>
      <c r="J34" s="28">
        <f t="shared" si="5"/>
        <v>11.6675</v>
      </c>
      <c r="K34" s="28">
        <f>L34/2</f>
        <v>23.335000000000001</v>
      </c>
      <c r="L34" s="28">
        <f t="shared" si="5"/>
        <v>46.67</v>
      </c>
      <c r="M34" s="1">
        <f>E11</f>
        <v>93.34</v>
      </c>
      <c r="O34" s="116">
        <f t="shared" ref="O34:Y34" si="6">P34/2</f>
        <v>4.5576171875000002E-2</v>
      </c>
      <c r="P34" s="116">
        <f t="shared" si="6"/>
        <v>9.1152343750000003E-2</v>
      </c>
      <c r="Q34" s="116">
        <f t="shared" si="6"/>
        <v>0.18230468750000001</v>
      </c>
      <c r="R34" s="116">
        <f t="shared" si="6"/>
        <v>0.36460937500000001</v>
      </c>
      <c r="S34" s="116">
        <f t="shared" si="6"/>
        <v>0.72921875000000003</v>
      </c>
      <c r="T34" s="116">
        <f t="shared" si="6"/>
        <v>1.4584375000000001</v>
      </c>
      <c r="U34" s="116">
        <f t="shared" si="6"/>
        <v>2.9168750000000001</v>
      </c>
      <c r="V34" s="116">
        <f t="shared" si="6"/>
        <v>5.8337500000000002</v>
      </c>
      <c r="W34" s="116">
        <f t="shared" si="6"/>
        <v>11.6675</v>
      </c>
      <c r="X34" s="116">
        <f t="shared" si="6"/>
        <v>23.335000000000001</v>
      </c>
      <c r="Y34" s="116">
        <f t="shared" si="6"/>
        <v>46.67</v>
      </c>
      <c r="Z34" s="117">
        <f>E11</f>
        <v>93.34</v>
      </c>
      <c r="AA34" s="118"/>
      <c r="AB34" s="116">
        <f t="shared" ref="AB34:AL34" si="7">AC34/2</f>
        <v>4.5576171875000002E-2</v>
      </c>
      <c r="AC34" s="116">
        <f t="shared" si="7"/>
        <v>9.1152343750000003E-2</v>
      </c>
      <c r="AD34" s="116">
        <f t="shared" si="7"/>
        <v>0.18230468750000001</v>
      </c>
      <c r="AE34" s="116">
        <f t="shared" si="7"/>
        <v>0.36460937500000001</v>
      </c>
      <c r="AF34" s="116">
        <f t="shared" si="7"/>
        <v>0.72921875000000003</v>
      </c>
      <c r="AG34" s="116">
        <f t="shared" si="7"/>
        <v>1.4584375000000001</v>
      </c>
      <c r="AH34" s="116">
        <f t="shared" si="7"/>
        <v>2.9168750000000001</v>
      </c>
      <c r="AI34" s="116">
        <f t="shared" si="7"/>
        <v>5.8337500000000002</v>
      </c>
      <c r="AJ34" s="116">
        <f t="shared" si="7"/>
        <v>11.6675</v>
      </c>
      <c r="AK34" s="116">
        <f t="shared" si="7"/>
        <v>23.335000000000001</v>
      </c>
      <c r="AL34" s="116">
        <f t="shared" si="7"/>
        <v>46.67</v>
      </c>
      <c r="AM34" s="117">
        <f>E11</f>
        <v>93.34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104.02743440465744</v>
      </c>
      <c r="C35" s="2">
        <f t="shared" si="9"/>
        <v>92.052795278730343</v>
      </c>
      <c r="D35" s="2">
        <f t="shared" si="9"/>
        <v>97.735066592232229</v>
      </c>
      <c r="E35" s="2">
        <f t="shared" si="9"/>
        <v>95.665523566472586</v>
      </c>
      <c r="F35" s="2">
        <f t="shared" si="9"/>
        <v>98.022170827019693</v>
      </c>
      <c r="G35" s="2">
        <f t="shared" si="9"/>
        <v>104.73323231517664</v>
      </c>
      <c r="H35" s="2">
        <f t="shared" si="9"/>
        <v>114.2794481218598</v>
      </c>
      <c r="I35" s="2">
        <f t="shared" si="9"/>
        <v>128.07241406810749</v>
      </c>
      <c r="J35" s="2">
        <f t="shared" si="9"/>
        <v>122.91650051838265</v>
      </c>
      <c r="K35" s="2">
        <f t="shared" si="9"/>
        <v>89.720073371082208</v>
      </c>
      <c r="L35" s="2">
        <f t="shared" si="9"/>
        <v>0.22729085254007483</v>
      </c>
      <c r="M35" s="2">
        <f t="shared" si="9"/>
        <v>4.4740409921046336</v>
      </c>
      <c r="O35" s="145">
        <f t="shared" ref="O35:Z42" si="10">IF(B35&gt;50,B35,-10)</f>
        <v>104.02743440465744</v>
      </c>
      <c r="P35" s="145">
        <f t="shared" si="10"/>
        <v>92.052795278730343</v>
      </c>
      <c r="Q35" s="145">
        <f t="shared" si="10"/>
        <v>97.735066592232229</v>
      </c>
      <c r="R35" s="145">
        <f t="shared" si="10"/>
        <v>95.665523566472586</v>
      </c>
      <c r="S35" s="145">
        <f t="shared" si="10"/>
        <v>98.022170827019693</v>
      </c>
      <c r="T35" s="145">
        <f t="shared" si="10"/>
        <v>104.73323231517664</v>
      </c>
      <c r="U35" s="145">
        <f t="shared" si="10"/>
        <v>114.2794481218598</v>
      </c>
      <c r="V35" s="145">
        <f t="shared" si="10"/>
        <v>128.07241406810749</v>
      </c>
      <c r="W35" s="145">
        <f t="shared" si="10"/>
        <v>122.91650051838265</v>
      </c>
      <c r="X35" s="145">
        <f t="shared" si="10"/>
        <v>89.720073371082208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0.22729085254007483</v>
      </c>
      <c r="AM35" s="145">
        <f t="shared" si="11"/>
        <v>4.4740409921046336</v>
      </c>
    </row>
    <row r="36" spans="1:39" x14ac:dyDescent="0.25">
      <c r="A36">
        <f t="shared" si="8"/>
        <v>0</v>
      </c>
      <c r="B36" s="2">
        <f t="shared" si="9"/>
        <v>97.376186298747896</v>
      </c>
      <c r="C36" s="2">
        <f t="shared" si="9"/>
        <v>91.634101602998641</v>
      </c>
      <c r="D36" s="2">
        <f t="shared" si="9"/>
        <v>99.61320679480022</v>
      </c>
      <c r="E36" s="2">
        <f t="shared" si="9"/>
        <v>99.948161735385582</v>
      </c>
      <c r="F36" s="2">
        <f t="shared" si="9"/>
        <v>93.548129834915059</v>
      </c>
      <c r="G36" s="2">
        <f t="shared" si="9"/>
        <v>100.00797511763298</v>
      </c>
      <c r="H36" s="2">
        <f t="shared" si="9"/>
        <v>88.152962756200651</v>
      </c>
      <c r="I36" s="2">
        <f t="shared" si="9"/>
        <v>130.3692479464072</v>
      </c>
      <c r="J36" s="2">
        <f t="shared" si="9"/>
        <v>183.60315814658264</v>
      </c>
      <c r="K36" s="2">
        <f t="shared" si="9"/>
        <v>32.753808118669745</v>
      </c>
      <c r="L36" s="2">
        <f t="shared" si="9"/>
        <v>0.84935002791291092</v>
      </c>
      <c r="M36" s="2">
        <f t="shared" si="9"/>
        <v>1.411595821038359</v>
      </c>
      <c r="O36" s="145">
        <f t="shared" si="10"/>
        <v>97.376186298747896</v>
      </c>
      <c r="P36" s="145">
        <f t="shared" si="10"/>
        <v>91.634101602998641</v>
      </c>
      <c r="Q36" s="145">
        <f t="shared" si="10"/>
        <v>99.61320679480022</v>
      </c>
      <c r="R36" s="145">
        <f t="shared" si="10"/>
        <v>99.948161735385582</v>
      </c>
      <c r="S36" s="145">
        <f t="shared" si="10"/>
        <v>93.548129834915059</v>
      </c>
      <c r="T36" s="145">
        <f t="shared" si="10"/>
        <v>100.00797511763298</v>
      </c>
      <c r="U36" s="145">
        <f t="shared" si="10"/>
        <v>88.152962756200651</v>
      </c>
      <c r="V36" s="145">
        <f t="shared" si="10"/>
        <v>130.3692479464072</v>
      </c>
      <c r="W36" s="145">
        <f t="shared" si="10"/>
        <v>183.60315814658264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32.753808118669745</v>
      </c>
      <c r="AL36" s="145">
        <f t="shared" si="11"/>
        <v>0.84935002791291092</v>
      </c>
      <c r="AM36" s="145">
        <f t="shared" si="11"/>
        <v>1.411595821038359</v>
      </c>
    </row>
    <row r="37" spans="1:39" x14ac:dyDescent="0.25">
      <c r="A37" t="str">
        <f t="shared" si="8"/>
        <v>BPE</v>
      </c>
      <c r="B37" s="2">
        <f t="shared" si="9"/>
        <v>105.92949996012439</v>
      </c>
      <c r="C37" s="2">
        <f t="shared" si="9"/>
        <v>98.010208150570207</v>
      </c>
      <c r="D37" s="2">
        <f t="shared" si="9"/>
        <v>104.9126724619188</v>
      </c>
      <c r="E37" s="2">
        <f t="shared" si="9"/>
        <v>95.234867214291413</v>
      </c>
      <c r="F37" s="2">
        <f t="shared" si="9"/>
        <v>97.184783475556259</v>
      </c>
      <c r="G37" s="2">
        <f t="shared" si="9"/>
        <v>100.3190047053194</v>
      </c>
      <c r="H37" s="2">
        <f t="shared" si="9"/>
        <v>95.677486242922072</v>
      </c>
      <c r="I37" s="2">
        <f t="shared" si="9"/>
        <v>103.50107664088044</v>
      </c>
      <c r="J37" s="2">
        <f t="shared" si="9"/>
        <v>98.404976473402968</v>
      </c>
      <c r="K37" s="2">
        <f t="shared" si="9"/>
        <v>23.291331047132939</v>
      </c>
      <c r="L37" s="2">
        <f t="shared" si="9"/>
        <v>0.66990988117074646</v>
      </c>
      <c r="M37" s="2">
        <f t="shared" si="9"/>
        <v>1.2441183507456726</v>
      </c>
      <c r="O37" s="145">
        <f t="shared" si="10"/>
        <v>105.92949996012439</v>
      </c>
      <c r="P37" s="145">
        <f t="shared" si="10"/>
        <v>98.010208150570207</v>
      </c>
      <c r="Q37" s="145">
        <f t="shared" si="10"/>
        <v>104.9126724619188</v>
      </c>
      <c r="R37" s="145">
        <f t="shared" si="10"/>
        <v>95.234867214291413</v>
      </c>
      <c r="S37" s="145">
        <f t="shared" si="10"/>
        <v>97.184783475556259</v>
      </c>
      <c r="T37" s="145">
        <f t="shared" si="10"/>
        <v>100.3190047053194</v>
      </c>
      <c r="U37" s="145">
        <f t="shared" si="10"/>
        <v>95.677486242922072</v>
      </c>
      <c r="V37" s="145">
        <f t="shared" si="10"/>
        <v>103.50107664088044</v>
      </c>
      <c r="W37" s="145">
        <f t="shared" si="10"/>
        <v>98.404976473402968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23.291331047132939</v>
      </c>
      <c r="AL37" s="145">
        <f t="shared" si="11"/>
        <v>0.66990988117074646</v>
      </c>
      <c r="AM37" s="145">
        <f t="shared" si="11"/>
        <v>1.2441183507456726</v>
      </c>
    </row>
    <row r="38" spans="1:39" x14ac:dyDescent="0.25">
      <c r="A38">
        <f t="shared" si="8"/>
        <v>0</v>
      </c>
      <c r="B38" s="2">
        <f t="shared" si="9"/>
        <v>103.56089002312783</v>
      </c>
      <c r="C38" s="2">
        <f t="shared" si="9"/>
        <v>99.529468059653865</v>
      </c>
      <c r="D38" s="2">
        <f t="shared" si="9"/>
        <v>98.404976473402968</v>
      </c>
      <c r="E38" s="2">
        <f t="shared" si="9"/>
        <v>95.127203126246101</v>
      </c>
      <c r="F38" s="2">
        <f t="shared" si="9"/>
        <v>93.488316452667661</v>
      </c>
      <c r="G38" s="2">
        <f t="shared" si="9"/>
        <v>98.668155355291475</v>
      </c>
      <c r="H38" s="2">
        <f t="shared" si="9"/>
        <v>100.07975117632984</v>
      </c>
      <c r="I38" s="2">
        <f t="shared" si="9"/>
        <v>115.75085732514555</v>
      </c>
      <c r="J38" s="2">
        <f t="shared" si="9"/>
        <v>136.29077278889864</v>
      </c>
      <c r="K38" s="2">
        <f t="shared" si="9"/>
        <v>136.45825025919132</v>
      </c>
      <c r="L38" s="2">
        <f t="shared" si="9"/>
        <v>89.157827577956766</v>
      </c>
      <c r="M38" s="2">
        <f t="shared" si="9"/>
        <v>0.52635776377701582</v>
      </c>
      <c r="O38" s="145">
        <f t="shared" si="10"/>
        <v>103.56089002312783</v>
      </c>
      <c r="P38" s="145">
        <f t="shared" si="10"/>
        <v>99.529468059653865</v>
      </c>
      <c r="Q38" s="145">
        <f t="shared" si="10"/>
        <v>98.404976473402968</v>
      </c>
      <c r="R38" s="145">
        <f t="shared" si="10"/>
        <v>95.127203126246101</v>
      </c>
      <c r="S38" s="145">
        <f t="shared" si="10"/>
        <v>93.488316452667661</v>
      </c>
      <c r="T38" s="145">
        <f t="shared" si="10"/>
        <v>98.668155355291475</v>
      </c>
      <c r="U38" s="145">
        <f t="shared" si="10"/>
        <v>100.07975117632984</v>
      </c>
      <c r="V38" s="145">
        <f t="shared" si="10"/>
        <v>115.75085732514555</v>
      </c>
      <c r="W38" s="145">
        <f t="shared" si="10"/>
        <v>136.29077278889864</v>
      </c>
      <c r="X38" s="145">
        <f t="shared" si="10"/>
        <v>136.45825025919132</v>
      </c>
      <c r="Y38" s="145">
        <f t="shared" si="10"/>
        <v>89.157827577956766</v>
      </c>
      <c r="Z38" s="145">
        <f t="shared" si="10"/>
        <v>-10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0.52635776377701582</v>
      </c>
    </row>
    <row r="39" spans="1:39" x14ac:dyDescent="0.25">
      <c r="A39">
        <f t="shared" si="8"/>
        <v>0</v>
      </c>
      <c r="B39" s="2">
        <f t="shared" si="9"/>
        <v>135.74048967222265</v>
      </c>
      <c r="C39" s="2">
        <f t="shared" si="9"/>
        <v>131.4458888268602</v>
      </c>
      <c r="D39" s="2">
        <f t="shared" si="9"/>
        <v>129.66345003588802</v>
      </c>
      <c r="E39" s="2">
        <f t="shared" si="9"/>
        <v>119.41143631868569</v>
      </c>
      <c r="F39" s="2">
        <f t="shared" si="9"/>
        <v>119.20807081904456</v>
      </c>
      <c r="G39" s="2">
        <f t="shared" si="9"/>
        <v>120.60770396363345</v>
      </c>
      <c r="H39" s="2">
        <f t="shared" si="9"/>
        <v>126.37371401228168</v>
      </c>
      <c r="I39" s="2">
        <f t="shared" si="9"/>
        <v>125.57221469016669</v>
      </c>
      <c r="J39" s="2">
        <f t="shared" si="9"/>
        <v>137.06834675811464</v>
      </c>
      <c r="K39" s="2">
        <f t="shared" si="9"/>
        <v>127.09147459925032</v>
      </c>
      <c r="L39" s="2">
        <f t="shared" si="9"/>
        <v>131.67317967940028</v>
      </c>
      <c r="M39" s="2">
        <f t="shared" si="9"/>
        <v>124.29220831007255</v>
      </c>
      <c r="O39" s="145">
        <f t="shared" si="10"/>
        <v>135.74048967222265</v>
      </c>
      <c r="P39" s="145">
        <f t="shared" si="10"/>
        <v>131.4458888268602</v>
      </c>
      <c r="Q39" s="145">
        <f t="shared" si="10"/>
        <v>129.66345003588802</v>
      </c>
      <c r="R39" s="145">
        <f t="shared" si="10"/>
        <v>119.41143631868569</v>
      </c>
      <c r="S39" s="145">
        <f t="shared" si="10"/>
        <v>119.20807081904456</v>
      </c>
      <c r="T39" s="145">
        <f t="shared" si="10"/>
        <v>120.60770396363345</v>
      </c>
      <c r="U39" s="145">
        <f t="shared" si="10"/>
        <v>126.37371401228168</v>
      </c>
      <c r="V39" s="145">
        <f t="shared" si="10"/>
        <v>125.57221469016669</v>
      </c>
      <c r="W39" s="145">
        <f t="shared" si="10"/>
        <v>137.06834675811464</v>
      </c>
      <c r="X39" s="145">
        <f t="shared" si="10"/>
        <v>127.09147459925032</v>
      </c>
      <c r="Y39" s="145">
        <f t="shared" si="10"/>
        <v>131.67317967940028</v>
      </c>
      <c r="Z39" s="145">
        <f t="shared" si="10"/>
        <v>124.29220831007255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134.14945370444212</v>
      </c>
      <c r="C40" s="2">
        <f t="shared" si="9"/>
        <v>130.76401626923996</v>
      </c>
      <c r="D40" s="2">
        <f t="shared" si="9"/>
        <v>122.16285190206553</v>
      </c>
      <c r="E40" s="2">
        <f t="shared" si="9"/>
        <v>130.50083738735145</v>
      </c>
      <c r="F40" s="2">
        <f t="shared" si="9"/>
        <v>125.04585692638963</v>
      </c>
      <c r="G40" s="2">
        <f t="shared" si="9"/>
        <v>126.25408724778688</v>
      </c>
      <c r="H40" s="2">
        <f t="shared" si="9"/>
        <v>131.75691841454659</v>
      </c>
      <c r="I40" s="2">
        <f t="shared" si="9"/>
        <v>128.58680915543502</v>
      </c>
      <c r="J40" s="2">
        <f t="shared" si="9"/>
        <v>135.64478826062683</v>
      </c>
      <c r="K40" s="2">
        <f t="shared" si="9"/>
        <v>129.13709227211098</v>
      </c>
      <c r="L40" s="2">
        <f t="shared" si="9"/>
        <v>123.47874631150808</v>
      </c>
      <c r="M40" s="2">
        <f t="shared" si="9"/>
        <v>135.1662812026477</v>
      </c>
      <c r="O40" s="145">
        <f t="shared" si="10"/>
        <v>134.14945370444212</v>
      </c>
      <c r="P40" s="145">
        <f t="shared" si="10"/>
        <v>130.76401626923996</v>
      </c>
      <c r="Q40" s="145">
        <f t="shared" si="10"/>
        <v>122.16285190206553</v>
      </c>
      <c r="R40" s="145">
        <f t="shared" si="10"/>
        <v>130.50083738735145</v>
      </c>
      <c r="S40" s="145">
        <f t="shared" si="10"/>
        <v>125.04585692638963</v>
      </c>
      <c r="T40" s="145">
        <f t="shared" si="10"/>
        <v>126.25408724778688</v>
      </c>
      <c r="U40" s="145">
        <f t="shared" si="10"/>
        <v>131.75691841454659</v>
      </c>
      <c r="V40" s="145">
        <f t="shared" si="10"/>
        <v>128.58680915543502</v>
      </c>
      <c r="W40" s="145">
        <f t="shared" si="10"/>
        <v>135.64478826062683</v>
      </c>
      <c r="X40" s="145">
        <f t="shared" si="10"/>
        <v>129.13709227211098</v>
      </c>
      <c r="Y40" s="145">
        <f t="shared" si="10"/>
        <v>123.47874631150808</v>
      </c>
      <c r="Z40" s="145">
        <f t="shared" si="10"/>
        <v>135.1662812026477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133.16851423558495</v>
      </c>
      <c r="C41" s="2">
        <f t="shared" si="9"/>
        <v>134.55618470372437</v>
      </c>
      <c r="D41" s="2">
        <f t="shared" si="9"/>
        <v>128.47914506738974</v>
      </c>
      <c r="E41" s="2">
        <f t="shared" si="9"/>
        <v>139.40106866576281</v>
      </c>
      <c r="F41" s="2">
        <f t="shared" si="9"/>
        <v>132.00813461998561</v>
      </c>
      <c r="G41" s="2">
        <f t="shared" si="9"/>
        <v>129.63952468298905</v>
      </c>
      <c r="H41" s="2">
        <f t="shared" si="9"/>
        <v>134.9509530265571</v>
      </c>
      <c r="I41" s="2">
        <f t="shared" si="9"/>
        <v>126.42156471807957</v>
      </c>
      <c r="J41" s="2">
        <f t="shared" si="9"/>
        <v>129.77111412393333</v>
      </c>
      <c r="K41" s="2">
        <f t="shared" si="9"/>
        <v>140.34612010527155</v>
      </c>
      <c r="L41" s="2">
        <f t="shared" si="9"/>
        <v>139.78387431214608</v>
      </c>
      <c r="M41" s="2">
        <f t="shared" si="9"/>
        <v>121.32546455060211</v>
      </c>
      <c r="O41" s="145">
        <f t="shared" si="10"/>
        <v>133.16851423558495</v>
      </c>
      <c r="P41" s="145">
        <f t="shared" si="10"/>
        <v>134.55618470372437</v>
      </c>
      <c r="Q41" s="145">
        <f t="shared" si="10"/>
        <v>128.47914506738974</v>
      </c>
      <c r="R41" s="145">
        <f t="shared" si="10"/>
        <v>139.40106866576281</v>
      </c>
      <c r="S41" s="145">
        <f t="shared" si="10"/>
        <v>132.00813461998561</v>
      </c>
      <c r="T41" s="145">
        <f t="shared" si="10"/>
        <v>129.63952468298905</v>
      </c>
      <c r="U41" s="145">
        <f t="shared" si="10"/>
        <v>134.9509530265571</v>
      </c>
      <c r="V41" s="145">
        <f t="shared" si="10"/>
        <v>126.42156471807957</v>
      </c>
      <c r="W41" s="145">
        <f t="shared" si="10"/>
        <v>129.77111412393333</v>
      </c>
      <c r="X41" s="145">
        <f t="shared" si="10"/>
        <v>140.34612010527155</v>
      </c>
      <c r="Y41" s="145">
        <f t="shared" si="10"/>
        <v>139.78387431214608</v>
      </c>
      <c r="Z41" s="145">
        <f t="shared" si="10"/>
        <v>121.32546455060211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100.58218358720789</v>
      </c>
      <c r="C42" s="2">
        <f t="shared" si="9"/>
        <v>112.90374033016985</v>
      </c>
      <c r="D42" s="2">
        <f t="shared" si="9"/>
        <v>93.272988276577067</v>
      </c>
      <c r="E42" s="2">
        <f t="shared" si="9"/>
        <v>97.268522210702585</v>
      </c>
      <c r="F42" s="2">
        <f t="shared" si="9"/>
        <v>93.500279129117132</v>
      </c>
      <c r="G42" s="2">
        <f t="shared" si="9"/>
        <v>102.47228646622537</v>
      </c>
      <c r="H42" s="2">
        <f t="shared" si="9"/>
        <v>102.83116675970969</v>
      </c>
      <c r="I42" s="2">
        <f t="shared" si="9"/>
        <v>101.3238695270755</v>
      </c>
      <c r="J42" s="2">
        <f t="shared" si="9"/>
        <v>106.94632745832999</v>
      </c>
      <c r="K42" s="2">
        <f t="shared" si="9"/>
        <v>106.92240210543102</v>
      </c>
      <c r="L42" s="2">
        <f t="shared" si="9"/>
        <v>105.51080628439269</v>
      </c>
      <c r="M42" s="2">
        <f t="shared" si="9"/>
        <v>0</v>
      </c>
      <c r="O42" s="145">
        <f t="shared" si="10"/>
        <v>100.58218358720789</v>
      </c>
      <c r="P42" s="145">
        <f t="shared" si="10"/>
        <v>112.90374033016985</v>
      </c>
      <c r="Q42" s="145">
        <f t="shared" si="10"/>
        <v>93.272988276577067</v>
      </c>
      <c r="R42" s="145">
        <f t="shared" si="10"/>
        <v>97.268522210702585</v>
      </c>
      <c r="S42" s="145">
        <f t="shared" si="10"/>
        <v>93.500279129117132</v>
      </c>
      <c r="T42" s="145">
        <f t="shared" si="10"/>
        <v>102.47228646622537</v>
      </c>
      <c r="U42" s="145">
        <f t="shared" si="10"/>
        <v>102.83116675970969</v>
      </c>
      <c r="V42" s="145">
        <f t="shared" si="10"/>
        <v>101.3238695270755</v>
      </c>
      <c r="W42" s="145">
        <f t="shared" si="10"/>
        <v>106.94632745832999</v>
      </c>
      <c r="X42" s="145">
        <f t="shared" si="10"/>
        <v>106.92240210543102</v>
      </c>
      <c r="Y42" s="145">
        <f t="shared" si="10"/>
        <v>105.51080628439269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89.720073371082208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0.22729085254007483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23.335000000000001</v>
      </c>
      <c r="C46">
        <f>MAX(AB55:AM55)</f>
        <v>46.67</v>
      </c>
      <c r="D46">
        <f>MAX(O45:Z45)</f>
        <v>89.720073371082208</v>
      </c>
      <c r="E46">
        <f>MAX(AB45:AM45)</f>
        <v>0.22729085254007483</v>
      </c>
      <c r="F46">
        <f t="shared" ref="F46:F52" si="15">(B46-C46)*((50-E46)/(D46-E46))+C46</f>
        <v>33.691901260972237</v>
      </c>
      <c r="G46" s="55">
        <f t="shared" ref="G46:G52" si="16">IF(B46=$E$11,("&gt;"&amp;$E$11),F46)</f>
        <v>33.691901260972237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183.60315814658264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32.753808118669745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11.6675</v>
      </c>
      <c r="C47">
        <f t="shared" ref="C47:C52" si="19">MAX(AB56:AM56)</f>
        <v>23.335000000000001</v>
      </c>
      <c r="D47">
        <f t="shared" ref="D47:D52" si="20">MAX(O46:Z46)</f>
        <v>183.60315814658264</v>
      </c>
      <c r="E47">
        <f t="shared" ref="E47:E52" si="21">MAX(AB46:AM46)</f>
        <v>32.753808118669745</v>
      </c>
      <c r="F47">
        <f t="shared" si="15"/>
        <v>22.00108676975945</v>
      </c>
      <c r="G47" s="55">
        <f t="shared" si="16"/>
        <v>22.00108676975945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98.404976473402968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23.291331047132939</v>
      </c>
      <c r="AL47" s="145">
        <f t="shared" si="17"/>
        <v>-10</v>
      </c>
      <c r="AM47" s="145">
        <f t="shared" si="17"/>
        <v>-10</v>
      </c>
    </row>
    <row r="48" spans="1:39" x14ac:dyDescent="0.25">
      <c r="A48" t="str">
        <f t="shared" si="14"/>
        <v>BPE</v>
      </c>
      <c r="B48">
        <f t="shared" si="18"/>
        <v>11.6675</v>
      </c>
      <c r="C48">
        <f t="shared" si="19"/>
        <v>23.335000000000001</v>
      </c>
      <c r="D48">
        <f t="shared" si="20"/>
        <v>98.404976473402968</v>
      </c>
      <c r="E48">
        <f t="shared" si="21"/>
        <v>23.291331047132939</v>
      </c>
      <c r="F48">
        <f t="shared" si="15"/>
        <v>19.18630779848171</v>
      </c>
      <c r="G48" s="55">
        <f t="shared" si="16"/>
        <v>19.18630779848171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89.157827577956766</v>
      </c>
      <c r="Z48" s="145">
        <f t="shared" si="12"/>
        <v>-10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0.52635776377701582</v>
      </c>
    </row>
    <row r="49" spans="1:39" x14ac:dyDescent="0.25">
      <c r="A49">
        <f t="shared" si="14"/>
        <v>0</v>
      </c>
      <c r="B49">
        <f t="shared" si="18"/>
        <v>46.67</v>
      </c>
      <c r="C49">
        <f t="shared" si="19"/>
        <v>93.34</v>
      </c>
      <c r="D49">
        <f t="shared" si="20"/>
        <v>89.157827577956766</v>
      </c>
      <c r="E49">
        <f t="shared" si="21"/>
        <v>0.52635776377701582</v>
      </c>
      <c r="F49">
        <f t="shared" si="15"/>
        <v>67.289039906420115</v>
      </c>
      <c r="G49" s="55">
        <f t="shared" si="16"/>
        <v>67.289039906420115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124.29220831007255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93.34</v>
      </c>
      <c r="C50">
        <f t="shared" si="19"/>
        <v>-10</v>
      </c>
      <c r="D50">
        <f t="shared" si="20"/>
        <v>124.29220831007255</v>
      </c>
      <c r="E50">
        <f t="shared" si="21"/>
        <v>-10</v>
      </c>
      <c r="F50">
        <f t="shared" si="15"/>
        <v>36.170958673072477</v>
      </c>
      <c r="G50" s="55" t="str">
        <f t="shared" si="16"/>
        <v>&gt;93.34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135.1662812026477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93.34</v>
      </c>
      <c r="C51">
        <f t="shared" si="19"/>
        <v>-10</v>
      </c>
      <c r="D51">
        <f t="shared" si="20"/>
        <v>135.1662812026477</v>
      </c>
      <c r="E51">
        <f t="shared" si="21"/>
        <v>-10</v>
      </c>
      <c r="F51">
        <f t="shared" si="15"/>
        <v>32.712398145299531</v>
      </c>
      <c r="G51" s="55" t="str">
        <f t="shared" si="16"/>
        <v>&gt;93.34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121.32546455060211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93.34</v>
      </c>
      <c r="C52">
        <f t="shared" si="19"/>
        <v>-10</v>
      </c>
      <c r="D52">
        <f t="shared" si="20"/>
        <v>121.32546455060211</v>
      </c>
      <c r="E52">
        <f t="shared" si="21"/>
        <v>-10</v>
      </c>
      <c r="F52">
        <f t="shared" si="15"/>
        <v>37.213996319890207</v>
      </c>
      <c r="G52" s="55" t="str">
        <f t="shared" si="16"/>
        <v>&gt;93.34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105.51080628439269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23.335000000000001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46.67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11.6675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23.335000000000001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11.6675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23.335000000000001</v>
      </c>
      <c r="AL57" s="145">
        <f t="shared" si="23"/>
        <v>-10</v>
      </c>
      <c r="AM57" s="145">
        <f t="shared" si="23"/>
        <v>-10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46.67</v>
      </c>
      <c r="Z58" s="145">
        <f t="shared" si="22"/>
        <v>-10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93.34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93.34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93.34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93.34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46.67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93.34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2025-11-27T14:38:27Z</dcterms:modified>
</cp:coreProperties>
</file>