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FCA2A243-111A-4109-A633-82D631CAC65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J32" i="10" s="1"/>
  <c r="G23" i="10"/>
  <c r="I23" i="10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C13" i="14"/>
  <c r="AP13" i="14" s="1"/>
  <c r="D13" i="14"/>
  <c r="AQ13" i="14" s="1"/>
  <c r="E13" i="14"/>
  <c r="AR13" i="14" s="1"/>
  <c r="F13" i="14"/>
  <c r="AS13" i="14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AS14" i="14" s="1"/>
  <c r="T13" i="14"/>
  <c r="U13" i="14"/>
  <c r="AU14" i="14" s="1"/>
  <c r="V13" i="14"/>
  <c r="AV14" i="14" s="1"/>
  <c r="W13" i="14"/>
  <c r="AW14" i="14" s="1"/>
  <c r="X13" i="14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AO13" i="14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I14" i="14"/>
  <c r="AJ14" i="14"/>
  <c r="AW18" i="14" s="1"/>
  <c r="AK14" i="14"/>
  <c r="AL14" i="14"/>
  <c r="AM14" i="14"/>
  <c r="AZ18" i="14" s="1"/>
  <c r="AT14" i="14"/>
  <c r="AX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AZ19" i="14" s="1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AQ22" i="14" s="1"/>
  <c r="E16" i="14"/>
  <c r="AR22" i="14" s="1"/>
  <c r="F16" i="14"/>
  <c r="AS22" i="14" s="1"/>
  <c r="G16" i="14"/>
  <c r="AT22" i="14" s="1"/>
  <c r="H16" i="14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F16" i="14"/>
  <c r="AS24" i="14" s="1"/>
  <c r="AG16" i="14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AW16" i="14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R17" i="14"/>
  <c r="AR26" i="14" s="1"/>
  <c r="S17" i="14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/>
  <c r="AK17" i="14"/>
  <c r="AX27" i="14" s="1"/>
  <c r="AL17" i="14"/>
  <c r="AY27" i="14" s="1"/>
  <c r="AM17" i="14"/>
  <c r="AZ27" i="14" s="1"/>
  <c r="AU17" i="14"/>
  <c r="AW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Y18" i="14"/>
  <c r="AY29" i="14" s="1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U18" i="14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K19" i="14"/>
  <c r="AX31" i="14" s="1"/>
  <c r="L19" i="14"/>
  <c r="M19" i="14"/>
  <c r="AZ31" i="14" s="1"/>
  <c r="O19" i="14"/>
  <c r="AO32" i="14" s="1"/>
  <c r="P19" i="14"/>
  <c r="AP32" i="14" s="1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L19" i="14"/>
  <c r="AY33" i="14" s="1"/>
  <c r="AM19" i="14"/>
  <c r="AZ33" i="14" s="1"/>
  <c r="AT19" i="14"/>
  <c r="B20" i="14"/>
  <c r="C20" i="14"/>
  <c r="D20" i="14"/>
  <c r="E20" i="14"/>
  <c r="F20" i="14"/>
  <c r="G20" i="14"/>
  <c r="H20" i="14"/>
  <c r="AR34" i="14" s="1"/>
  <c r="I20" i="14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 s="1"/>
  <c r="AS23" i="14"/>
  <c r="AR24" i="14"/>
  <c r="AT24" i="14"/>
  <c r="AQ26" i="14"/>
  <c r="AS26" i="14"/>
  <c r="AV26" i="14"/>
  <c r="AX29" i="14"/>
  <c r="AO31" i="14"/>
  <c r="AP31" i="14"/>
  <c r="AW31" i="14"/>
  <c r="AX33" i="14"/>
  <c r="AS34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AT14" i="13" s="1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AP17" i="13" s="1"/>
  <c r="Q14" i="13"/>
  <c r="AQ17" i="13" s="1"/>
  <c r="R14" i="13"/>
  <c r="S14" i="13"/>
  <c r="AS17" i="13" s="1"/>
  <c r="T14" i="13"/>
  <c r="AT17" i="13" s="1"/>
  <c r="U14" i="13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R18" i="13" s="1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B15" i="13"/>
  <c r="AO19" i="13" s="1"/>
  <c r="C15" i="13"/>
  <c r="AP19" i="13" s="1"/>
  <c r="D15" i="13"/>
  <c r="AQ19" i="13" s="1"/>
  <c r="E15" i="13"/>
  <c r="AR19" i="13" s="1"/>
  <c r="F15" i="13"/>
  <c r="AS19" i="13" s="1"/>
  <c r="G15" i="13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AU20" i="13" s="1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H15" i="13"/>
  <c r="AI15" i="13"/>
  <c r="AV21" i="13" s="1"/>
  <c r="AJ15" i="13"/>
  <c r="AW21" i="13" s="1"/>
  <c r="AK15" i="13"/>
  <c r="AX21" i="13" s="1"/>
  <c r="AL15" i="13"/>
  <c r="AM15" i="13"/>
  <c r="AO15" i="13"/>
  <c r="AX15" i="13"/>
  <c r="B16" i="13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AQ23" i="13" s="1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AV16" i="13"/>
  <c r="B17" i="13"/>
  <c r="AO25" i="13" s="1"/>
  <c r="C17" i="13"/>
  <c r="AP25" i="13" s="1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U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AV28" i="13" s="1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S30" i="13" s="1"/>
  <c r="AG18" i="13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J19" i="13"/>
  <c r="AW31" i="13" s="1"/>
  <c r="K19" i="13"/>
  <c r="AX31" i="13" s="1"/>
  <c r="L19" i="13"/>
  <c r="AY31" i="13" s="1"/>
  <c r="M19" i="13"/>
  <c r="AZ31" i="13" s="1"/>
  <c r="O19" i="13"/>
  <c r="AO32" i="13" s="1"/>
  <c r="P19" i="13"/>
  <c r="Q19" i="13"/>
  <c r="AQ32" i="13" s="1"/>
  <c r="R19" i="13"/>
  <c r="S19" i="13"/>
  <c r="AS32" i="13" s="1"/>
  <c r="T19" i="13"/>
  <c r="AT32" i="13" s="1"/>
  <c r="U19" i="13"/>
  <c r="V19" i="13"/>
  <c r="W19" i="13"/>
  <c r="AW32" i="13" s="1"/>
  <c r="X19" i="13"/>
  <c r="AX32" i="13" s="1"/>
  <c r="Y19" i="13"/>
  <c r="Z19" i="13"/>
  <c r="AZ32" i="13" s="1"/>
  <c r="AB19" i="13"/>
  <c r="AC19" i="13"/>
  <c r="AP33" i="13" s="1"/>
  <c r="AD19" i="13"/>
  <c r="AE19" i="13"/>
  <c r="AF19" i="13"/>
  <c r="AS33" i="13" s="1"/>
  <c r="AG19" i="13"/>
  <c r="AT33" i="13" s="1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Y19" i="13"/>
  <c r="B20" i="13"/>
  <c r="C20" i="13"/>
  <c r="D20" i="13"/>
  <c r="E20" i="13"/>
  <c r="G21" i="13" s="1"/>
  <c r="F20" i="13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R36" i="13" s="1"/>
  <c r="AI20" i="13"/>
  <c r="AS36" i="13" s="1"/>
  <c r="AJ20" i="13"/>
  <c r="AK20" i="13"/>
  <c r="AU36" i="13" s="1"/>
  <c r="AL20" i="13"/>
  <c r="AM20" i="13"/>
  <c r="AI21" i="13" s="1"/>
  <c r="AY21" i="13"/>
  <c r="AZ21" i="13"/>
  <c r="AO22" i="13"/>
  <c r="AS23" i="13"/>
  <c r="A24" i="13"/>
  <c r="AR26" i="13"/>
  <c r="AT26" i="13"/>
  <c r="AS27" i="13"/>
  <c r="AT28" i="13"/>
  <c r="AT30" i="13"/>
  <c r="AP32" i="13"/>
  <c r="AR33" i="13"/>
  <c r="AS35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C31" i="9" s="1"/>
  <c r="C41" i="9" s="1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M24" i="6" s="1"/>
  <c r="G21" i="6"/>
  <c r="I21" i="6"/>
  <c r="B26" i="6" s="1"/>
  <c r="R21" i="6"/>
  <c r="T21" i="6"/>
  <c r="V21" i="6"/>
  <c r="AE21" i="6"/>
  <c r="AG21" i="6"/>
  <c r="AI21" i="6"/>
  <c r="AD25" i="6" s="1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1" i="2"/>
  <c r="I21" i="2"/>
  <c r="M29" i="2" s="1"/>
  <c r="R21" i="2"/>
  <c r="T21" i="2"/>
  <c r="V21" i="2"/>
  <c r="U23" i="2" s="1"/>
  <c r="AE21" i="2"/>
  <c r="AG21" i="2"/>
  <c r="AI21" i="2"/>
  <c r="AF27" i="2" s="1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X53" i="6"/>
  <c r="W53" i="6" s="1"/>
  <c r="V53" i="6" s="1"/>
  <c r="U53" i="6" s="1"/>
  <c r="A14" i="13"/>
  <c r="X53" i="13"/>
  <c r="W53" i="13" s="1"/>
  <c r="V53" i="13" s="1"/>
  <c r="U53" i="13" s="1"/>
  <c r="A36" i="13"/>
  <c r="A13" i="7"/>
  <c r="A19" i="6"/>
  <c r="AE23" i="7"/>
  <c r="D23" i="6"/>
  <c r="AQ23" i="14"/>
  <c r="AU22" i="14"/>
  <c r="AU24" i="13"/>
  <c r="AM28" i="2"/>
  <c r="AK24" i="2"/>
  <c r="AU27" i="13"/>
  <c r="AJ29" i="2"/>
  <c r="AV36" i="13"/>
  <c r="AY32" i="13"/>
  <c r="AU32" i="13"/>
  <c r="M27" i="2"/>
  <c r="F26" i="2"/>
  <c r="AV31" i="13"/>
  <c r="AR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K30" i="10"/>
  <c r="K40" i="10" s="1"/>
  <c r="X40" i="10" s="1"/>
  <c r="M30" i="10"/>
  <c r="M40" i="10" s="1"/>
  <c r="AM40" i="10" s="1"/>
  <c r="C31" i="10"/>
  <c r="C41" i="10" s="1"/>
  <c r="AC41" i="10" s="1"/>
  <c r="F31" i="10"/>
  <c r="F41" i="10" s="1"/>
  <c r="H28" i="10"/>
  <c r="H38" i="10" s="1"/>
  <c r="U38" i="10" s="1"/>
  <c r="B25" i="10"/>
  <c r="B35" i="10" s="1"/>
  <c r="AB35" i="10" s="1"/>
  <c r="AB45" i="10" s="1"/>
  <c r="AB55" i="10" s="1"/>
  <c r="H29" i="10"/>
  <c r="H39" i="10" s="1"/>
  <c r="U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P34" i="6"/>
  <c r="S25" i="6"/>
  <c r="Z29" i="6"/>
  <c r="AT21" i="13"/>
  <c r="AX20" i="13"/>
  <c r="AX17" i="13"/>
  <c r="AU28" i="13"/>
  <c r="AP26" i="13"/>
  <c r="AO33" i="13"/>
  <c r="AX19" i="13"/>
  <c r="AT19" i="13"/>
  <c r="AG23" i="2"/>
  <c r="A33" i="7"/>
  <c r="A23" i="7"/>
  <c r="J42" i="10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V23" i="8"/>
  <c r="I31" i="10"/>
  <c r="I41" i="10" s="1"/>
  <c r="I27" i="10"/>
  <c r="I37" i="10" s="1"/>
  <c r="F30" i="10"/>
  <c r="F40" i="10" s="1"/>
  <c r="H27" i="10"/>
  <c r="H37" i="10" s="1"/>
  <c r="L26" i="10"/>
  <c r="L36" i="10" s="1"/>
  <c r="Y36" i="10" s="1"/>
  <c r="H31" i="10"/>
  <c r="H41" i="10" s="1"/>
  <c r="L32" i="10"/>
  <c r="L42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G23" i="6"/>
  <c r="K29" i="6"/>
  <c r="G28" i="6"/>
  <c r="J25" i="6"/>
  <c r="F24" i="6"/>
  <c r="C23" i="6"/>
  <c r="G24" i="6"/>
  <c r="C25" i="6"/>
  <c r="K25" i="6"/>
  <c r="D27" i="6"/>
  <c r="D28" i="6"/>
  <c r="H28" i="6"/>
  <c r="L28" i="6"/>
  <c r="D29" i="6"/>
  <c r="H29" i="6"/>
  <c r="L29" i="6"/>
  <c r="B30" i="6"/>
  <c r="F30" i="6"/>
  <c r="J30" i="6"/>
  <c r="K26" i="6"/>
  <c r="M23" i="6"/>
  <c r="I24" i="6"/>
  <c r="I25" i="6"/>
  <c r="F23" i="6"/>
  <c r="F25" i="6"/>
  <c r="E26" i="6"/>
  <c r="E27" i="6"/>
  <c r="I27" i="6"/>
  <c r="M27" i="6"/>
  <c r="E29" i="6"/>
  <c r="I29" i="6"/>
  <c r="M29" i="6"/>
  <c r="C30" i="6"/>
  <c r="G30" i="6"/>
  <c r="K30" i="6"/>
  <c r="H23" i="6"/>
  <c r="H25" i="6"/>
  <c r="J23" i="6"/>
  <c r="C24" i="6"/>
  <c r="F26" i="6"/>
  <c r="F27" i="6"/>
  <c r="J27" i="6"/>
  <c r="B28" i="6"/>
  <c r="F28" i="6"/>
  <c r="J28" i="6"/>
  <c r="B29" i="6"/>
  <c r="F29" i="6"/>
  <c r="D30" i="6"/>
  <c r="H30" i="6"/>
  <c r="L25" i="6"/>
  <c r="G26" i="6"/>
  <c r="E25" i="6"/>
  <c r="M25" i="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AL36" i="10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47" i="13"/>
  <c r="A34" i="13"/>
  <c r="A87" i="8"/>
  <c r="A45" i="14" l="1"/>
  <c r="A24" i="14"/>
  <c r="A15" i="2"/>
  <c r="A16" i="13"/>
  <c r="A39" i="7"/>
  <c r="A29" i="7"/>
  <c r="A50" i="7"/>
  <c r="A18" i="2"/>
  <c r="A29" i="2"/>
  <c r="A38" i="6"/>
  <c r="A41" i="8"/>
  <c r="A62" i="8" s="1"/>
  <c r="A18" i="7"/>
  <c r="A25" i="13"/>
  <c r="A48" i="7"/>
  <c r="A15" i="13"/>
  <c r="A46" i="13"/>
  <c r="A89" i="8"/>
  <c r="A34" i="15"/>
  <c r="E26" i="10"/>
  <c r="E36" i="10" s="1"/>
  <c r="AE36" i="10" s="1"/>
  <c r="AF46" i="10" s="1"/>
  <c r="AF56" i="10" s="1"/>
  <c r="M27" i="10"/>
  <c r="M37" i="10" s="1"/>
  <c r="C26" i="10"/>
  <c r="C36" i="10" s="1"/>
  <c r="Y32" i="8"/>
  <c r="Y30" i="8"/>
  <c r="B32" i="10"/>
  <c r="B42" i="10" s="1"/>
  <c r="AB42" i="10" s="1"/>
  <c r="AB52" i="10" s="1"/>
  <c r="AB62" i="10" s="1"/>
  <c r="B26" i="10"/>
  <c r="B36" i="10" s="1"/>
  <c r="AB36" i="10" s="1"/>
  <c r="AB46" i="10" s="1"/>
  <c r="D32" i="10"/>
  <c r="D42" i="10" s="1"/>
  <c r="J25" i="10"/>
  <c r="J35" i="10" s="1"/>
  <c r="AJ35" i="10" s="1"/>
  <c r="G26" i="10"/>
  <c r="G36" i="10" s="1"/>
  <c r="T36" i="10" s="1"/>
  <c r="I29" i="10"/>
  <c r="I39" i="10" s="1"/>
  <c r="AI39" i="10" s="1"/>
  <c r="C30" i="10"/>
  <c r="C40" i="10" s="1"/>
  <c r="AC40" i="10" s="1"/>
  <c r="Q31" i="8"/>
  <c r="Q101" i="8" s="1"/>
  <c r="H32" i="10"/>
  <c r="H42" i="10" s="1"/>
  <c r="U42" i="10" s="1"/>
  <c r="AK40" i="10"/>
  <c r="AK50" i="10" s="1"/>
  <c r="AK60" i="10" s="1"/>
  <c r="J31" i="10"/>
  <c r="J41" i="10" s="1"/>
  <c r="W41" i="10" s="1"/>
  <c r="I32" i="10"/>
  <c r="I42" i="10" s="1"/>
  <c r="L29" i="10"/>
  <c r="L39" i="10" s="1"/>
  <c r="U31" i="8"/>
  <c r="AH101" i="8" s="1"/>
  <c r="U29" i="8"/>
  <c r="U99" i="8" s="1"/>
  <c r="U109" i="8" s="1"/>
  <c r="U119" i="8" s="1"/>
  <c r="B27" i="10"/>
  <c r="B37" i="10" s="1"/>
  <c r="K29" i="10"/>
  <c r="K39" i="10" s="1"/>
  <c r="AK39" i="10" s="1"/>
  <c r="V29" i="8"/>
  <c r="AI99" i="8" s="1"/>
  <c r="U30" i="8"/>
  <c r="U100" i="8" s="1"/>
  <c r="U25" i="8"/>
  <c r="U95" i="8" s="1"/>
  <c r="G25" i="10"/>
  <c r="G35" i="10" s="1"/>
  <c r="T35" i="10" s="1"/>
  <c r="B31" i="10"/>
  <c r="B41" i="10" s="1"/>
  <c r="F26" i="10"/>
  <c r="F36" i="10" s="1"/>
  <c r="AF36" i="10" s="1"/>
  <c r="E30" i="10"/>
  <c r="E40" i="10" s="1"/>
  <c r="K31" i="10"/>
  <c r="K41" i="10" s="1"/>
  <c r="AK41" i="10" s="1"/>
  <c r="E23" i="8"/>
  <c r="B28" i="8"/>
  <c r="O68" i="8" s="1"/>
  <c r="K27" i="6"/>
  <c r="AJ28" i="6"/>
  <c r="L23" i="6"/>
  <c r="G25" i="6"/>
  <c r="I28" i="6"/>
  <c r="C26" i="6"/>
  <c r="J26" i="6"/>
  <c r="AK25" i="6"/>
  <c r="AB26" i="6"/>
  <c r="L30" i="6"/>
  <c r="K24" i="6"/>
  <c r="E28" i="6"/>
  <c r="AO34" i="6"/>
  <c r="W40" i="6" s="1"/>
  <c r="AC24" i="6"/>
  <c r="V23" i="6"/>
  <c r="AD30" i="6"/>
  <c r="AB25" i="6"/>
  <c r="AG30" i="6"/>
  <c r="B23" i="2"/>
  <c r="D28" i="2"/>
  <c r="C25" i="2"/>
  <c r="C35" i="2" s="1"/>
  <c r="C38" i="3" s="1"/>
  <c r="I27" i="2"/>
  <c r="K24" i="2"/>
  <c r="I24" i="2"/>
  <c r="AH24" i="2"/>
  <c r="G26" i="2"/>
  <c r="K27" i="2"/>
  <c r="C28" i="2"/>
  <c r="AF28" i="2"/>
  <c r="G24" i="2"/>
  <c r="AL25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17" i="15"/>
  <c r="A50" i="13"/>
  <c r="A14" i="6"/>
  <c r="A3" i="16"/>
  <c r="A27" i="13"/>
  <c r="A35" i="16"/>
  <c r="A49" i="15"/>
  <c r="A29" i="6"/>
  <c r="A24" i="16"/>
  <c r="A24" i="15"/>
  <c r="A35" i="14"/>
  <c r="A34" i="16"/>
  <c r="A16" i="7"/>
  <c r="A45" i="15"/>
  <c r="A26" i="7"/>
  <c r="A34" i="6"/>
  <c r="A36" i="7"/>
  <c r="A39" i="16"/>
  <c r="A39" i="2"/>
  <c r="A37" i="6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B41" i="10"/>
  <c r="AB51" i="10" s="1"/>
  <c r="AB61" i="10" s="1"/>
  <c r="O41" i="10"/>
  <c r="V39" i="10"/>
  <c r="V49" i="10" s="1"/>
  <c r="V59" i="10" s="1"/>
  <c r="O36" i="10"/>
  <c r="D29" i="10"/>
  <c r="D39" i="10" s="1"/>
  <c r="Q39" i="10" s="1"/>
  <c r="F27" i="10"/>
  <c r="F37" i="10" s="1"/>
  <c r="S37" i="10" s="1"/>
  <c r="S47" i="10" s="1"/>
  <c r="S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AC39" i="10" s="1"/>
  <c r="P40" i="10"/>
  <c r="E32" i="10"/>
  <c r="E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AH38" i="10"/>
  <c r="E31" i="10"/>
  <c r="E41" i="10" s="1"/>
  <c r="G31" i="10"/>
  <c r="G41" i="10" s="1"/>
  <c r="AG41" i="10" s="1"/>
  <c r="J28" i="10"/>
  <c r="J38" i="10" s="1"/>
  <c r="D25" i="10"/>
  <c r="D35" i="10" s="1"/>
  <c r="F29" i="10"/>
  <c r="F39" i="10" s="1"/>
  <c r="J26" i="10"/>
  <c r="J36" i="10" s="1"/>
  <c r="M31" i="10"/>
  <c r="M41" i="10" s="1"/>
  <c r="E28" i="10"/>
  <c r="E38" i="10" s="1"/>
  <c r="R23" i="8"/>
  <c r="V30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X42" i="10" s="1"/>
  <c r="W52" i="10" s="1"/>
  <c r="W62" i="10" s="1"/>
  <c r="D28" i="10"/>
  <c r="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AM46" i="10" s="1"/>
  <c r="AM56" i="10" s="1"/>
  <c r="M29" i="10"/>
  <c r="M39" i="10" s="1"/>
  <c r="G32" i="10"/>
  <c r="G42" i="10" s="1"/>
  <c r="I30" i="10"/>
  <c r="I40" i="10" s="1"/>
  <c r="V40" i="10" s="1"/>
  <c r="V50" i="10" s="1"/>
  <c r="M32" i="10"/>
  <c r="M42" i="10" s="1"/>
  <c r="AM42" i="10" s="1"/>
  <c r="K27" i="10"/>
  <c r="K37" i="10" s="1"/>
  <c r="C25" i="10"/>
  <c r="C35" i="10" s="1"/>
  <c r="F32" i="10"/>
  <c r="F42" i="10" s="1"/>
  <c r="S42" i="10" s="1"/>
  <c r="O35" i="10"/>
  <c r="O45" i="10" s="1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J87" i="8" s="1"/>
  <c r="X95" i="3" s="1"/>
  <c r="F32" i="8"/>
  <c r="S72" i="8" s="1"/>
  <c r="AC29" i="6"/>
  <c r="AF26" i="6"/>
  <c r="AI23" i="6"/>
  <c r="AF29" i="6"/>
  <c r="AE26" i="6"/>
  <c r="AG24" i="6"/>
  <c r="AL29" i="6"/>
  <c r="U26" i="6"/>
  <c r="U27" i="6"/>
  <c r="W30" i="6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K40" i="6" s="1"/>
  <c r="S7" i="3" s="1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U37" i="2" s="1"/>
  <c r="J26" i="2"/>
  <c r="J36" i="2" s="1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36" i="14"/>
  <c r="A28" i="7"/>
  <c r="A17" i="7"/>
  <c r="A26" i="15"/>
  <c r="A19" i="15"/>
  <c r="A35" i="6"/>
  <c r="A13" i="13"/>
  <c r="A46" i="15"/>
  <c r="A41" i="3"/>
  <c r="A28" i="15"/>
  <c r="A46" i="14"/>
  <c r="A48" i="15"/>
  <c r="V99" i="8"/>
  <c r="AF39" i="10"/>
  <c r="S39" i="10"/>
  <c r="R35" i="10"/>
  <c r="P41" i="10"/>
  <c r="W30" i="8"/>
  <c r="T32" i="8"/>
  <c r="W32" i="8"/>
  <c r="W25" i="8"/>
  <c r="Q32" i="8"/>
  <c r="O29" i="8"/>
  <c r="P29" i="8"/>
  <c r="P32" i="8"/>
  <c r="R25" i="8"/>
  <c r="R95" i="8" s="1"/>
  <c r="Q25" i="8"/>
  <c r="X28" i="8"/>
  <c r="S25" i="8"/>
  <c r="AB56" i="10"/>
  <c r="AD101" i="8"/>
  <c r="AJ42" i="10"/>
  <c r="W42" i="10"/>
  <c r="P38" i="10"/>
  <c r="AC38" i="10"/>
  <c r="T38" i="10"/>
  <c r="AG38" i="10"/>
  <c r="AH48" i="10" s="1"/>
  <c r="AH58" i="10" s="1"/>
  <c r="Z26" i="8"/>
  <c r="Z96" i="8" s="1"/>
  <c r="Z106" i="8" s="1"/>
  <c r="Z116" i="8" s="1"/>
  <c r="M25" i="10"/>
  <c r="M35" i="10" s="1"/>
  <c r="Z35" i="10" s="1"/>
  <c r="K25" i="10"/>
  <c r="K35" i="10" s="1"/>
  <c r="B29" i="10"/>
  <c r="B39" i="10" s="1"/>
  <c r="AB39" i="10" s="1"/>
  <c r="J29" i="10"/>
  <c r="J39" i="10" s="1"/>
  <c r="W39" i="10" s="1"/>
  <c r="W49" i="10" s="1"/>
  <c r="W59" i="10" s="1"/>
  <c r="W40" i="10"/>
  <c r="W50" i="10" s="1"/>
  <c r="W60" i="10" s="1"/>
  <c r="R31" i="8"/>
  <c r="AE101" i="8" s="1"/>
  <c r="AE111" i="8" s="1"/>
  <c r="AE121" i="8" s="1"/>
  <c r="B30" i="10"/>
  <c r="B40" i="10" s="1"/>
  <c r="D31" i="10"/>
  <c r="D41" i="10" s="1"/>
  <c r="F25" i="10"/>
  <c r="F35" i="10" s="1"/>
  <c r="T23" i="8"/>
  <c r="O42" i="10"/>
  <c r="Z27" i="8"/>
  <c r="AM97" i="8" s="1"/>
  <c r="AJ41" i="10"/>
  <c r="K30" i="8"/>
  <c r="W65" i="8"/>
  <c r="G29" i="8"/>
  <c r="T69" i="8" s="1"/>
  <c r="D28" i="8"/>
  <c r="D32" i="8"/>
  <c r="H30" i="8"/>
  <c r="M32" i="8"/>
  <c r="C32" i="8"/>
  <c r="P72" i="8" s="1"/>
  <c r="C26" i="8"/>
  <c r="AC66" i="8" s="1"/>
  <c r="F37" i="6"/>
  <c r="F51" i="3" s="1"/>
  <c r="AC27" i="6"/>
  <c r="AK26" i="6"/>
  <c r="AQ34" i="6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AI26" i="6"/>
  <c r="AM29" i="6"/>
  <c r="M39" i="6" s="1"/>
  <c r="M63" i="3" s="1"/>
  <c r="AH29" i="6"/>
  <c r="AC25" i="6"/>
  <c r="AK29" i="6"/>
  <c r="AC26" i="6"/>
  <c r="AC30" i="6"/>
  <c r="AF25" i="6"/>
  <c r="F35" i="6" s="1"/>
  <c r="AB30" i="6"/>
  <c r="AD29" i="6"/>
  <c r="AK24" i="6"/>
  <c r="AG29" i="6"/>
  <c r="AJ25" i="6"/>
  <c r="AJ29" i="6"/>
  <c r="AG25" i="6"/>
  <c r="AI24" i="6"/>
  <c r="AB28" i="6"/>
  <c r="B38" i="6" s="1"/>
  <c r="AE24" i="6"/>
  <c r="AI28" i="6"/>
  <c r="AB24" i="6"/>
  <c r="AL28" i="6"/>
  <c r="AC23" i="6"/>
  <c r="AM25" i="6"/>
  <c r="AF28" i="6"/>
  <c r="AI25" i="6"/>
  <c r="AM28" i="6"/>
  <c r="AJ24" i="6"/>
  <c r="AB29" i="6"/>
  <c r="AK23" i="6"/>
  <c r="AJ23" i="6"/>
  <c r="AE23" i="6"/>
  <c r="AJ27" i="6"/>
  <c r="J37" i="6" s="1"/>
  <c r="J51" i="3" s="1"/>
  <c r="AL25" i="6"/>
  <c r="AE28" i="6"/>
  <c r="AF23" i="6"/>
  <c r="F33" i="6" s="1"/>
  <c r="F27" i="3" s="1"/>
  <c r="AH28" i="6"/>
  <c r="H38" i="6" s="1"/>
  <c r="H57" i="3" s="1"/>
  <c r="AG23" i="6"/>
  <c r="AL24" i="6"/>
  <c r="AF27" i="6"/>
  <c r="AH24" i="6"/>
  <c r="AM27" i="6"/>
  <c r="AE25" i="6"/>
  <c r="AD28" i="6"/>
  <c r="AH23" i="6"/>
  <c r="H33" i="6" s="1"/>
  <c r="H27" i="3" s="1"/>
  <c r="AB27" i="6"/>
  <c r="AD23" i="6"/>
  <c r="AI27" i="6"/>
  <c r="AM23" i="6"/>
  <c r="M33" i="6" s="1"/>
  <c r="M27" i="3" s="1"/>
  <c r="AL27" i="6"/>
  <c r="E35" i="6"/>
  <c r="E39" i="3" s="1"/>
  <c r="G36" i="6"/>
  <c r="G45" i="3" s="1"/>
  <c r="L33" i="6"/>
  <c r="L27" i="3" s="1"/>
  <c r="F36" i="6"/>
  <c r="F45" i="3" s="1"/>
  <c r="B40" i="6"/>
  <c r="O81" i="6" s="1"/>
  <c r="G34" i="6"/>
  <c r="G33" i="3" s="1"/>
  <c r="U25" i="6"/>
  <c r="T29" i="6"/>
  <c r="E24" i="6"/>
  <c r="J29" i="6"/>
  <c r="B27" i="6"/>
  <c r="M28" i="6"/>
  <c r="J24" i="6"/>
  <c r="L27" i="6"/>
  <c r="L37" i="6" s="1"/>
  <c r="L51" i="3" s="1"/>
  <c r="C27" i="6"/>
  <c r="I23" i="6"/>
  <c r="I33" i="6" s="1"/>
  <c r="I27" i="3" s="1"/>
  <c r="M26" i="6"/>
  <c r="L24" i="6"/>
  <c r="B24" i="6"/>
  <c r="H24" i="6"/>
  <c r="H27" i="6"/>
  <c r="AI29" i="2"/>
  <c r="AJ27" i="2"/>
  <c r="AG21" i="13"/>
  <c r="AM24" i="2"/>
  <c r="Q26" i="2"/>
  <c r="V25" i="2"/>
  <c r="T24" i="2"/>
  <c r="T30" i="2"/>
  <c r="Y29" i="2"/>
  <c r="V27" i="2"/>
  <c r="I37" i="2" s="1"/>
  <c r="Z23" i="2"/>
  <c r="Y25" i="2"/>
  <c r="Y30" i="2"/>
  <c r="Q25" i="2"/>
  <c r="Z29" i="2"/>
  <c r="S23" i="2"/>
  <c r="W27" i="2"/>
  <c r="Y34" i="2"/>
  <c r="O27" i="2"/>
  <c r="D35" i="2"/>
  <c r="W26" i="2"/>
  <c r="X37" i="2"/>
  <c r="H25" i="2"/>
  <c r="C29" i="2"/>
  <c r="M24" i="2"/>
  <c r="J23" i="2"/>
  <c r="J33" i="2" s="1"/>
  <c r="J26" i="3" s="1"/>
  <c r="F27" i="2"/>
  <c r="L25" i="2"/>
  <c r="L35" i="2" s="1"/>
  <c r="G29" i="2"/>
  <c r="E25" i="2"/>
  <c r="H28" i="2"/>
  <c r="B24" i="2"/>
  <c r="J27" i="2"/>
  <c r="J37" i="2" s="1"/>
  <c r="J30" i="2"/>
  <c r="C26" i="2"/>
  <c r="D26" i="2"/>
  <c r="D36" i="2" s="1"/>
  <c r="D44" i="3" s="1"/>
  <c r="K29" i="2"/>
  <c r="I25" i="2"/>
  <c r="I35" i="2" s="1"/>
  <c r="I38" i="3" s="1"/>
  <c r="L28" i="2"/>
  <c r="F24" i="2"/>
  <c r="E28" i="2"/>
  <c r="F29" i="2"/>
  <c r="K26" i="2"/>
  <c r="H26" i="2"/>
  <c r="C30" i="2"/>
  <c r="M25" i="2"/>
  <c r="J24" i="2"/>
  <c r="I28" i="2"/>
  <c r="F28" i="2"/>
  <c r="D23" i="2"/>
  <c r="L26" i="2"/>
  <c r="G30" i="2"/>
  <c r="G40" i="2" s="1"/>
  <c r="E26" i="2"/>
  <c r="D29" i="2"/>
  <c r="B25" i="2"/>
  <c r="B28" i="2"/>
  <c r="J29" i="2"/>
  <c r="H23" i="2"/>
  <c r="D27" i="2"/>
  <c r="K30" i="2"/>
  <c r="H29" i="2"/>
  <c r="F25" i="2"/>
  <c r="M28" i="2"/>
  <c r="C27" i="2"/>
  <c r="F30" i="2"/>
  <c r="L23" i="2"/>
  <c r="H27" i="2"/>
  <c r="E23" i="2"/>
  <c r="I26" i="2"/>
  <c r="L29" i="2"/>
  <c r="J25" i="2"/>
  <c r="E29" i="2"/>
  <c r="K25" i="2"/>
  <c r="AP22" i="13"/>
  <c r="B26" i="2"/>
  <c r="E24" i="2"/>
  <c r="H24" i="2"/>
  <c r="C23" i="2"/>
  <c r="F23" i="2"/>
  <c r="M23" i="2"/>
  <c r="D24" i="2"/>
  <c r="D34" i="2" s="1"/>
  <c r="AQ28" i="13"/>
  <c r="AU25" i="13"/>
  <c r="AT13" i="13"/>
  <c r="M30" i="2"/>
  <c r="L30" i="2"/>
  <c r="I23" i="2"/>
  <c r="AW13" i="13"/>
  <c r="I30" i="2"/>
  <c r="I40" i="2" s="1"/>
  <c r="Q6" i="3" s="1"/>
  <c r="H30" i="2"/>
  <c r="K28" i="2"/>
  <c r="G23" i="2"/>
  <c r="G33" i="2" s="1"/>
  <c r="E30" i="2"/>
  <c r="D30" i="2"/>
  <c r="G28" i="2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35" i="7"/>
  <c r="A23" i="15"/>
  <c r="A25" i="2"/>
  <c r="A28" i="2"/>
  <c r="A15" i="7"/>
  <c r="A25" i="16"/>
  <c r="A18" i="13"/>
  <c r="A4" i="16"/>
  <c r="A5" i="16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R36" i="10"/>
  <c r="AF42" i="10"/>
  <c r="R42" i="10"/>
  <c r="AE42" i="10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W35" i="10"/>
  <c r="AH138" i="8"/>
  <c r="AH148" i="8" s="1"/>
  <c r="AL136" i="8"/>
  <c r="AL146" i="8" s="1"/>
  <c r="P35" i="10"/>
  <c r="AC35" i="10"/>
  <c r="AC45" i="10" s="1"/>
  <c r="AM136" i="8"/>
  <c r="AM146" i="8" s="1"/>
  <c r="AK42" i="10"/>
  <c r="AK52" i="10" s="1"/>
  <c r="AK62" i="10" s="1"/>
  <c r="AE38" i="10"/>
  <c r="R38" i="10"/>
  <c r="P139" i="8"/>
  <c r="P149" i="8" s="1"/>
  <c r="AC138" i="8"/>
  <c r="AC148" i="8" s="1"/>
  <c r="Y141" i="8"/>
  <c r="Y15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B33" i="6" s="1"/>
  <c r="C29" i="6"/>
  <c r="K23" i="6"/>
  <c r="K33" i="6" s="1"/>
  <c r="K27" i="3" s="1"/>
  <c r="I30" i="6"/>
  <c r="M30" i="6"/>
  <c r="C28" i="6"/>
  <c r="B25" i="6"/>
  <c r="K28" i="6"/>
  <c r="A24" i="7"/>
  <c r="A45" i="7"/>
  <c r="G27" i="6"/>
  <c r="Z40" i="10"/>
  <c r="Z50" i="10" s="1"/>
  <c r="D25" i="6"/>
  <c r="O39" i="2"/>
  <c r="Y24" i="2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B40" i="2" s="1"/>
  <c r="K23" i="2"/>
  <c r="AI29" i="6"/>
  <c r="I39" i="6" s="1"/>
  <c r="I63" i="3" s="1"/>
  <c r="P37" i="7"/>
  <c r="AH26" i="6"/>
  <c r="AK27" i="6"/>
  <c r="AB23" i="6"/>
  <c r="AF24" i="6"/>
  <c r="AF30" i="6"/>
  <c r="AJ30" i="6"/>
  <c r="J40" i="6" s="1"/>
  <c r="R7" i="3" s="1"/>
  <c r="I5" i="1"/>
  <c r="J11" i="1"/>
  <c r="J18" i="1" s="1"/>
  <c r="J28" i="2"/>
  <c r="G29" i="6"/>
  <c r="G39" i="6" s="1"/>
  <c r="AM139" i="8"/>
  <c r="AM149" i="8" s="1"/>
  <c r="L26" i="6"/>
  <c r="AL23" i="6"/>
  <c r="AK28" i="6"/>
  <c r="D31" i="8"/>
  <c r="AH39" i="10"/>
  <c r="H26" i="6"/>
  <c r="V23" i="2"/>
  <c r="V28" i="2"/>
  <c r="P25" i="2"/>
  <c r="A26" i="2"/>
  <c r="A47" i="2"/>
  <c r="AC28" i="6"/>
  <c r="Y23" i="6"/>
  <c r="T48" i="10"/>
  <c r="T58" i="10" s="1"/>
  <c r="D26" i="6"/>
  <c r="X27" i="2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S41" i="10"/>
  <c r="AF41" i="10"/>
  <c r="AK38" i="10"/>
  <c r="X38" i="10"/>
  <c r="T39" i="10"/>
  <c r="AG39" i="10"/>
  <c r="AH41" i="10"/>
  <c r="U41" i="10"/>
  <c r="AI42" i="10"/>
  <c r="V42" i="10"/>
  <c r="AE40" i="10"/>
  <c r="R40" i="10"/>
  <c r="AH40" i="10"/>
  <c r="U40" i="10"/>
  <c r="O39" i="10"/>
  <c r="AM37" i="10"/>
  <c r="Z37" i="10"/>
  <c r="Z47" i="10" s="1"/>
  <c r="Z57" i="10" s="1"/>
  <c r="S40" i="10"/>
  <c r="AF40" i="10"/>
  <c r="AI37" i="10"/>
  <c r="V37" i="10"/>
  <c r="Y37" i="10"/>
  <c r="AI41" i="10"/>
  <c r="AJ51" i="10" s="1"/>
  <c r="AJ61" i="10" s="1"/>
  <c r="V41" i="10"/>
  <c r="V51" i="10" s="1"/>
  <c r="V61" i="10" s="1"/>
  <c r="P36" i="10"/>
  <c r="AC36" i="10"/>
  <c r="AD42" i="10"/>
  <c r="Q42" i="10"/>
  <c r="Q38" i="10"/>
  <c r="AD38" i="10"/>
  <c r="AM35" i="10"/>
  <c r="AB37" i="10"/>
  <c r="O37" i="10"/>
  <c r="AH37" i="10"/>
  <c r="U37" i="10"/>
  <c r="AC51" i="10"/>
  <c r="AC61" i="10" s="1"/>
  <c r="Q36" i="10"/>
  <c r="Q46" i="10" s="1"/>
  <c r="Q56" i="10" s="1"/>
  <c r="AD36" i="10"/>
  <c r="Y42" i="10"/>
  <c r="AL42" i="10"/>
  <c r="AD35" i="10"/>
  <c r="Q35" i="10"/>
  <c r="O46" i="10"/>
  <c r="X37" i="10"/>
  <c r="AK37" i="10"/>
  <c r="S38" i="10"/>
  <c r="AF38" i="10"/>
  <c r="Z72" i="8"/>
  <c r="Z82" i="8" s="1"/>
  <c r="Z92" i="8" s="1"/>
  <c r="AJ65" i="8"/>
  <c r="W71" i="8"/>
  <c r="AK70" i="8"/>
  <c r="X70" i="8"/>
  <c r="AB68" i="8"/>
  <c r="P66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J27" i="14"/>
  <c r="AB24" i="14"/>
  <c r="AH25" i="14"/>
  <c r="AF25" i="14"/>
  <c r="AI23" i="14"/>
  <c r="AL23" i="14"/>
  <c r="AC25" i="14"/>
  <c r="AM24" i="14"/>
  <c r="AF29" i="14"/>
  <c r="AH24" i="14"/>
  <c r="AK23" i="14"/>
  <c r="AC28" i="14"/>
  <c r="AJ29" i="14"/>
  <c r="AG21" i="14"/>
  <c r="AY30" i="14"/>
  <c r="AU27" i="14"/>
  <c r="AV24" i="14"/>
  <c r="AY18" i="14"/>
  <c r="O27" i="14"/>
  <c r="P23" i="14"/>
  <c r="Y27" i="14"/>
  <c r="V23" i="14"/>
  <c r="P26" i="14"/>
  <c r="T25" i="14"/>
  <c r="V28" i="14"/>
  <c r="Q23" i="14"/>
  <c r="W25" i="14"/>
  <c r="V24" i="14"/>
  <c r="S23" i="14"/>
  <c r="Z29" i="14"/>
  <c r="V27" i="14"/>
  <c r="Z25" i="14"/>
  <c r="Q27" i="14"/>
  <c r="S24" i="14"/>
  <c r="X26" i="14"/>
  <c r="Z27" i="14"/>
  <c r="S26" i="14"/>
  <c r="P27" i="14"/>
  <c r="T26" i="14"/>
  <c r="O26" i="14"/>
  <c r="R28" i="14"/>
  <c r="U29" i="14"/>
  <c r="S29" i="14"/>
  <c r="X25" i="14"/>
  <c r="Q30" i="14"/>
  <c r="U24" i="14"/>
  <c r="Q26" i="14"/>
  <c r="P24" i="6"/>
  <c r="C34" i="6" s="1"/>
  <c r="C33" i="3" s="1"/>
  <c r="V25" i="6"/>
  <c r="U24" i="6"/>
  <c r="R27" i="6"/>
  <c r="Y30" i="6"/>
  <c r="Q30" i="6"/>
  <c r="D40" i="6" s="1"/>
  <c r="R25" i="6"/>
  <c r="W26" i="6"/>
  <c r="J36" i="6" s="1"/>
  <c r="J45" i="3" s="1"/>
  <c r="Q29" i="6"/>
  <c r="D39" i="6" s="1"/>
  <c r="D63" i="3" s="1"/>
  <c r="P25" i="6"/>
  <c r="C35" i="6" s="1"/>
  <c r="C39" i="3" s="1"/>
  <c r="P26" i="6"/>
  <c r="C36" i="6" s="1"/>
  <c r="C45" i="3" s="1"/>
  <c r="W29" i="6"/>
  <c r="S30" i="6"/>
  <c r="F40" i="6" s="1"/>
  <c r="Y26" i="6"/>
  <c r="W28" i="14"/>
  <c r="V29" i="6"/>
  <c r="Q28" i="6"/>
  <c r="D38" i="6" s="1"/>
  <c r="P27" i="6"/>
  <c r="O25" i="6"/>
  <c r="T30" i="6"/>
  <c r="G40" i="6" s="1"/>
  <c r="T51" i="6" s="1"/>
  <c r="P29" i="6"/>
  <c r="Z27" i="6"/>
  <c r="M37" i="6" s="1"/>
  <c r="M51" i="3" s="1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R26" i="6"/>
  <c r="E36" i="6" s="1"/>
  <c r="E45" i="3" s="1"/>
  <c r="O26" i="6"/>
  <c r="B36" i="6" s="1"/>
  <c r="V28" i="6"/>
  <c r="I38" i="6" s="1"/>
  <c r="R24" i="6"/>
  <c r="R30" i="6"/>
  <c r="O29" i="6"/>
  <c r="B39" i="6" s="1"/>
  <c r="Q25" i="6"/>
  <c r="T28" i="6"/>
  <c r="Q27" i="6"/>
  <c r="P25" i="14"/>
  <c r="T24" i="14"/>
  <c r="S25" i="14"/>
  <c r="R29" i="6"/>
  <c r="E39" i="6" s="1"/>
  <c r="E63" i="3" s="1"/>
  <c r="X27" i="6"/>
  <c r="K37" i="6" s="1"/>
  <c r="K51" i="3" s="1"/>
  <c r="Z26" i="6"/>
  <c r="S24" i="6"/>
  <c r="P30" i="6"/>
  <c r="W28" i="6"/>
  <c r="J38" i="6" s="1"/>
  <c r="J57" i="3" s="1"/>
  <c r="V27" i="6"/>
  <c r="P23" i="6"/>
  <c r="C33" i="6" s="1"/>
  <c r="C27" i="3" s="1"/>
  <c r="V30" i="6"/>
  <c r="U30" i="6"/>
  <c r="H40" i="6" s="1"/>
  <c r="T21" i="14"/>
  <c r="Z25" i="6"/>
  <c r="M35" i="6" s="1"/>
  <c r="Y24" i="6"/>
  <c r="S29" i="6"/>
  <c r="F39" i="6" s="1"/>
  <c r="F63" i="3" s="1"/>
  <c r="Z28" i="6"/>
  <c r="Y29" i="6"/>
  <c r="L39" i="6" s="1"/>
  <c r="L63" i="3" s="1"/>
  <c r="W24" i="6"/>
  <c r="T25" i="6"/>
  <c r="T26" i="6"/>
  <c r="R28" i="6"/>
  <c r="P28" i="6"/>
  <c r="Q26" i="6"/>
  <c r="Q24" i="6"/>
  <c r="O27" i="6"/>
  <c r="X24" i="6"/>
  <c r="K34" i="6" s="1"/>
  <c r="K33" i="3" s="1"/>
  <c r="R27" i="14"/>
  <c r="Y28" i="6"/>
  <c r="L38" i="6" s="1"/>
  <c r="L57" i="3" s="1"/>
  <c r="V26" i="6"/>
  <c r="T23" i="6"/>
  <c r="X29" i="6"/>
  <c r="S28" i="6"/>
  <c r="X26" i="6"/>
  <c r="K36" i="6" s="1"/>
  <c r="K45" i="3" s="1"/>
  <c r="X25" i="6"/>
  <c r="K35" i="6" s="1"/>
  <c r="K39" i="3" s="1"/>
  <c r="U29" i="6"/>
  <c r="Z24" i="6"/>
  <c r="G21" i="14"/>
  <c r="E21" i="14"/>
  <c r="L29" i="14" s="1"/>
  <c r="AY31" i="14"/>
  <c r="AU31" i="14"/>
  <c r="AQ31" i="14"/>
  <c r="AQ16" i="14"/>
  <c r="Y37" i="6"/>
  <c r="V35" i="6"/>
  <c r="U36" i="6"/>
  <c r="P36" i="6"/>
  <c r="V36" i="6"/>
  <c r="Z38" i="6"/>
  <c r="R34" i="6"/>
  <c r="V34" i="6"/>
  <c r="W34" i="6"/>
  <c r="X35" i="6"/>
  <c r="P33" i="6"/>
  <c r="O38" i="6"/>
  <c r="Z39" i="6"/>
  <c r="X33" i="6"/>
  <c r="W38" i="6"/>
  <c r="Y33" i="6"/>
  <c r="Q33" i="6"/>
  <c r="Y40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AV27" i="13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F36" i="2" s="1"/>
  <c r="F44" i="3" s="1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E37" i="2" s="1"/>
  <c r="Z27" i="2"/>
  <c r="M37" i="2" s="1"/>
  <c r="W28" i="2"/>
  <c r="P23" i="2"/>
  <c r="P24" i="2"/>
  <c r="R25" i="2"/>
  <c r="Y26" i="2"/>
  <c r="X28" i="2"/>
  <c r="V29" i="2"/>
  <c r="I39" i="2" s="1"/>
  <c r="I62" i="3" s="1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Q23" i="2"/>
  <c r="X34" i="2"/>
  <c r="Z26" i="2"/>
  <c r="R26" i="2"/>
  <c r="S25" i="2"/>
  <c r="Z24" i="2"/>
  <c r="R24" i="2"/>
  <c r="D38" i="3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16" i="2"/>
  <c r="A59" i="3"/>
  <c r="A47" i="3"/>
  <c r="A29" i="3"/>
  <c r="A40" i="16"/>
  <c r="A36" i="2"/>
  <c r="A24" i="6"/>
  <c r="A13" i="6"/>
  <c r="A23" i="13"/>
  <c r="A14" i="14"/>
  <c r="A23" i="14"/>
  <c r="A13" i="15"/>
  <c r="A67" i="8" l="1"/>
  <c r="A82" i="8"/>
  <c r="M86" i="8"/>
  <c r="Z60" i="10"/>
  <c r="Z58" i="10"/>
  <c r="A47" i="8"/>
  <c r="H47" i="8" s="1"/>
  <c r="A51" i="8"/>
  <c r="H51" i="8" s="1"/>
  <c r="A71" i="8"/>
  <c r="A52" i="8"/>
  <c r="H52" i="8" s="1"/>
  <c r="A72" i="8"/>
  <c r="AI100" i="8"/>
  <c r="V100" i="8"/>
  <c r="U110" i="8" s="1"/>
  <c r="U120" i="8" s="1"/>
  <c r="X41" i="10"/>
  <c r="AJ52" i="10"/>
  <c r="AJ62" i="10" s="1"/>
  <c r="D90" i="8"/>
  <c r="R98" i="3" s="1"/>
  <c r="R26" i="8"/>
  <c r="R96" i="8" s="1"/>
  <c r="S30" i="8"/>
  <c r="X25" i="8"/>
  <c r="P25" i="8"/>
  <c r="AC95" i="8" s="1"/>
  <c r="Y25" i="8"/>
  <c r="AH42" i="10"/>
  <c r="U28" i="8"/>
  <c r="AG36" i="10"/>
  <c r="AI49" i="10"/>
  <c r="AI59" i="10" s="1"/>
  <c r="P39" i="10"/>
  <c r="Z32" i="8"/>
  <c r="M94" i="8" s="1"/>
  <c r="P31" i="8"/>
  <c r="C41" i="8" s="1"/>
  <c r="AH95" i="8"/>
  <c r="S31" i="8"/>
  <c r="X26" i="8"/>
  <c r="O31" i="8"/>
  <c r="O101" i="8" s="1"/>
  <c r="Y26" i="8"/>
  <c r="AH99" i="8"/>
  <c r="AI109" i="8" s="1"/>
  <c r="AI119" i="8" s="1"/>
  <c r="Q26" i="8"/>
  <c r="Y28" i="8"/>
  <c r="AE45" i="10"/>
  <c r="AE55" i="10" s="1"/>
  <c r="D41" i="8"/>
  <c r="Z28" i="8"/>
  <c r="W29" i="8"/>
  <c r="W99" i="8" s="1"/>
  <c r="P27" i="8"/>
  <c r="C37" i="8" s="1"/>
  <c r="W31" i="8"/>
  <c r="J41" i="8" s="1"/>
  <c r="X89" i="3" s="1"/>
  <c r="T29" i="8"/>
  <c r="P26" i="8"/>
  <c r="U26" i="8"/>
  <c r="Y29" i="8"/>
  <c r="AI40" i="10"/>
  <c r="AJ50" i="10" s="1"/>
  <c r="Y102" i="8"/>
  <c r="AL102" i="8"/>
  <c r="AC42" i="10"/>
  <c r="R28" i="8"/>
  <c r="U101" i="8"/>
  <c r="X31" i="8"/>
  <c r="K41" i="8" s="1"/>
  <c r="P30" i="8"/>
  <c r="AC100" i="8" s="1"/>
  <c r="O28" i="8"/>
  <c r="O51" i="10"/>
  <c r="U32" i="8"/>
  <c r="V25" i="8"/>
  <c r="U27" i="8"/>
  <c r="AF37" i="10"/>
  <c r="O49" i="10"/>
  <c r="AF52" i="10"/>
  <c r="AF62" i="10" s="1"/>
  <c r="T31" i="8"/>
  <c r="AG101" i="8" s="1"/>
  <c r="AH111" i="8" s="1"/>
  <c r="AH121" i="8" s="1"/>
  <c r="T25" i="8"/>
  <c r="G87" i="8" s="1"/>
  <c r="U95" i="3" s="1"/>
  <c r="Q27" i="8"/>
  <c r="D89" i="8" s="1"/>
  <c r="R97" i="3" s="1"/>
  <c r="V26" i="8"/>
  <c r="V28" i="8"/>
  <c r="AG37" i="10"/>
  <c r="AH47" i="10" s="1"/>
  <c r="AH57" i="10" s="1"/>
  <c r="Y38" i="10"/>
  <c r="O26" i="8"/>
  <c r="Z30" i="8"/>
  <c r="AM100" i="8" s="1"/>
  <c r="AM110" i="8" s="1"/>
  <c r="O27" i="8"/>
  <c r="AH100" i="8"/>
  <c r="AI110" i="8" s="1"/>
  <c r="AI120" i="8" s="1"/>
  <c r="V27" i="8"/>
  <c r="AL100" i="8"/>
  <c r="Y100" i="8"/>
  <c r="Y110" i="8" s="1"/>
  <c r="Y120" i="8" s="1"/>
  <c r="T28" i="8"/>
  <c r="G90" i="8" s="1"/>
  <c r="U98" i="3" s="1"/>
  <c r="S27" i="8"/>
  <c r="P28" i="8"/>
  <c r="S32" i="8"/>
  <c r="O25" i="8"/>
  <c r="Y27" i="8"/>
  <c r="X27" i="8"/>
  <c r="W26" i="8"/>
  <c r="T27" i="8"/>
  <c r="G89" i="8" s="1"/>
  <c r="U97" i="3" s="1"/>
  <c r="W27" i="8"/>
  <c r="Y31" i="8"/>
  <c r="X29" i="8"/>
  <c r="K91" i="8" s="1"/>
  <c r="Y99" i="3" s="1"/>
  <c r="O32" i="8"/>
  <c r="B94" i="8" s="1"/>
  <c r="M42" i="8"/>
  <c r="S26" i="8"/>
  <c r="R29" i="8"/>
  <c r="X32" i="8"/>
  <c r="X102" i="8" s="1"/>
  <c r="X112" i="8" s="1"/>
  <c r="X122" i="8" s="1"/>
  <c r="Q28" i="8"/>
  <c r="Q98" i="8" s="1"/>
  <c r="R32" i="8"/>
  <c r="V31" i="8"/>
  <c r="Z25" i="8"/>
  <c r="R30" i="8"/>
  <c r="H92" i="8"/>
  <c r="V100" i="3" s="1"/>
  <c r="Z31" i="8"/>
  <c r="M41" i="8" s="1"/>
  <c r="S28" i="8"/>
  <c r="O30" i="8"/>
  <c r="O100" i="8" s="1"/>
  <c r="O110" i="8" s="1"/>
  <c r="O120" i="8" s="1"/>
  <c r="W28" i="8"/>
  <c r="W98" i="8" s="1"/>
  <c r="P37" i="10"/>
  <c r="T26" i="8"/>
  <c r="AL39" i="10"/>
  <c r="AL49" i="10" s="1"/>
  <c r="AL59" i="10" s="1"/>
  <c r="Y39" i="10"/>
  <c r="X49" i="10" s="1"/>
  <c r="X59" i="10" s="1"/>
  <c r="AE46" i="10"/>
  <c r="AE56" i="10" s="1"/>
  <c r="D94" i="8"/>
  <c r="R27" i="8"/>
  <c r="U49" i="10"/>
  <c r="U59" i="10" s="1"/>
  <c r="S29" i="8"/>
  <c r="AF99" i="8" s="1"/>
  <c r="Q29" i="8"/>
  <c r="T30" i="8"/>
  <c r="AG100" i="8" s="1"/>
  <c r="AH110" i="8" s="1"/>
  <c r="AH120" i="8" s="1"/>
  <c r="X30" i="8"/>
  <c r="K40" i="8" s="1"/>
  <c r="AK40" i="8" s="1"/>
  <c r="Z29" i="8"/>
  <c r="Q30" i="8"/>
  <c r="V32" i="8"/>
  <c r="AM72" i="8"/>
  <c r="AH70" i="8"/>
  <c r="AJ71" i="8"/>
  <c r="AD72" i="8"/>
  <c r="D35" i="6"/>
  <c r="D39" i="3" s="1"/>
  <c r="T23" i="14"/>
  <c r="M34" i="6"/>
  <c r="M33" i="3" s="1"/>
  <c r="U37" i="6"/>
  <c r="X39" i="6"/>
  <c r="D37" i="6"/>
  <c r="X27" i="14"/>
  <c r="X29" i="14"/>
  <c r="O25" i="14"/>
  <c r="R23" i="14"/>
  <c r="U27" i="14"/>
  <c r="AD24" i="14"/>
  <c r="AH29" i="14"/>
  <c r="AK26" i="14"/>
  <c r="E33" i="6"/>
  <c r="D33" i="6"/>
  <c r="D27" i="3" s="1"/>
  <c r="H39" i="6"/>
  <c r="H63" i="3" s="1"/>
  <c r="Z23" i="14"/>
  <c r="R25" i="14"/>
  <c r="X28" i="14"/>
  <c r="X30" i="14"/>
  <c r="O28" i="14"/>
  <c r="S36" i="6"/>
  <c r="W39" i="6"/>
  <c r="S34" i="6"/>
  <c r="P37" i="6"/>
  <c r="U26" i="14"/>
  <c r="L40" i="6"/>
  <c r="T7" i="3" s="1"/>
  <c r="W7" i="3" s="1"/>
  <c r="U28" i="14"/>
  <c r="X23" i="14"/>
  <c r="V26" i="14"/>
  <c r="W24" i="14"/>
  <c r="J34" i="14" s="1"/>
  <c r="S39" i="6"/>
  <c r="S80" i="6" s="1"/>
  <c r="AB28" i="14"/>
  <c r="AC29" i="14"/>
  <c r="Q38" i="6"/>
  <c r="Q79" i="6" s="1"/>
  <c r="H37" i="6"/>
  <c r="H51" i="3" s="1"/>
  <c r="O29" i="14"/>
  <c r="T30" i="14"/>
  <c r="Y25" i="14"/>
  <c r="S28" i="14"/>
  <c r="AK29" i="14"/>
  <c r="AL27" i="14"/>
  <c r="X24" i="14"/>
  <c r="U33" i="6"/>
  <c r="U74" i="6" s="1"/>
  <c r="T35" i="6"/>
  <c r="F34" i="6"/>
  <c r="F33" i="3" s="1"/>
  <c r="I35" i="6"/>
  <c r="I39" i="3" s="1"/>
  <c r="I41" i="3" s="1"/>
  <c r="W73" i="3" s="1"/>
  <c r="O23" i="14"/>
  <c r="V25" i="14"/>
  <c r="Y30" i="14"/>
  <c r="R24" i="14"/>
  <c r="AG23" i="14"/>
  <c r="AJ26" i="14"/>
  <c r="Y36" i="6"/>
  <c r="H35" i="6"/>
  <c r="H39" i="3" s="1"/>
  <c r="V40" i="6"/>
  <c r="J24" i="14"/>
  <c r="Q25" i="14"/>
  <c r="W23" i="14"/>
  <c r="Y23" i="14"/>
  <c r="Y24" i="14"/>
  <c r="AJ25" i="14"/>
  <c r="AH30" i="14"/>
  <c r="Q24" i="14"/>
  <c r="M36" i="6"/>
  <c r="M45" i="3" s="1"/>
  <c r="C38" i="6"/>
  <c r="C57" i="3" s="1"/>
  <c r="G35" i="6"/>
  <c r="G39" i="3" s="1"/>
  <c r="U40" i="2"/>
  <c r="Y40" i="2"/>
  <c r="I33" i="2"/>
  <c r="I26" i="3" s="1"/>
  <c r="I30" i="3" s="1"/>
  <c r="W36" i="2"/>
  <c r="W77" i="2" s="1"/>
  <c r="L40" i="2"/>
  <c r="T6" i="3" s="1"/>
  <c r="W33" i="2"/>
  <c r="W74" i="2" s="1"/>
  <c r="T39" i="2"/>
  <c r="M39" i="2"/>
  <c r="I34" i="2"/>
  <c r="I32" i="3" s="1"/>
  <c r="Z36" i="2"/>
  <c r="B36" i="2"/>
  <c r="B44" i="3" s="1"/>
  <c r="G34" i="2"/>
  <c r="K37" i="2"/>
  <c r="X58" i="2" s="1"/>
  <c r="Q36" i="2"/>
  <c r="X35" i="2"/>
  <c r="R37" i="2"/>
  <c r="R78" i="2" s="1"/>
  <c r="Q88" i="2" s="1"/>
  <c r="C37" i="2"/>
  <c r="C50" i="3" s="1"/>
  <c r="F34" i="2"/>
  <c r="F32" i="3" s="1"/>
  <c r="U33" i="2"/>
  <c r="V33" i="2"/>
  <c r="V44" i="2" s="1"/>
  <c r="W26" i="3" s="1"/>
  <c r="G38" i="2"/>
  <c r="P33" i="2"/>
  <c r="L36" i="2"/>
  <c r="L44" i="3" s="1"/>
  <c r="L38" i="2"/>
  <c r="L56" i="3" s="1"/>
  <c r="Q39" i="2"/>
  <c r="Q33" i="2"/>
  <c r="F35" i="2"/>
  <c r="F38" i="3" s="1"/>
  <c r="F42" i="3" s="1"/>
  <c r="D33" i="2"/>
  <c r="Q74" i="2" s="1"/>
  <c r="P84" i="2" s="1"/>
  <c r="Y36" i="2"/>
  <c r="V34" i="2"/>
  <c r="V75" i="2" s="1"/>
  <c r="H39" i="2"/>
  <c r="H62" i="3" s="1"/>
  <c r="S38" i="2"/>
  <c r="R34" i="2"/>
  <c r="Z34" i="2"/>
  <c r="I38" i="2"/>
  <c r="I56" i="3" s="1"/>
  <c r="L37" i="2"/>
  <c r="X33" i="2"/>
  <c r="U36" i="2"/>
  <c r="M36" i="2"/>
  <c r="M44" i="3" s="1"/>
  <c r="M48" i="3" s="1"/>
  <c r="P37" i="2"/>
  <c r="P48" i="2" s="1"/>
  <c r="Q50" i="3" s="1"/>
  <c r="J38" i="2"/>
  <c r="L34" i="2"/>
  <c r="Y45" i="2" s="1"/>
  <c r="Z32" i="3" s="1"/>
  <c r="L39" i="2"/>
  <c r="H33" i="2"/>
  <c r="U44" i="2" s="1"/>
  <c r="V26" i="3" s="1"/>
  <c r="J40" i="2"/>
  <c r="T36" i="2"/>
  <c r="T47" i="2" s="1"/>
  <c r="U44" i="3" s="1"/>
  <c r="A81" i="8"/>
  <c r="A59" i="8"/>
  <c r="A77" i="8"/>
  <c r="Q49" i="10"/>
  <c r="Q59" i="10" s="1"/>
  <c r="AM50" i="10"/>
  <c r="AM60" i="10" s="1"/>
  <c r="AL50" i="10"/>
  <c r="AL60" i="10" s="1"/>
  <c r="AH35" i="10"/>
  <c r="AE48" i="10"/>
  <c r="AE58" i="10" s="1"/>
  <c r="Z36" i="10"/>
  <c r="Z46" i="10" s="1"/>
  <c r="Z56" i="10" s="1"/>
  <c r="AD37" i="10"/>
  <c r="AE47" i="10" s="1"/>
  <c r="AE57" i="10" s="1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X46" i="10" s="1"/>
  <c r="X56" i="10" s="1"/>
  <c r="AK36" i="10"/>
  <c r="AL46" i="10" s="1"/>
  <c r="AL56" i="10" s="1"/>
  <c r="AE41" i="10"/>
  <c r="AF51" i="10" s="1"/>
  <c r="AF61" i="10" s="1"/>
  <c r="R41" i="10"/>
  <c r="R51" i="10" s="1"/>
  <c r="R61" i="10" s="1"/>
  <c r="AH36" i="10"/>
  <c r="AH46" i="10" s="1"/>
  <c r="AH56" i="10" s="1"/>
  <c r="U36" i="10"/>
  <c r="Z39" i="10"/>
  <c r="AM39" i="10"/>
  <c r="AM49" i="10" s="1"/>
  <c r="AM59" i="10" s="1"/>
  <c r="AE39" i="10"/>
  <c r="AF49" i="10" s="1"/>
  <c r="AF59" i="10" s="1"/>
  <c r="R39" i="10"/>
  <c r="R49" i="10" s="1"/>
  <c r="R59" i="10" s="1"/>
  <c r="Y40" i="10"/>
  <c r="X50" i="10" s="1"/>
  <c r="X60" i="10" s="1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AD49" i="10" s="1"/>
  <c r="AD59" i="10" s="1"/>
  <c r="O52" i="10"/>
  <c r="O62" i="10" s="1"/>
  <c r="AD48" i="10"/>
  <c r="AD58" i="10" s="1"/>
  <c r="AM41" i="10"/>
  <c r="Z41" i="10"/>
  <c r="Z51" i="10" s="1"/>
  <c r="Z61" i="10" s="1"/>
  <c r="T41" i="10"/>
  <c r="T51" i="10" s="1"/>
  <c r="T61" i="10" s="1"/>
  <c r="AL41" i="10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V47" i="10"/>
  <c r="V57" i="10" s="1"/>
  <c r="R101" i="8"/>
  <c r="V36" i="10"/>
  <c r="V46" i="10" s="1"/>
  <c r="V56" i="10" s="1"/>
  <c r="AI36" i="10"/>
  <c r="AJ46" i="10" s="1"/>
  <c r="AJ56" i="10" s="1"/>
  <c r="T46" i="10"/>
  <c r="T56" i="10" s="1"/>
  <c r="AJ37" i="10"/>
  <c r="V35" i="10"/>
  <c r="U45" i="10" s="1"/>
  <c r="U55" i="10" s="1"/>
  <c r="AI35" i="10"/>
  <c r="AJ45" i="10" s="1"/>
  <c r="AJ55" i="10" s="1"/>
  <c r="W38" i="10"/>
  <c r="AJ38" i="10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R23" i="13"/>
  <c r="O29" i="13"/>
  <c r="H30" i="13"/>
  <c r="J28" i="13"/>
  <c r="Y61" i="2"/>
  <c r="G27" i="13"/>
  <c r="C29" i="13"/>
  <c r="Y81" i="2"/>
  <c r="F28" i="13"/>
  <c r="L27" i="13"/>
  <c r="E23" i="13"/>
  <c r="M26" i="13"/>
  <c r="B37" i="2"/>
  <c r="B50" i="3" s="1"/>
  <c r="K30" i="13"/>
  <c r="Q47" i="2"/>
  <c r="R44" i="3" s="1"/>
  <c r="F26" i="13"/>
  <c r="AJ60" i="10"/>
  <c r="V60" i="10"/>
  <c r="A79" i="8"/>
  <c r="AK35" i="10"/>
  <c r="X35" i="10"/>
  <c r="W45" i="10" s="1"/>
  <c r="W55" i="10" s="1"/>
  <c r="P101" i="8"/>
  <c r="P111" i="8" s="1"/>
  <c r="P121" i="8" s="1"/>
  <c r="AD95" i="8"/>
  <c r="AE105" i="8" s="1"/>
  <c r="AE115" i="8" s="1"/>
  <c r="Q95" i="8"/>
  <c r="P99" i="8"/>
  <c r="AC99" i="8"/>
  <c r="AJ95" i="8"/>
  <c r="W95" i="8"/>
  <c r="P100" i="8"/>
  <c r="O98" i="8"/>
  <c r="AB98" i="8"/>
  <c r="T99" i="8"/>
  <c r="T109" i="8" s="1"/>
  <c r="AG99" i="8"/>
  <c r="AH109" i="8" s="1"/>
  <c r="AH119" i="8" s="1"/>
  <c r="R97" i="8"/>
  <c r="AE97" i="8"/>
  <c r="T101" i="8"/>
  <c r="T102" i="8"/>
  <c r="AG102" i="8"/>
  <c r="AB96" i="8"/>
  <c r="O96" i="8"/>
  <c r="AB97" i="8"/>
  <c r="O97" i="8"/>
  <c r="AC48" i="10"/>
  <c r="AF95" i="8"/>
  <c r="S95" i="8"/>
  <c r="AB99" i="8"/>
  <c r="O99" i="8"/>
  <c r="W102" i="8"/>
  <c r="AJ102" i="8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S96" i="8"/>
  <c r="AF96" i="8"/>
  <c r="AK102" i="8"/>
  <c r="AD98" i="8"/>
  <c r="P51" i="10"/>
  <c r="P61" i="10" s="1"/>
  <c r="AL96" i="8"/>
  <c r="AM106" i="8" s="1"/>
  <c r="AM116" i="8" s="1"/>
  <c r="Y96" i="8"/>
  <c r="Y106" i="8" s="1"/>
  <c r="Y116" i="8" s="1"/>
  <c r="W100" i="8"/>
  <c r="AJ100" i="8"/>
  <c r="Q41" i="10"/>
  <c r="AD41" i="10"/>
  <c r="S46" i="10"/>
  <c r="S56" i="10" s="1"/>
  <c r="AI47" i="10"/>
  <c r="AI57" i="10" s="1"/>
  <c r="AE98" i="8"/>
  <c r="R98" i="8"/>
  <c r="AB40" i="10"/>
  <c r="O40" i="10"/>
  <c r="O50" i="10" s="1"/>
  <c r="S99" i="8"/>
  <c r="AD99" i="8"/>
  <c r="Q99" i="8"/>
  <c r="T100" i="8"/>
  <c r="T110" i="8" s="1"/>
  <c r="T120" i="8" s="1"/>
  <c r="AE95" i="8"/>
  <c r="Y48" i="10"/>
  <c r="Y58" i="10" s="1"/>
  <c r="AF100" i="8"/>
  <c r="S100" i="8"/>
  <c r="S110" i="8" s="1"/>
  <c r="S120" i="8" s="1"/>
  <c r="AK95" i="8"/>
  <c r="X95" i="8"/>
  <c r="P95" i="8"/>
  <c r="AC55" i="10"/>
  <c r="AJ39" i="10"/>
  <c r="AM102" i="8"/>
  <c r="Z102" i="8"/>
  <c r="AF101" i="8"/>
  <c r="S101" i="8"/>
  <c r="X96" i="8"/>
  <c r="X106" i="8" s="1"/>
  <c r="X116" i="8" s="1"/>
  <c r="AK96" i="8"/>
  <c r="AG48" i="10"/>
  <c r="AG58" i="10" s="1"/>
  <c r="AH50" i="10"/>
  <c r="AH60" i="10" s="1"/>
  <c r="R46" i="10"/>
  <c r="R56" i="10" s="1"/>
  <c r="Z98" i="8"/>
  <c r="AM98" i="8"/>
  <c r="AJ101" i="8"/>
  <c r="W101" i="8"/>
  <c r="Y95" i="8"/>
  <c r="AL95" i="8"/>
  <c r="S98" i="8"/>
  <c r="AF98" i="8"/>
  <c r="AB100" i="8"/>
  <c r="O47" i="10"/>
  <c r="O57" i="10" s="1"/>
  <c r="B90" i="8"/>
  <c r="P98" i="3" s="1"/>
  <c r="B38" i="8"/>
  <c r="O38" i="8" s="1"/>
  <c r="W51" i="10"/>
  <c r="W61" i="10" s="1"/>
  <c r="X98" i="8"/>
  <c r="AK98" i="8"/>
  <c r="AC102" i="8"/>
  <c r="P102" i="8"/>
  <c r="AD102" i="8"/>
  <c r="Q102" i="8"/>
  <c r="H40" i="8"/>
  <c r="V88" i="3" s="1"/>
  <c r="AC72" i="8"/>
  <c r="AD82" i="8" s="1"/>
  <c r="AD92" i="8" s="1"/>
  <c r="C42" i="8"/>
  <c r="U70" i="8"/>
  <c r="Q72" i="8"/>
  <c r="P82" i="8" s="1"/>
  <c r="P92" i="8" s="1"/>
  <c r="D42" i="8"/>
  <c r="G91" i="8"/>
  <c r="U99" i="3" s="1"/>
  <c r="G39" i="8"/>
  <c r="AD71" i="8"/>
  <c r="Q68" i="8"/>
  <c r="D93" i="8"/>
  <c r="R101" i="3" s="1"/>
  <c r="AD68" i="8"/>
  <c r="AE78" i="8" s="1"/>
  <c r="AE88" i="8" s="1"/>
  <c r="Q71" i="8"/>
  <c r="AG69" i="8"/>
  <c r="D38" i="8"/>
  <c r="AD38" i="8" s="1"/>
  <c r="F39" i="3"/>
  <c r="T81" i="6"/>
  <c r="T61" i="6"/>
  <c r="O34" i="6"/>
  <c r="V37" i="6"/>
  <c r="G37" i="6"/>
  <c r="G51" i="3" s="1"/>
  <c r="R33" i="6"/>
  <c r="R44" i="6" s="1"/>
  <c r="S27" i="3" s="1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AE26" i="14"/>
  <c r="AM28" i="14"/>
  <c r="AG30" i="14"/>
  <c r="R37" i="6"/>
  <c r="U34" i="6"/>
  <c r="Y38" i="6"/>
  <c r="Y79" i="6" s="1"/>
  <c r="Z34" i="6"/>
  <c r="Z75" i="6" s="1"/>
  <c r="R39" i="6"/>
  <c r="R50" i="6" s="1"/>
  <c r="S63" i="3" s="1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Q78" i="6" s="1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T60" i="6" s="1"/>
  <c r="Y34" i="6"/>
  <c r="P34" i="6"/>
  <c r="P45" i="6" s="1"/>
  <c r="Q33" i="3" s="1"/>
  <c r="X36" i="6"/>
  <c r="X57" i="6" s="1"/>
  <c r="S37" i="6"/>
  <c r="S58" i="6" s="1"/>
  <c r="T33" i="6"/>
  <c r="V33" i="6"/>
  <c r="V74" i="6" s="1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T55" i="6" s="1"/>
  <c r="Z36" i="6"/>
  <c r="Z57" i="6" s="1"/>
  <c r="P38" i="6"/>
  <c r="P49" i="6" s="1"/>
  <c r="Q57" i="3" s="1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38" i="6"/>
  <c r="U59" i="6" s="1"/>
  <c r="O35" i="6"/>
  <c r="S61" i="6"/>
  <c r="S81" i="6"/>
  <c r="S51" i="6"/>
  <c r="I57" i="3"/>
  <c r="B63" i="3"/>
  <c r="B45" i="3"/>
  <c r="M39" i="3"/>
  <c r="D57" i="3"/>
  <c r="Q49" i="6"/>
  <c r="R57" i="3" s="1"/>
  <c r="D51" i="3"/>
  <c r="Q81" i="6"/>
  <c r="Q51" i="6"/>
  <c r="Q61" i="6"/>
  <c r="H34" i="6"/>
  <c r="H33" i="3" s="1"/>
  <c r="E34" i="6"/>
  <c r="E33" i="3" s="1"/>
  <c r="R57" i="6"/>
  <c r="B34" i="6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C39" i="6"/>
  <c r="C63" i="3" s="1"/>
  <c r="E27" i="3"/>
  <c r="U49" i="6"/>
  <c r="V57" i="3" s="1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Z30" i="14"/>
  <c r="Y29" i="14"/>
  <c r="L39" i="14" s="1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B27" i="3"/>
  <c r="B29" i="3" s="1"/>
  <c r="P71" i="3" s="1"/>
  <c r="O54" i="6"/>
  <c r="G63" i="3"/>
  <c r="Z47" i="6"/>
  <c r="AA45" i="3" s="1"/>
  <c r="U78" i="6"/>
  <c r="T88" i="6" s="1"/>
  <c r="Y57" i="6"/>
  <c r="AH29" i="13"/>
  <c r="K38" i="2"/>
  <c r="K56" i="3" s="1"/>
  <c r="AF26" i="13"/>
  <c r="F36" i="13" s="1"/>
  <c r="AE27" i="13"/>
  <c r="AG23" i="13"/>
  <c r="R58" i="2"/>
  <c r="E50" i="3"/>
  <c r="E53" i="3" s="1"/>
  <c r="S75" i="3" s="1"/>
  <c r="R48" i="2"/>
  <c r="S50" i="3" s="1"/>
  <c r="M50" i="3"/>
  <c r="M53" i="3" s="1"/>
  <c r="AA75" i="3" s="1"/>
  <c r="L32" i="3"/>
  <c r="G47" i="3"/>
  <c r="U74" i="3" s="1"/>
  <c r="G48" i="3"/>
  <c r="I66" i="3"/>
  <c r="I65" i="3"/>
  <c r="W77" i="3" s="1"/>
  <c r="G32" i="3"/>
  <c r="C56" i="3"/>
  <c r="D56" i="3"/>
  <c r="D59" i="3" s="1"/>
  <c r="R76" i="3" s="1"/>
  <c r="M62" i="3"/>
  <c r="M66" i="3" s="1"/>
  <c r="I50" i="3"/>
  <c r="L50" i="3"/>
  <c r="L53" i="3" s="1"/>
  <c r="Z75" i="3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V81" i="2" s="1"/>
  <c r="X38" i="2"/>
  <c r="Q34" i="2"/>
  <c r="Q45" i="2" s="1"/>
  <c r="R32" i="3" s="1"/>
  <c r="P36" i="2"/>
  <c r="S37" i="2"/>
  <c r="Z37" i="2"/>
  <c r="Z58" i="2" s="1"/>
  <c r="Y39" i="2"/>
  <c r="Y80" i="2" s="1"/>
  <c r="R36" i="2"/>
  <c r="W40" i="2"/>
  <c r="W61" i="2" s="1"/>
  <c r="P35" i="2"/>
  <c r="P56" i="2" s="1"/>
  <c r="V35" i="2"/>
  <c r="V76" i="2" s="1"/>
  <c r="O35" i="2"/>
  <c r="R39" i="2"/>
  <c r="Y38" i="2"/>
  <c r="E39" i="2"/>
  <c r="E62" i="3" s="1"/>
  <c r="K40" i="2"/>
  <c r="C39" i="2"/>
  <c r="U34" i="2"/>
  <c r="Y35" i="2"/>
  <c r="Q38" i="2"/>
  <c r="Q79" i="2" s="1"/>
  <c r="K35" i="2"/>
  <c r="K38" i="3" s="1"/>
  <c r="K42" i="3" s="1"/>
  <c r="F38" i="2"/>
  <c r="K39" i="2"/>
  <c r="K62" i="3" s="1"/>
  <c r="M34" i="2"/>
  <c r="Z55" i="2" s="1"/>
  <c r="V74" i="2"/>
  <c r="U64" i="2" s="1"/>
  <c r="S35" i="2"/>
  <c r="S46" i="2" s="1"/>
  <c r="T38" i="3" s="1"/>
  <c r="T33" i="2"/>
  <c r="T74" i="2" s="1"/>
  <c r="K33" i="2"/>
  <c r="X54" i="2" s="1"/>
  <c r="Z39" i="2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P39" i="2"/>
  <c r="M35" i="2"/>
  <c r="W54" i="2"/>
  <c r="G35" i="2"/>
  <c r="Q57" i="2"/>
  <c r="V38" i="2"/>
  <c r="R35" i="2"/>
  <c r="B39" i="2"/>
  <c r="D40" i="2"/>
  <c r="Q51" i="2" s="1"/>
  <c r="M33" i="2"/>
  <c r="M26" i="3" s="1"/>
  <c r="P34" i="2"/>
  <c r="I36" i="2"/>
  <c r="J39" i="2"/>
  <c r="C40" i="2"/>
  <c r="T38" i="2"/>
  <c r="T49" i="2" s="1"/>
  <c r="U56" i="3" s="1"/>
  <c r="V36" i="2"/>
  <c r="X75" i="2"/>
  <c r="W65" i="2" s="1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W56" i="2" s="1"/>
  <c r="S33" i="2"/>
  <c r="Q37" i="2"/>
  <c r="U38" i="2"/>
  <c r="Z35" i="2"/>
  <c r="C34" i="2"/>
  <c r="H45" i="2" s="1"/>
  <c r="B16" i="3" s="1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U80" i="2" s="1"/>
  <c r="V39" i="2"/>
  <c r="V80" i="2" s="1"/>
  <c r="S34" i="2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55" i="2" s="1"/>
  <c r="T37" i="2"/>
  <c r="D29" i="13"/>
  <c r="L29" i="13"/>
  <c r="M25" i="13"/>
  <c r="E24" i="13"/>
  <c r="I23" i="13"/>
  <c r="H25" i="13"/>
  <c r="L62" i="3"/>
  <c r="H26" i="3"/>
  <c r="U54" i="2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F33" i="13" s="1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H37" i="13" s="1"/>
  <c r="C30" i="13"/>
  <c r="E30" i="13"/>
  <c r="D24" i="13"/>
  <c r="J24" i="13"/>
  <c r="J29" i="13"/>
  <c r="D25" i="13"/>
  <c r="K28" i="13"/>
  <c r="M28" i="13"/>
  <c r="D32" i="3"/>
  <c r="I28" i="13"/>
  <c r="E29" i="13"/>
  <c r="G26" i="13"/>
  <c r="D28" i="13"/>
  <c r="G30" i="13"/>
  <c r="B23" i="13"/>
  <c r="M24" i="13"/>
  <c r="M34" i="13" s="1"/>
  <c r="F25" i="13"/>
  <c r="J27" i="13"/>
  <c r="F24" i="13"/>
  <c r="G26" i="3"/>
  <c r="G30" i="3" s="1"/>
  <c r="H65" i="3"/>
  <c r="V77" i="3" s="1"/>
  <c r="H66" i="3"/>
  <c r="G56" i="3"/>
  <c r="J50" i="3"/>
  <c r="J47" i="3"/>
  <c r="X74" i="3" s="1"/>
  <c r="T77" i="2"/>
  <c r="T81" i="2"/>
  <c r="T61" i="2"/>
  <c r="T51" i="2"/>
  <c r="L38" i="3"/>
  <c r="X48" i="2"/>
  <c r="Y50" i="3" s="1"/>
  <c r="U74" i="2"/>
  <c r="T57" i="2"/>
  <c r="X55" i="2"/>
  <c r="Q77" i="2"/>
  <c r="P67" i="2" s="1"/>
  <c r="W6" i="3"/>
  <c r="T10" i="3"/>
  <c r="T9" i="3"/>
  <c r="Z78" i="3" s="1"/>
  <c r="F41" i="3"/>
  <c r="T73" i="3" s="1"/>
  <c r="D26" i="3"/>
  <c r="Q54" i="2"/>
  <c r="I42" i="3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B23" i="15"/>
  <c r="B33" i="15" s="1"/>
  <c r="U29" i="15"/>
  <c r="T24" i="15"/>
  <c r="Q111" i="8"/>
  <c r="Q121" i="8" s="1"/>
  <c r="O55" i="10"/>
  <c r="O23" i="13"/>
  <c r="Q29" i="13"/>
  <c r="Z23" i="13"/>
  <c r="W28" i="13"/>
  <c r="Y23" i="13"/>
  <c r="G26" i="14"/>
  <c r="G36" i="14" s="1"/>
  <c r="T25" i="15"/>
  <c r="O66" i="8"/>
  <c r="O76" i="8" s="1"/>
  <c r="AM47" i="10"/>
  <c r="AM57" i="10" s="1"/>
  <c r="AC65" i="8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S28" i="13"/>
  <c r="F38" i="13" s="1"/>
  <c r="X29" i="13"/>
  <c r="P28" i="13"/>
  <c r="X24" i="13"/>
  <c r="S24" i="13"/>
  <c r="Z57" i="2"/>
  <c r="B30" i="14"/>
  <c r="B40" i="14" s="1"/>
  <c r="O81" i="14" s="1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J37" i="14" s="1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D39" i="14" s="1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P78" i="2"/>
  <c r="O68" i="2" s="1"/>
  <c r="X30" i="13"/>
  <c r="R25" i="13"/>
  <c r="Z26" i="13"/>
  <c r="M36" i="13" s="1"/>
  <c r="W26" i="13"/>
  <c r="Y26" i="13"/>
  <c r="O25" i="13"/>
  <c r="U28" i="13"/>
  <c r="AC24" i="13"/>
  <c r="F27" i="14"/>
  <c r="F37" i="14" s="1"/>
  <c r="Q24" i="15"/>
  <c r="R89" i="3"/>
  <c r="AD41" i="8"/>
  <c r="Q41" i="8"/>
  <c r="O61" i="10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M120" i="8"/>
  <c r="AH45" i="10"/>
  <c r="AH55" i="10" s="1"/>
  <c r="AM52" i="10"/>
  <c r="AM62" i="10" s="1"/>
  <c r="AL52" i="10"/>
  <c r="AL62" i="10" s="1"/>
  <c r="AD46" i="10"/>
  <c r="AD56" i="10" s="1"/>
  <c r="AC46" i="10"/>
  <c r="AG46" i="10"/>
  <c r="AG56" i="10" s="1"/>
  <c r="U51" i="10"/>
  <c r="U61" i="10" s="1"/>
  <c r="X48" i="10"/>
  <c r="X58" i="10" s="1"/>
  <c r="W48" i="10"/>
  <c r="W58" i="10" s="1"/>
  <c r="AG51" i="10"/>
  <c r="AG61" i="10" s="1"/>
  <c r="AK47" i="10"/>
  <c r="AK57" i="10" s="1"/>
  <c r="AL47" i="10"/>
  <c r="AL57" i="10" s="1"/>
  <c r="O56" i="10"/>
  <c r="Y52" i="10"/>
  <c r="Y62" i="10" s="1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Q50" i="10"/>
  <c r="Q60" i="10" s="1"/>
  <c r="AI51" i="10"/>
  <c r="AI61" i="10" s="1"/>
  <c r="AK48" i="10"/>
  <c r="AK58" i="10" s="1"/>
  <c r="AL48" i="10"/>
  <c r="AL58" i="10" s="1"/>
  <c r="T119" i="8"/>
  <c r="S51" i="10"/>
  <c r="S61" i="10" s="1"/>
  <c r="S48" i="10"/>
  <c r="S58" i="10" s="1"/>
  <c r="R48" i="10"/>
  <c r="R58" i="10" s="1"/>
  <c r="W47" i="10"/>
  <c r="W57" i="10" s="1"/>
  <c r="X47" i="10"/>
  <c r="X57" i="10" s="1"/>
  <c r="O60" i="10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E68" i="8"/>
  <c r="E38" i="8"/>
  <c r="E90" i="8"/>
  <c r="S98" i="3" s="1"/>
  <c r="R68" i="8"/>
  <c r="Q69" i="8"/>
  <c r="D39" i="8"/>
  <c r="AD69" i="8"/>
  <c r="D91" i="8"/>
  <c r="R99" i="3" s="1"/>
  <c r="V72" i="8"/>
  <c r="AI72" i="8"/>
  <c r="I42" i="8"/>
  <c r="I94" i="8"/>
  <c r="W102" i="3" s="1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H38" i="8"/>
  <c r="H90" i="8"/>
  <c r="V98" i="3" s="1"/>
  <c r="AH68" i="8"/>
  <c r="AE66" i="8"/>
  <c r="R66" i="8"/>
  <c r="AM71" i="8"/>
  <c r="M93" i="8"/>
  <c r="AA101" i="3" s="1"/>
  <c r="Z71" i="8"/>
  <c r="Z81" i="8" s="1"/>
  <c r="Z91" i="8" s="1"/>
  <c r="AD70" i="8"/>
  <c r="D92" i="8"/>
  <c r="R100" i="3" s="1"/>
  <c r="Q70" i="8"/>
  <c r="D40" i="8"/>
  <c r="R69" i="8"/>
  <c r="AE69" i="8"/>
  <c r="B35" i="8"/>
  <c r="AB65" i="8"/>
  <c r="B87" i="8"/>
  <c r="P95" i="3" s="1"/>
  <c r="O65" i="8"/>
  <c r="O75" i="8" s="1"/>
  <c r="O67" i="8"/>
  <c r="AB67" i="8"/>
  <c r="B89" i="8"/>
  <c r="P97" i="3" s="1"/>
  <c r="B37" i="8"/>
  <c r="W68" i="8"/>
  <c r="AJ68" i="8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K87" i="8"/>
  <c r="Y95" i="3" s="1"/>
  <c r="X65" i="8"/>
  <c r="T67" i="8"/>
  <c r="G37" i="8"/>
  <c r="AG67" i="8"/>
  <c r="X68" i="8"/>
  <c r="AK68" i="8"/>
  <c r="K90" i="8"/>
  <c r="Y98" i="3" s="1"/>
  <c r="K38" i="8"/>
  <c r="G92" i="8"/>
  <c r="U100" i="3" s="1"/>
  <c r="T70" i="8"/>
  <c r="G40" i="8"/>
  <c r="AG70" i="8"/>
  <c r="AH80" i="8" s="1"/>
  <c r="AH90" i="8" s="1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T50" i="9" s="1"/>
  <c r="T60" i="9" s="1"/>
  <c r="AG40" i="9"/>
  <c r="P37" i="9"/>
  <c r="AC37" i="9"/>
  <c r="AH35" i="9"/>
  <c r="U35" i="9"/>
  <c r="AB40" i="9"/>
  <c r="O40" i="9"/>
  <c r="W41" i="9"/>
  <c r="AJ41" i="9"/>
  <c r="AK51" i="9" s="1"/>
  <c r="AK61" i="9" s="1"/>
  <c r="X40" i="9"/>
  <c r="AK40" i="9"/>
  <c r="S35" i="9"/>
  <c r="AF35" i="9"/>
  <c r="AH40" i="9"/>
  <c r="U40" i="9"/>
  <c r="AK42" i="9"/>
  <c r="X42" i="9"/>
  <c r="R36" i="9"/>
  <c r="AE36" i="9"/>
  <c r="AB78" i="8"/>
  <c r="R86" i="3"/>
  <c r="Q67" i="8"/>
  <c r="AD67" i="8"/>
  <c r="AM66" i="8"/>
  <c r="M36" i="8"/>
  <c r="M88" i="8"/>
  <c r="AA96" i="3" s="1"/>
  <c r="Z66" i="8"/>
  <c r="Z76" i="8" s="1"/>
  <c r="Z86" i="8" s="1"/>
  <c r="Y65" i="8"/>
  <c r="L35" i="8"/>
  <c r="L87" i="8"/>
  <c r="Z95" i="3" s="1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E89" i="8"/>
  <c r="S97" i="3" s="1"/>
  <c r="AE67" i="8"/>
  <c r="E37" i="8"/>
  <c r="AL69" i="8"/>
  <c r="L39" i="8"/>
  <c r="Y69" i="8"/>
  <c r="L91" i="8"/>
  <c r="Z99" i="3" s="1"/>
  <c r="I89" i="8"/>
  <c r="W97" i="3" s="1"/>
  <c r="V67" i="8"/>
  <c r="I3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AB7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P71" i="8"/>
  <c r="P81" i="8" s="1"/>
  <c r="P91" i="8" s="1"/>
  <c r="X72" i="8"/>
  <c r="K94" i="8"/>
  <c r="Y102" i="3" s="1"/>
  <c r="AK72" i="8"/>
  <c r="K4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P42" i="9"/>
  <c r="AC42" i="9"/>
  <c r="P36" i="9"/>
  <c r="AC36" i="9"/>
  <c r="S40" i="9"/>
  <c r="AF40" i="9"/>
  <c r="V42" i="9"/>
  <c r="AI42" i="9"/>
  <c r="S36" i="9"/>
  <c r="AF36" i="9"/>
  <c r="T35" i="9"/>
  <c r="AG35" i="9"/>
  <c r="AI40" i="9"/>
  <c r="V40" i="9"/>
  <c r="AL37" i="9"/>
  <c r="Y37" i="9"/>
  <c r="T37" i="9"/>
  <c r="AG37" i="9"/>
  <c r="U41" i="9"/>
  <c r="AH41" i="9"/>
  <c r="AJ41" i="8"/>
  <c r="W41" i="8"/>
  <c r="AK75" i="8"/>
  <c r="AK85" i="8" s="1"/>
  <c r="Z42" i="8"/>
  <c r="Z52" i="8" s="1"/>
  <c r="Z62" i="8" s="1"/>
  <c r="AM42" i="8"/>
  <c r="U67" i="8"/>
  <c r="U77" i="8" s="1"/>
  <c r="U87" i="8" s="1"/>
  <c r="H89" i="8"/>
  <c r="V97" i="3" s="1"/>
  <c r="AH67" i="8"/>
  <c r="H37" i="8"/>
  <c r="R72" i="8"/>
  <c r="E94" i="8"/>
  <c r="AE72" i="8"/>
  <c r="AF82" i="8" s="1"/>
  <c r="AF92" i="8" s="1"/>
  <c r="E42" i="8"/>
  <c r="V68" i="8"/>
  <c r="I38" i="8"/>
  <c r="I90" i="8"/>
  <c r="W98" i="3" s="1"/>
  <c r="AI68" i="8"/>
  <c r="AL70" i="8"/>
  <c r="Y70" i="8"/>
  <c r="X80" i="8" s="1"/>
  <c r="X90" i="8" s="1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L93" i="8"/>
  <c r="Z101" i="3" s="1"/>
  <c r="L41" i="8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M76" i="8" s="1"/>
  <c r="AM86" i="8" s="1"/>
  <c r="AI66" i="8"/>
  <c r="V66" i="8"/>
  <c r="I36" i="8"/>
  <c r="I88" i="8"/>
  <c r="W96" i="3" s="1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AK77" i="8" s="1"/>
  <c r="AK87" i="8" s="1"/>
  <c r="J37" i="8"/>
  <c r="W67" i="8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AL79" i="8" s="1"/>
  <c r="AL89" i="8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M51" i="9" s="1"/>
  <c r="AM61" i="9" s="1"/>
  <c r="AE41" i="9"/>
  <c r="R41" i="9"/>
  <c r="T41" i="9"/>
  <c r="AG41" i="9"/>
  <c r="AF37" i="9"/>
  <c r="S37" i="9"/>
  <c r="P38" i="9"/>
  <c r="AC38" i="9"/>
  <c r="Q39" i="9"/>
  <c r="Q49" i="9" s="1"/>
  <c r="Q59" i="9" s="1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Q78" i="8"/>
  <c r="Q88" i="8" s="1"/>
  <c r="AJ36" i="9"/>
  <c r="W36" i="9"/>
  <c r="Y67" i="8"/>
  <c r="L37" i="8"/>
  <c r="L89" i="8"/>
  <c r="Z97" i="3" s="1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93" i="8"/>
  <c r="W101" i="3" s="1"/>
  <c r="I41" i="8"/>
  <c r="Z65" i="8"/>
  <c r="Z75" i="8" s="1"/>
  <c r="Z85" i="8" s="1"/>
  <c r="M35" i="8"/>
  <c r="AM65" i="8"/>
  <c r="M87" i="8"/>
  <c r="AA95" i="3" s="1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39" i="8"/>
  <c r="AJ69" i="8"/>
  <c r="W69" i="8"/>
  <c r="O71" i="8"/>
  <c r="AB71" i="8"/>
  <c r="J94" i="8"/>
  <c r="X102" i="3" s="1"/>
  <c r="AJ72" i="8"/>
  <c r="J42" i="8"/>
  <c r="W72" i="8"/>
  <c r="T65" i="8"/>
  <c r="AG65" i="8"/>
  <c r="AH75" i="8" s="1"/>
  <c r="AH85" i="8" s="1"/>
  <c r="P67" i="8"/>
  <c r="AC67" i="8"/>
  <c r="AD77" i="8" s="1"/>
  <c r="AD87" i="8" s="1"/>
  <c r="T68" i="8"/>
  <c r="AG68" i="8"/>
  <c r="G38" i="8"/>
  <c r="C40" i="8"/>
  <c r="AC70" i="8"/>
  <c r="C92" i="8"/>
  <c r="Q100" i="3" s="1"/>
  <c r="P70" i="8"/>
  <c r="X71" i="8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Q51" i="9" s="1"/>
  <c r="Q61" i="9" s="1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F45" i="9" s="1"/>
  <c r="AF55" i="9" s="1"/>
  <c r="AC35" i="9"/>
  <c r="P35" i="9"/>
  <c r="AM38" i="9"/>
  <c r="Z38" i="9"/>
  <c r="Z48" i="9" s="1"/>
  <c r="Z58" i="9" s="1"/>
  <c r="AD36" i="9"/>
  <c r="Q36" i="9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71" i="6"/>
  <c r="X91" i="6"/>
  <c r="W47" i="6"/>
  <c r="X45" i="3" s="1"/>
  <c r="W57" i="6"/>
  <c r="U44" i="6"/>
  <c r="V27" i="3" s="1"/>
  <c r="P56" i="6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P77" i="6"/>
  <c r="P47" i="6"/>
  <c r="Q45" i="3" s="1"/>
  <c r="S74" i="6"/>
  <c r="U48" i="6"/>
  <c r="V51" i="3" s="1"/>
  <c r="AB61" i="6"/>
  <c r="AB51" i="6"/>
  <c r="R48" i="6"/>
  <c r="S51" i="3" s="1"/>
  <c r="Y54" i="6"/>
  <c r="Y44" i="6"/>
  <c r="Z27" i="3" s="1"/>
  <c r="Y74" i="6"/>
  <c r="Q56" i="6"/>
  <c r="Q46" i="6"/>
  <c r="R39" i="3" s="1"/>
  <c r="X54" i="6"/>
  <c r="X44" i="6"/>
  <c r="Y27" i="3" s="1"/>
  <c r="X74" i="6"/>
  <c r="Q50" i="6"/>
  <c r="R63" i="3" s="1"/>
  <c r="R56" i="6"/>
  <c r="V80" i="6"/>
  <c r="Q57" i="6"/>
  <c r="P60" i="6"/>
  <c r="U58" i="6"/>
  <c r="V91" i="6"/>
  <c r="V71" i="6"/>
  <c r="O77" i="6"/>
  <c r="O57" i="6"/>
  <c r="O47" i="6"/>
  <c r="P45" i="3" s="1"/>
  <c r="Z58" i="6"/>
  <c r="Y51" i="6"/>
  <c r="Y61" i="6"/>
  <c r="Z60" i="6"/>
  <c r="Z50" i="6"/>
  <c r="AA63" i="3" s="1"/>
  <c r="Z80" i="6"/>
  <c r="Y49" i="6"/>
  <c r="Z57" i="3" s="1"/>
  <c r="Y59" i="6"/>
  <c r="R79" i="6"/>
  <c r="S45" i="6"/>
  <c r="T33" i="3" s="1"/>
  <c r="S75" i="6"/>
  <c r="S55" i="6"/>
  <c r="Z49" i="6"/>
  <c r="AA57" i="3" s="1"/>
  <c r="Y58" i="6"/>
  <c r="Y78" i="6"/>
  <c r="X58" i="6"/>
  <c r="X48" i="6"/>
  <c r="Y51" i="3" s="1"/>
  <c r="P57" i="6"/>
  <c r="R60" i="6"/>
  <c r="S57" i="6"/>
  <c r="S77" i="6"/>
  <c r="S47" i="6"/>
  <c r="T45" i="3" s="1"/>
  <c r="Q54" i="6"/>
  <c r="Q44" i="6"/>
  <c r="R27" i="3" s="1"/>
  <c r="Q74" i="6"/>
  <c r="X45" i="6"/>
  <c r="Y33" i="3" s="1"/>
  <c r="O79" i="6"/>
  <c r="O59" i="6"/>
  <c r="O49" i="6"/>
  <c r="P57" i="3" s="1"/>
  <c r="W78" i="6"/>
  <c r="T75" i="6"/>
  <c r="U60" i="6"/>
  <c r="U80" i="6"/>
  <c r="O74" i="6"/>
  <c r="O44" i="6"/>
  <c r="P27" i="3" s="1"/>
  <c r="Y48" i="6"/>
  <c r="Z51" i="3" s="1"/>
  <c r="X56" i="6"/>
  <c r="G25" i="14"/>
  <c r="G35" i="14" s="1"/>
  <c r="H27" i="14"/>
  <c r="H37" i="14" s="1"/>
  <c r="E27" i="14"/>
  <c r="B24" i="14"/>
  <c r="F30" i="14"/>
  <c r="F40" i="14" s="1"/>
  <c r="B26" i="14"/>
  <c r="K29" i="14"/>
  <c r="M29" i="14"/>
  <c r="M39" i="14" s="1"/>
  <c r="E24" i="14"/>
  <c r="E34" i="14" s="1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M23" i="14"/>
  <c r="J29" i="14"/>
  <c r="G27" i="14"/>
  <c r="I23" i="14"/>
  <c r="I33" i="14" s="1"/>
  <c r="E23" i="14"/>
  <c r="E33" i="14" s="1"/>
  <c r="L27" i="14"/>
  <c r="L37" i="14" s="1"/>
  <c r="I27" i="14"/>
  <c r="I37" i="14" s="1"/>
  <c r="K27" i="14"/>
  <c r="K26" i="14"/>
  <c r="K36" i="14" s="1"/>
  <c r="I24" i="14"/>
  <c r="C25" i="14"/>
  <c r="C35" i="14" s="1"/>
  <c r="E26" i="14"/>
  <c r="D26" i="14"/>
  <c r="H23" i="14"/>
  <c r="E25" i="14"/>
  <c r="H28" i="14"/>
  <c r="H38" i="14" s="1"/>
  <c r="J26" i="14"/>
  <c r="K23" i="14"/>
  <c r="K33" i="14" s="1"/>
  <c r="F24" i="14"/>
  <c r="F34" i="14" s="1"/>
  <c r="M24" i="14"/>
  <c r="B27" i="14"/>
  <c r="B37" i="14" s="1"/>
  <c r="C23" i="14"/>
  <c r="C33" i="14" s="1"/>
  <c r="F28" i="14"/>
  <c r="F38" i="14" s="1"/>
  <c r="G29" i="14"/>
  <c r="G28" i="14"/>
  <c r="G38" i="14" s="1"/>
  <c r="K30" i="14"/>
  <c r="M27" i="14"/>
  <c r="M37" i="14" s="1"/>
  <c r="L28" i="14"/>
  <c r="L38" i="14" s="1"/>
  <c r="G24" i="14"/>
  <c r="G34" i="14" s="1"/>
  <c r="D28" i="14"/>
  <c r="C30" i="14"/>
  <c r="C40" i="14" s="1"/>
  <c r="AO34" i="14"/>
  <c r="U39" i="14" s="1"/>
  <c r="B25" i="14"/>
  <c r="I28" i="14"/>
  <c r="J28" i="14"/>
  <c r="C24" i="14"/>
  <c r="D23" i="14"/>
  <c r="D33" i="14" s="1"/>
  <c r="G23" i="14"/>
  <c r="G33" i="14" s="1"/>
  <c r="C29" i="14"/>
  <c r="L24" i="14"/>
  <c r="L34" i="14" s="1"/>
  <c r="L30" i="14"/>
  <c r="L40" i="14" s="1"/>
  <c r="D30" i="14"/>
  <c r="F26" i="14"/>
  <c r="F36" i="14" s="1"/>
  <c r="D27" i="14"/>
  <c r="D37" i="14" s="1"/>
  <c r="H26" i="14"/>
  <c r="H36" i="14" s="1"/>
  <c r="E29" i="14"/>
  <c r="B29" i="14"/>
  <c r="C28" i="14"/>
  <c r="C38" i="14" s="1"/>
  <c r="F23" i="14"/>
  <c r="F33" i="14" s="1"/>
  <c r="F29" i="14"/>
  <c r="F39" i="14" s="1"/>
  <c r="K28" i="14"/>
  <c r="H25" i="14"/>
  <c r="H35" i="14" s="1"/>
  <c r="C26" i="14"/>
  <c r="C36" i="14" s="1"/>
  <c r="L26" i="14"/>
  <c r="K24" i="14"/>
  <c r="K34" i="14" s="1"/>
  <c r="H24" i="14"/>
  <c r="H34" i="14" s="1"/>
  <c r="J25" i="14"/>
  <c r="J35" i="14" s="1"/>
  <c r="L25" i="14"/>
  <c r="L35" i="14" s="1"/>
  <c r="I29" i="14"/>
  <c r="I39" i="14" s="1"/>
  <c r="H30" i="14"/>
  <c r="H40" i="14" s="1"/>
  <c r="J30" i="14"/>
  <c r="J40" i="14" s="1"/>
  <c r="E30" i="14"/>
  <c r="D25" i="14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L59" i="3"/>
  <c r="Z76" i="3" s="1"/>
  <c r="L60" i="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55" i="2"/>
  <c r="R10" i="3"/>
  <c r="AQ34" i="13"/>
  <c r="AK25" i="13"/>
  <c r="AL27" i="13"/>
  <c r="AL29" i="13"/>
  <c r="AK30" i="13"/>
  <c r="AH27" i="13"/>
  <c r="AL26" i="13"/>
  <c r="AJ29" i="13"/>
  <c r="AB23" i="13"/>
  <c r="AH28" i="13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O88" i="2"/>
  <c r="AB68" i="2" s="1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D60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F79" i="8" l="1"/>
  <c r="AI105" i="8"/>
  <c r="AI115" i="8" s="1"/>
  <c r="AE99" i="8"/>
  <c r="AF109" i="8" s="1"/>
  <c r="AF119" i="8" s="1"/>
  <c r="R99" i="8"/>
  <c r="R109" i="8" s="1"/>
  <c r="R119" i="8" s="1"/>
  <c r="AF102" i="8"/>
  <c r="AG112" i="8" s="1"/>
  <c r="AG122" i="8" s="1"/>
  <c r="F94" i="8"/>
  <c r="S102" i="8"/>
  <c r="S112" i="8" s="1"/>
  <c r="S122" i="8" s="1"/>
  <c r="F42" i="8"/>
  <c r="C36" i="8"/>
  <c r="C88" i="8"/>
  <c r="Q96" i="3" s="1"/>
  <c r="P96" i="8"/>
  <c r="P106" i="8" s="1"/>
  <c r="P116" i="8" s="1"/>
  <c r="AC96" i="8"/>
  <c r="G35" i="8"/>
  <c r="U83" i="3" s="1"/>
  <c r="J91" i="8"/>
  <c r="X99" i="3" s="1"/>
  <c r="C93" i="8"/>
  <c r="Q101" i="3" s="1"/>
  <c r="AM108" i="8"/>
  <c r="AM118" i="8" s="1"/>
  <c r="X105" i="8"/>
  <c r="X115" i="8" s="1"/>
  <c r="AM51" i="10"/>
  <c r="AM61" i="10" s="1"/>
  <c r="P98" i="8"/>
  <c r="AC98" i="8"/>
  <c r="V98" i="8"/>
  <c r="AI98" i="8"/>
  <c r="D37" i="8"/>
  <c r="X108" i="8"/>
  <c r="X118" i="8" s="1"/>
  <c r="F91" i="8"/>
  <c r="T99" i="3" s="1"/>
  <c r="Q51" i="10"/>
  <c r="Q61" i="10" s="1"/>
  <c r="S105" i="8"/>
  <c r="S115" i="8" s="1"/>
  <c r="AC101" i="8"/>
  <c r="AD111" i="8" s="1"/>
  <c r="AD121" i="8" s="1"/>
  <c r="AF97" i="8"/>
  <c r="S97" i="8"/>
  <c r="AI96" i="8"/>
  <c r="AJ106" i="8" s="1"/>
  <c r="AJ116" i="8" s="1"/>
  <c r="V96" i="8"/>
  <c r="AG98" i="8"/>
  <c r="AH108" i="8" s="1"/>
  <c r="AH118" i="8" s="1"/>
  <c r="T98" i="8"/>
  <c r="B42" i="8"/>
  <c r="AB42" i="8" s="1"/>
  <c r="J90" i="8"/>
  <c r="X98" i="3" s="1"/>
  <c r="E91" i="8"/>
  <c r="S99" i="3" s="1"/>
  <c r="E88" i="8"/>
  <c r="S96" i="3" s="1"/>
  <c r="AE96" i="8"/>
  <c r="T95" i="8"/>
  <c r="T105" i="8" s="1"/>
  <c r="T115" i="8" s="1"/>
  <c r="J93" i="8"/>
  <c r="X101" i="3" s="1"/>
  <c r="Y101" i="8"/>
  <c r="AL101" i="8"/>
  <c r="P110" i="8"/>
  <c r="P120" i="8" s="1"/>
  <c r="W46" i="10"/>
  <c r="W56" i="10" s="1"/>
  <c r="B47" i="10" s="1"/>
  <c r="C89" i="8"/>
  <c r="Q97" i="3" s="1"/>
  <c r="B41" i="8"/>
  <c r="J38" i="8"/>
  <c r="E39" i="8"/>
  <c r="E36" i="8"/>
  <c r="Y50" i="10"/>
  <c r="Y60" i="10" s="1"/>
  <c r="C35" i="8"/>
  <c r="AC97" i="8"/>
  <c r="AM112" i="8"/>
  <c r="AM122" i="8" s="1"/>
  <c r="X100" i="8"/>
  <c r="X110" i="8" s="1"/>
  <c r="X120" i="8" s="1"/>
  <c r="AG95" i="8"/>
  <c r="AH105" i="8" s="1"/>
  <c r="AH115" i="8" s="1"/>
  <c r="AK101" i="8"/>
  <c r="AK111" i="8" s="1"/>
  <c r="AK121" i="8" s="1"/>
  <c r="R100" i="8"/>
  <c r="R110" i="8" s="1"/>
  <c r="R120" i="8" s="1"/>
  <c r="AE100" i="8"/>
  <c r="AJ97" i="8"/>
  <c r="W97" i="8"/>
  <c r="W107" i="8" s="1"/>
  <c r="W117" i="8" s="1"/>
  <c r="AI97" i="8"/>
  <c r="V97" i="8"/>
  <c r="Q97" i="8"/>
  <c r="Q107" i="8" s="1"/>
  <c r="Q117" i="8" s="1"/>
  <c r="AM101" i="8"/>
  <c r="Z101" i="8"/>
  <c r="Z111" i="8" s="1"/>
  <c r="Z121" i="8" s="1"/>
  <c r="B51" i="10"/>
  <c r="V111" i="8"/>
  <c r="V121" i="8" s="1"/>
  <c r="AK99" i="8"/>
  <c r="X99" i="8"/>
  <c r="U111" i="8"/>
  <c r="U121" i="8" s="1"/>
  <c r="B93" i="8"/>
  <c r="P101" i="3" s="1"/>
  <c r="X40" i="8"/>
  <c r="V45" i="10"/>
  <c r="V55" i="10" s="1"/>
  <c r="P97" i="8"/>
  <c r="P107" i="8" s="1"/>
  <c r="P117" i="8" s="1"/>
  <c r="AK100" i="8"/>
  <c r="AL110" i="8" s="1"/>
  <c r="AL120" i="8" s="1"/>
  <c r="T111" i="8"/>
  <c r="T121" i="8" s="1"/>
  <c r="X101" i="8"/>
  <c r="AM95" i="8"/>
  <c r="AM105" i="8" s="1"/>
  <c r="AM115" i="8" s="1"/>
  <c r="Z95" i="8"/>
  <c r="Z105" i="8" s="1"/>
  <c r="Z115" i="8" s="1"/>
  <c r="T97" i="8"/>
  <c r="AG97" i="8"/>
  <c r="AH107" i="8" s="1"/>
  <c r="AH117" i="8" s="1"/>
  <c r="K92" i="8"/>
  <c r="Y100" i="3" s="1"/>
  <c r="Y88" i="3"/>
  <c r="F89" i="8"/>
  <c r="T97" i="3" s="1"/>
  <c r="AJ98" i="8"/>
  <c r="AJ108" i="8" s="1"/>
  <c r="AJ118" i="8" s="1"/>
  <c r="AJ99" i="8"/>
  <c r="AB101" i="8"/>
  <c r="AB111" i="8" s="1"/>
  <c r="V101" i="8"/>
  <c r="AI101" i="8"/>
  <c r="AI111" i="8" s="1"/>
  <c r="AI121" i="8" s="1"/>
  <c r="AJ96" i="8"/>
  <c r="AK106" i="8" s="1"/>
  <c r="AK116" i="8" s="1"/>
  <c r="W96" i="8"/>
  <c r="AG47" i="10"/>
  <c r="AG57" i="10" s="1"/>
  <c r="Y98" i="8"/>
  <c r="AL98" i="8"/>
  <c r="K93" i="8"/>
  <c r="Y101" i="3" s="1"/>
  <c r="C87" i="8"/>
  <c r="Q95" i="3" s="1"/>
  <c r="AJ48" i="10"/>
  <c r="AJ58" i="10" s="1"/>
  <c r="V102" i="8"/>
  <c r="AI102" i="8"/>
  <c r="AJ112" i="8" s="1"/>
  <c r="AJ122" i="8" s="1"/>
  <c r="R102" i="8"/>
  <c r="R112" i="8" s="1"/>
  <c r="R122" i="8" s="1"/>
  <c r="AE102" i="8"/>
  <c r="AF112" i="8" s="1"/>
  <c r="AF122" i="8" s="1"/>
  <c r="X97" i="8"/>
  <c r="X107" i="8" s="1"/>
  <c r="X117" i="8" s="1"/>
  <c r="AK97" i="8"/>
  <c r="AL107" i="8" s="1"/>
  <c r="AL117" i="8" s="1"/>
  <c r="U97" i="8"/>
  <c r="AH97" i="8"/>
  <c r="AI107" i="8" s="1"/>
  <c r="AI117" i="8" s="1"/>
  <c r="Q96" i="8"/>
  <c r="Q106" i="8" s="1"/>
  <c r="Q116" i="8" s="1"/>
  <c r="AD96" i="8"/>
  <c r="U98" i="8"/>
  <c r="AH98" i="8"/>
  <c r="AI108" i="8" s="1"/>
  <c r="AI118" i="8" s="1"/>
  <c r="R45" i="10"/>
  <c r="R55" i="10" s="1"/>
  <c r="O106" i="8"/>
  <c r="O116" i="8" s="1"/>
  <c r="AF107" i="8"/>
  <c r="AF117" i="8" s="1"/>
  <c r="AD100" i="8"/>
  <c r="AE110" i="8" s="1"/>
  <c r="AE120" i="8" s="1"/>
  <c r="Q100" i="8"/>
  <c r="T96" i="8"/>
  <c r="AG96" i="8"/>
  <c r="Y97" i="8"/>
  <c r="Y107" i="8" s="1"/>
  <c r="Y117" i="8" s="1"/>
  <c r="AL97" i="8"/>
  <c r="AM107" i="8" s="1"/>
  <c r="AM117" i="8" s="1"/>
  <c r="V95" i="8"/>
  <c r="U105" i="8" s="1"/>
  <c r="U115" i="8" s="1"/>
  <c r="AI95" i="8"/>
  <c r="AJ105" i="8" s="1"/>
  <c r="AJ115" i="8" s="1"/>
  <c r="Y99" i="8"/>
  <c r="Y109" i="8" s="1"/>
  <c r="Y119" i="8" s="1"/>
  <c r="AL99" i="8"/>
  <c r="AM109" i="8" s="1"/>
  <c r="AM119" i="8" s="1"/>
  <c r="O108" i="8"/>
  <c r="O118" i="8" s="1"/>
  <c r="AB102" i="8"/>
  <c r="AB112" i="8" s="1"/>
  <c r="AB122" i="8" s="1"/>
  <c r="O102" i="8"/>
  <c r="O112" i="8" s="1"/>
  <c r="O122" i="8" s="1"/>
  <c r="AD97" i="8"/>
  <c r="AE107" i="8" s="1"/>
  <c r="AE117" i="8" s="1"/>
  <c r="AL108" i="8"/>
  <c r="AL118" i="8" s="1"/>
  <c r="AL112" i="8"/>
  <c r="AL122" i="8" s="1"/>
  <c r="R107" i="8"/>
  <c r="R117" i="8" s="1"/>
  <c r="AL51" i="10"/>
  <c r="AL61" i="10" s="1"/>
  <c r="Z99" i="8"/>
  <c r="Z109" i="8" s="1"/>
  <c r="Z119" i="8" s="1"/>
  <c r="AM99" i="8"/>
  <c r="O95" i="8"/>
  <c r="O105" i="8" s="1"/>
  <c r="O115" i="8" s="1"/>
  <c r="AB95" i="8"/>
  <c r="AB105" i="8" s="1"/>
  <c r="AB115" i="8" s="1"/>
  <c r="U102" i="8"/>
  <c r="U112" i="8" s="1"/>
  <c r="U122" i="8" s="1"/>
  <c r="AH102" i="8"/>
  <c r="AH112" i="8" s="1"/>
  <c r="AH122" i="8" s="1"/>
  <c r="U96" i="8"/>
  <c r="U106" i="8" s="1"/>
  <c r="U116" i="8" s="1"/>
  <c r="AH96" i="8"/>
  <c r="AK79" i="8"/>
  <c r="AK89" i="8" s="1"/>
  <c r="S80" i="8"/>
  <c r="S90" i="8" s="1"/>
  <c r="R77" i="8"/>
  <c r="R87" i="8" s="1"/>
  <c r="Y51" i="9"/>
  <c r="Y61" i="9" s="1"/>
  <c r="Q46" i="9"/>
  <c r="Q56" i="9" s="1"/>
  <c r="AI47" i="9"/>
  <c r="AI57" i="9" s="1"/>
  <c r="U48" i="9"/>
  <c r="U58" i="9" s="1"/>
  <c r="T45" i="9"/>
  <c r="T55" i="9" s="1"/>
  <c r="Y49" i="9"/>
  <c r="Y59" i="9" s="1"/>
  <c r="P77" i="8"/>
  <c r="P87" i="8" s="1"/>
  <c r="P69" i="6"/>
  <c r="P89" i="6"/>
  <c r="V79" i="6"/>
  <c r="U89" i="6" s="1"/>
  <c r="L36" i="14"/>
  <c r="D38" i="14"/>
  <c r="U54" i="6"/>
  <c r="Y55" i="6"/>
  <c r="D40" i="14"/>
  <c r="J36" i="14"/>
  <c r="R59" i="6"/>
  <c r="T41" i="3"/>
  <c r="D35" i="14"/>
  <c r="G37" i="14"/>
  <c r="P75" i="6"/>
  <c r="Q59" i="6"/>
  <c r="K40" i="14"/>
  <c r="H33" i="14"/>
  <c r="J39" i="14"/>
  <c r="P55" i="6"/>
  <c r="T56" i="6"/>
  <c r="C53" i="3"/>
  <c r="Q75" i="3" s="1"/>
  <c r="H49" i="6"/>
  <c r="C20" i="3" s="1"/>
  <c r="B29" i="16" s="1"/>
  <c r="B48" i="3"/>
  <c r="K38" i="14"/>
  <c r="Q60" i="6"/>
  <c r="M33" i="14"/>
  <c r="R80" i="6"/>
  <c r="U57" i="6"/>
  <c r="V46" i="6"/>
  <c r="W39" i="3" s="1"/>
  <c r="G39" i="14"/>
  <c r="C37" i="14"/>
  <c r="K39" i="14"/>
  <c r="S60" i="6"/>
  <c r="O55" i="6"/>
  <c r="U56" i="6"/>
  <c r="H44" i="14"/>
  <c r="B39" i="14"/>
  <c r="I38" i="14"/>
  <c r="Z55" i="6"/>
  <c r="B35" i="14"/>
  <c r="B34" i="14"/>
  <c r="T45" i="6"/>
  <c r="U33" i="3" s="1"/>
  <c r="Z45" i="6"/>
  <c r="AA33" i="3" s="1"/>
  <c r="V76" i="6"/>
  <c r="T46" i="6"/>
  <c r="U39" i="3" s="1"/>
  <c r="H50" i="6"/>
  <c r="C21" i="3" s="1"/>
  <c r="B30" i="16" s="1"/>
  <c r="K37" i="14"/>
  <c r="E37" i="14"/>
  <c r="V56" i="6"/>
  <c r="T76" i="6"/>
  <c r="J33" i="14"/>
  <c r="U76" i="6"/>
  <c r="T66" i="6" s="1"/>
  <c r="R54" i="6"/>
  <c r="V59" i="6"/>
  <c r="X78" i="2"/>
  <c r="W68" i="2" s="1"/>
  <c r="Y55" i="2"/>
  <c r="Z77" i="2"/>
  <c r="Y87" i="2" s="1"/>
  <c r="AM67" i="2" s="1"/>
  <c r="W44" i="2"/>
  <c r="X26" i="3" s="1"/>
  <c r="K50" i="3"/>
  <c r="K54" i="3" s="1"/>
  <c r="Y75" i="2"/>
  <c r="X65" i="2" s="1"/>
  <c r="V67" i="2"/>
  <c r="H40" i="13"/>
  <c r="K40" i="13"/>
  <c r="W59" i="2"/>
  <c r="S55" i="2"/>
  <c r="Z60" i="2"/>
  <c r="W47" i="2"/>
  <c r="X44" i="3" s="1"/>
  <c r="T78" i="2"/>
  <c r="AI44" i="2"/>
  <c r="W49" i="2"/>
  <c r="X56" i="3" s="1"/>
  <c r="M47" i="3"/>
  <c r="AA74" i="3" s="1"/>
  <c r="L37" i="13"/>
  <c r="V60" i="2"/>
  <c r="D38" i="13"/>
  <c r="G33" i="13"/>
  <c r="Z46" i="2"/>
  <c r="AA38" i="3" s="1"/>
  <c r="V54" i="2"/>
  <c r="I60" i="3"/>
  <c r="D40" i="13"/>
  <c r="L34" i="13"/>
  <c r="X71" i="2"/>
  <c r="O77" i="2"/>
  <c r="U36" i="13"/>
  <c r="B47" i="3"/>
  <c r="P74" i="3" s="1"/>
  <c r="V49" i="2"/>
  <c r="W56" i="3" s="1"/>
  <c r="W59" i="3" s="1"/>
  <c r="Y57" i="2"/>
  <c r="Q44" i="2"/>
  <c r="R26" i="3" s="1"/>
  <c r="R29" i="3" s="1"/>
  <c r="Y47" i="2"/>
  <c r="Z44" i="3" s="1"/>
  <c r="X81" i="2"/>
  <c r="AL61" i="2" s="1"/>
  <c r="H38" i="13"/>
  <c r="Z47" i="2"/>
  <c r="AA44" i="3" s="1"/>
  <c r="Y77" i="2"/>
  <c r="X87" i="2" s="1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B52" i="10" s="1"/>
  <c r="Z49" i="10"/>
  <c r="Z59" i="10" s="1"/>
  <c r="Y49" i="10"/>
  <c r="Y59" i="10" s="1"/>
  <c r="U46" i="10"/>
  <c r="U56" i="10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AJ44" i="6" s="1"/>
  <c r="W54" i="6"/>
  <c r="AJ54" i="6" s="1"/>
  <c r="Y45" i="6"/>
  <c r="Z33" i="3" s="1"/>
  <c r="S78" i="6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P79" i="6"/>
  <c r="AD59" i="6" s="1"/>
  <c r="O51" i="14"/>
  <c r="T54" i="6"/>
  <c r="Q47" i="6"/>
  <c r="R45" i="3" s="1"/>
  <c r="R47" i="3" s="1"/>
  <c r="R78" i="6"/>
  <c r="AE48" i="6" s="1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AD4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P59" i="6"/>
  <c r="Z59" i="6"/>
  <c r="R58" i="6"/>
  <c r="Q58" i="6"/>
  <c r="T74" i="6"/>
  <c r="S64" i="6" s="1"/>
  <c r="S56" i="6"/>
  <c r="O75" i="6"/>
  <c r="AB45" i="6" s="1"/>
  <c r="I54" i="3"/>
  <c r="U84" i="2"/>
  <c r="M54" i="3"/>
  <c r="T60" i="2"/>
  <c r="U58" i="2"/>
  <c r="AJ54" i="2"/>
  <c r="G62" i="3"/>
  <c r="X56" i="2"/>
  <c r="S44" i="2"/>
  <c r="T26" i="3" s="1"/>
  <c r="T29" i="3" s="1"/>
  <c r="S54" i="2"/>
  <c r="V56" i="2"/>
  <c r="S50" i="2"/>
  <c r="T62" i="3" s="1"/>
  <c r="T65" i="3" s="1"/>
  <c r="X91" i="2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P87" i="2"/>
  <c r="W88" i="2"/>
  <c r="T50" i="2"/>
  <c r="U62" i="3" s="1"/>
  <c r="U65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Z65" i="3" s="1"/>
  <c r="R46" i="2"/>
  <c r="S38" i="3" s="1"/>
  <c r="S41" i="3" s="1"/>
  <c r="U59" i="2"/>
  <c r="T54" i="2"/>
  <c r="W55" i="2"/>
  <c r="AJ44" i="2"/>
  <c r="T44" i="2"/>
  <c r="U26" i="3" s="1"/>
  <c r="U29" i="3" s="1"/>
  <c r="S75" i="2"/>
  <c r="H51" i="2"/>
  <c r="B22" i="3" s="1"/>
  <c r="O46" i="2"/>
  <c r="P38" i="3" s="1"/>
  <c r="O48" i="2"/>
  <c r="P50" i="3" s="1"/>
  <c r="AI54" i="2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S29" i="3" s="1"/>
  <c r="V61" i="2"/>
  <c r="U45" i="2"/>
  <c r="V32" i="3" s="1"/>
  <c r="B48" i="10"/>
  <c r="V110" i="8"/>
  <c r="V120" i="8" s="1"/>
  <c r="P109" i="8"/>
  <c r="P119" i="8" s="1"/>
  <c r="Z108" i="8"/>
  <c r="Z118" i="8" s="1"/>
  <c r="Y108" i="8"/>
  <c r="Y118" i="8" s="1"/>
  <c r="P112" i="8"/>
  <c r="P122" i="8" s="1"/>
  <c r="R111" i="8"/>
  <c r="R121" i="8" s="1"/>
  <c r="AC58" i="10"/>
  <c r="P105" i="8"/>
  <c r="Q105" i="8"/>
  <c r="Q115" i="8" s="1"/>
  <c r="AB108" i="8"/>
  <c r="AC108" i="8"/>
  <c r="AC118" i="8" s="1"/>
  <c r="D50" i="10"/>
  <c r="AK109" i="8"/>
  <c r="AK119" i="8" s="1"/>
  <c r="AJ109" i="8"/>
  <c r="AJ119" i="8" s="1"/>
  <c r="AD105" i="8"/>
  <c r="AD115" i="8" s="1"/>
  <c r="AC105" i="8"/>
  <c r="AB50" i="10"/>
  <c r="AC50" i="10"/>
  <c r="AC60" i="10" s="1"/>
  <c r="D48" i="10"/>
  <c r="AB110" i="8"/>
  <c r="AC110" i="8"/>
  <c r="AC120" i="8" s="1"/>
  <c r="W109" i="8"/>
  <c r="W119" i="8" s="1"/>
  <c r="V109" i="8"/>
  <c r="V119" i="8" s="1"/>
  <c r="Q108" i="8"/>
  <c r="Q118" i="8" s="1"/>
  <c r="P108" i="8"/>
  <c r="P118" i="8" s="1"/>
  <c r="AJ110" i="8"/>
  <c r="AJ120" i="8" s="1"/>
  <c r="AK110" i="8"/>
  <c r="AK120" i="8" s="1"/>
  <c r="AF108" i="8"/>
  <c r="AF118" i="8" s="1"/>
  <c r="AE108" i="8"/>
  <c r="AE118" i="8" s="1"/>
  <c r="R108" i="8"/>
  <c r="R118" i="8" s="1"/>
  <c r="S108" i="8"/>
  <c r="S118" i="8" s="1"/>
  <c r="V108" i="8"/>
  <c r="V118" i="8" s="1"/>
  <c r="Z112" i="8"/>
  <c r="Z122" i="8" s="1"/>
  <c r="Y112" i="8"/>
  <c r="Y122" i="8" s="1"/>
  <c r="AC107" i="8"/>
  <c r="AC117" i="8" s="1"/>
  <c r="AB107" i="8"/>
  <c r="AL106" i="8"/>
  <c r="AL116" i="8" s="1"/>
  <c r="AD108" i="8"/>
  <c r="AD118" i="8" s="1"/>
  <c r="AK112" i="8"/>
  <c r="AK122" i="8" s="1"/>
  <c r="W111" i="8"/>
  <c r="W121" i="8" s="1"/>
  <c r="X111" i="8"/>
  <c r="X121" i="8" s="1"/>
  <c r="AK45" i="10"/>
  <c r="AK55" i="10" s="1"/>
  <c r="AL45" i="10"/>
  <c r="AL55" i="10" s="1"/>
  <c r="Q83" i="3"/>
  <c r="D47" i="10"/>
  <c r="AC56" i="10"/>
  <c r="C47" i="10" s="1"/>
  <c r="W35" i="8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V112" i="8"/>
  <c r="V122" i="8" s="1"/>
  <c r="AB106" i="8"/>
  <c r="AB116" i="8" s="1"/>
  <c r="AC106" i="8"/>
  <c r="AC116" i="8" s="1"/>
  <c r="AF110" i="8"/>
  <c r="AF120" i="8" s="1"/>
  <c r="P58" i="10"/>
  <c r="B49" i="10" s="1"/>
  <c r="D46" i="10"/>
  <c r="AJ35" i="8"/>
  <c r="AC111" i="8"/>
  <c r="AC121" i="8" s="1"/>
  <c r="AG109" i="8"/>
  <c r="AG119" i="8" s="1"/>
  <c r="AE51" i="10"/>
  <c r="AE61" i="10" s="1"/>
  <c r="AD51" i="10"/>
  <c r="O109" i="8"/>
  <c r="V105" i="8"/>
  <c r="V115" i="8" s="1"/>
  <c r="W105" i="8"/>
  <c r="W115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68" i="6"/>
  <c r="P88" i="6"/>
  <c r="S67" i="6"/>
  <c r="S87" i="6"/>
  <c r="I35" i="14"/>
  <c r="O50" i="6"/>
  <c r="P63" i="3" s="1"/>
  <c r="Y68" i="6"/>
  <c r="O56" i="6"/>
  <c r="U47" i="3"/>
  <c r="P76" i="6"/>
  <c r="H47" i="6"/>
  <c r="C18" i="3" s="1"/>
  <c r="B27" i="16" s="1"/>
  <c r="X50" i="6"/>
  <c r="Y63" i="3" s="1"/>
  <c r="T44" i="6"/>
  <c r="U27" i="3" s="1"/>
  <c r="R49" i="6"/>
  <c r="S57" i="3" s="1"/>
  <c r="X59" i="6"/>
  <c r="AD58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H51" i="6"/>
  <c r="C22" i="3" s="1"/>
  <c r="R74" i="6"/>
  <c r="M36" i="14"/>
  <c r="E35" i="14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AI54" i="6" s="1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R90" i="6"/>
  <c r="R70" i="6"/>
  <c r="M40" i="14"/>
  <c r="Z61" i="14" s="1"/>
  <c r="C39" i="14"/>
  <c r="Q45" i="6"/>
  <c r="R33" i="3" s="1"/>
  <c r="R35" i="3" s="1"/>
  <c r="O46" i="6"/>
  <c r="P39" i="3" s="1"/>
  <c r="O76" i="6"/>
  <c r="C34" i="14"/>
  <c r="E36" i="14"/>
  <c r="W45" i="6"/>
  <c r="X33" i="3" s="1"/>
  <c r="Q75" i="6"/>
  <c r="P85" i="6" s="1"/>
  <c r="W80" i="6"/>
  <c r="Y75" i="6"/>
  <c r="X65" i="6" s="1"/>
  <c r="R61" i="6"/>
  <c r="W55" i="6"/>
  <c r="W60" i="6"/>
  <c r="R41" i="3"/>
  <c r="AA47" i="3"/>
  <c r="U69" i="6"/>
  <c r="Z79" i="6"/>
  <c r="K60" i="3"/>
  <c r="L45" i="3"/>
  <c r="Y47" i="6"/>
  <c r="Z45" i="3" s="1"/>
  <c r="Z47" i="3" s="1"/>
  <c r="M34" i="14"/>
  <c r="AI48" i="6"/>
  <c r="H46" i="6"/>
  <c r="C17" i="3" s="1"/>
  <c r="B26" i="16" s="1"/>
  <c r="P91" i="6"/>
  <c r="P71" i="6"/>
  <c r="X47" i="3"/>
  <c r="Z35" i="3"/>
  <c r="W35" i="3"/>
  <c r="U59" i="3"/>
  <c r="S53" i="3"/>
  <c r="X59" i="3"/>
  <c r="Y35" i="3"/>
  <c r="X53" i="3"/>
  <c r="X29" i="3"/>
  <c r="X87" i="6"/>
  <c r="V29" i="3"/>
  <c r="Y53" i="3"/>
  <c r="Z61" i="2"/>
  <c r="O78" i="2"/>
  <c r="AC58" i="2" s="1"/>
  <c r="Q81" i="2"/>
  <c r="C33" i="13"/>
  <c r="H44" i="13" s="1"/>
  <c r="D33" i="13"/>
  <c r="K34" i="13"/>
  <c r="O38" i="13"/>
  <c r="Q39" i="13"/>
  <c r="X50" i="2"/>
  <c r="Y62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F34" i="13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U55" i="2"/>
  <c r="C39" i="13"/>
  <c r="X36" i="13"/>
  <c r="S38" i="13"/>
  <c r="S79" i="13" s="1"/>
  <c r="B34" i="13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AH50" i="2"/>
  <c r="T70" i="2"/>
  <c r="T90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E17" i="3"/>
  <c r="S76" i="2"/>
  <c r="R66" i="2" s="1"/>
  <c r="E26" i="3"/>
  <c r="E29" i="3" s="1"/>
  <c r="S71" i="3" s="1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Q65" i="2"/>
  <c r="O57" i="2"/>
  <c r="I39" i="13"/>
  <c r="K35" i="13"/>
  <c r="L38" i="13"/>
  <c r="Y67" i="2"/>
  <c r="AM57" i="2"/>
  <c r="Q48" i="2"/>
  <c r="R50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M49" i="2" s="1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AG48" i="2" s="1"/>
  <c r="V86" i="2"/>
  <c r="Y59" i="2"/>
  <c r="Z81" i="2"/>
  <c r="Y91" i="2" s="1"/>
  <c r="O59" i="2"/>
  <c r="X77" i="2"/>
  <c r="AK57" i="2" s="1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3" i="3"/>
  <c r="Y75" i="3" s="1"/>
  <c r="Y56" i="2"/>
  <c r="Y46" i="2"/>
  <c r="Z38" i="3" s="1"/>
  <c r="Z41" i="3" s="1"/>
  <c r="AL55" i="2"/>
  <c r="AD54" i="2"/>
  <c r="V50" i="2"/>
  <c r="W62" i="3" s="1"/>
  <c r="W65" i="3" s="1"/>
  <c r="Y76" i="2"/>
  <c r="X86" i="2" s="1"/>
  <c r="H38" i="3"/>
  <c r="H41" i="3" s="1"/>
  <c r="V73" i="3" s="1"/>
  <c r="K44" i="3"/>
  <c r="K48" i="3" s="1"/>
  <c r="G36" i="13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H49" i="13" s="1"/>
  <c r="G35" i="13"/>
  <c r="P45" i="2"/>
  <c r="Q32" i="3" s="1"/>
  <c r="Q35" i="3" s="1"/>
  <c r="P47" i="2"/>
  <c r="Q44" i="3" s="1"/>
  <c r="Q47" i="3" s="1"/>
  <c r="P60" i="2"/>
  <c r="C62" i="3"/>
  <c r="P50" i="2"/>
  <c r="Q62" i="3" s="1"/>
  <c r="Q65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V59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AH64" i="2" s="1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Q61" i="13"/>
  <c r="Y69" i="2"/>
  <c r="Y89" i="2"/>
  <c r="AJ56" i="2"/>
  <c r="AJ46" i="2"/>
  <c r="T51" i="13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Y74" i="13" s="1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S90" i="2"/>
  <c r="S70" i="2"/>
  <c r="G29" i="3"/>
  <c r="U71" i="3" s="1"/>
  <c r="R35" i="13"/>
  <c r="E48" i="3"/>
  <c r="E47" i="3"/>
  <c r="S74" i="3" s="1"/>
  <c r="X33" i="13"/>
  <c r="M30" i="3"/>
  <c r="M29" i="3"/>
  <c r="AA71" i="3" s="1"/>
  <c r="O87" i="2"/>
  <c r="AB67" i="2" s="1"/>
  <c r="AC57" i="2"/>
  <c r="U33" i="13"/>
  <c r="U35" i="13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AI64" i="2" s="1"/>
  <c r="K66" i="3"/>
  <c r="K65" i="3"/>
  <c r="Y77" i="3" s="1"/>
  <c r="Y38" i="13"/>
  <c r="AB46" i="2"/>
  <c r="AI61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O45" i="13"/>
  <c r="AH60" i="2"/>
  <c r="U40" i="13"/>
  <c r="F35" i="3"/>
  <c r="T72" i="3" s="1"/>
  <c r="F36" i="3"/>
  <c r="F30" i="3"/>
  <c r="R39" i="13"/>
  <c r="L65" i="3"/>
  <c r="Z77" i="3" s="1"/>
  <c r="L66" i="3"/>
  <c r="Z37" i="13"/>
  <c r="Z48" i="13" s="1"/>
  <c r="B78" i="8"/>
  <c r="G78" i="8" s="1"/>
  <c r="Y17" i="3" s="1"/>
  <c r="AH46" i="6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Y71" i="6"/>
  <c r="AK151" i="8"/>
  <c r="C82" i="8" s="1"/>
  <c r="F82" i="8" s="1"/>
  <c r="E82" i="8"/>
  <c r="AH56" i="6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S6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D71" i="6" s="1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T86" i="6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AM35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R46" i="8" s="1"/>
  <c r="R56" i="8" s="1"/>
  <c r="AE36" i="8"/>
  <c r="V42" i="8"/>
  <c r="W90" i="3"/>
  <c r="AI42" i="8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O60" i="9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AM51" i="8" s="1"/>
  <c r="AM61" i="8" s="1"/>
  <c r="Y41" i="8"/>
  <c r="Z89" i="3"/>
  <c r="AD36" i="8"/>
  <c r="R84" i="3"/>
  <c r="Q3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AD51" i="8" s="1"/>
  <c r="AD61" i="8" s="1"/>
  <c r="P41" i="8"/>
  <c r="P51" i="8" s="1"/>
  <c r="P61" i="8" s="1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AL39" i="8"/>
  <c r="Y39" i="8"/>
  <c r="AE41" i="8"/>
  <c r="R41" i="8"/>
  <c r="S89" i="3"/>
  <c r="AI75" i="8"/>
  <c r="AI85" i="8" s="1"/>
  <c r="AI35" i="8"/>
  <c r="W83" i="3"/>
  <c r="V35" i="8"/>
  <c r="V45" i="8" s="1"/>
  <c r="V55" i="8" s="1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T50" i="8" s="1"/>
  <c r="T60" i="8" s="1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P83" i="3"/>
  <c r="O35" i="8"/>
  <c r="AB35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AH50" i="6"/>
  <c r="W65" i="6"/>
  <c r="W85" i="6"/>
  <c r="AH55" i="6"/>
  <c r="T85" i="6"/>
  <c r="AH4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Q85" i="6"/>
  <c r="U70" i="6"/>
  <c r="AI50" i="6"/>
  <c r="AI60" i="6"/>
  <c r="U90" i="6"/>
  <c r="AK54" i="6"/>
  <c r="W84" i="6"/>
  <c r="W64" i="6"/>
  <c r="R84" i="6"/>
  <c r="AF44" i="6"/>
  <c r="R64" i="6"/>
  <c r="AF54" i="6"/>
  <c r="AG56" i="6"/>
  <c r="S66" i="6"/>
  <c r="AG46" i="6"/>
  <c r="S86" i="6"/>
  <c r="W86" i="6"/>
  <c r="W66" i="6"/>
  <c r="S69" i="6"/>
  <c r="AG49" i="6"/>
  <c r="AG59" i="6"/>
  <c r="AM58" i="6"/>
  <c r="AD60" i="6"/>
  <c r="T81" i="14"/>
  <c r="T51" i="14"/>
  <c r="T61" i="14"/>
  <c r="H48" i="14"/>
  <c r="AC55" i="6"/>
  <c r="O65" i="6"/>
  <c r="O85" i="6"/>
  <c r="AB65" i="6" s="1"/>
  <c r="AC45" i="6"/>
  <c r="AB54" i="6"/>
  <c r="AB44" i="6"/>
  <c r="AG45" i="6"/>
  <c r="AG55" i="6"/>
  <c r="S65" i="6"/>
  <c r="S85" i="6"/>
  <c r="AB49" i="6"/>
  <c r="AB59" i="6"/>
  <c r="R67" i="6"/>
  <c r="AF47" i="6"/>
  <c r="AF57" i="6"/>
  <c r="R87" i="6"/>
  <c r="AF58" i="6"/>
  <c r="R68" i="6"/>
  <c r="R88" i="6"/>
  <c r="AG48" i="6"/>
  <c r="T84" i="6"/>
  <c r="AH54" i="6"/>
  <c r="T64" i="6"/>
  <c r="U66" i="6"/>
  <c r="U86" i="6"/>
  <c r="AI56" i="6"/>
  <c r="AI46" i="6"/>
  <c r="P66" i="6"/>
  <c r="AD46" i="6"/>
  <c r="P86" i="6"/>
  <c r="AJ60" i="6"/>
  <c r="AE58" i="6"/>
  <c r="Q88" i="6"/>
  <c r="Q68" i="6"/>
  <c r="AG47" i="6"/>
  <c r="V84" i="6"/>
  <c r="V6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P50" i="14" s="1"/>
  <c r="R36" i="14"/>
  <c r="Q36" i="14"/>
  <c r="W34" i="14"/>
  <c r="U37" i="14"/>
  <c r="U58" i="14" s="1"/>
  <c r="Q35" i="14"/>
  <c r="Q56" i="14" s="1"/>
  <c r="V37" i="14"/>
  <c r="V78" i="14" s="1"/>
  <c r="R37" i="14"/>
  <c r="R78" i="14" s="1"/>
  <c r="S35" i="14"/>
  <c r="S56" i="14" s="1"/>
  <c r="W40" i="14"/>
  <c r="W51" i="14" s="1"/>
  <c r="T35" i="14"/>
  <c r="T56" i="14" s="1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Z77" i="14" s="1"/>
  <c r="O33" i="14"/>
  <c r="Z37" i="14"/>
  <c r="Z78" i="14" s="1"/>
  <c r="S34" i="14"/>
  <c r="S55" i="14" s="1"/>
  <c r="U34" i="14"/>
  <c r="U75" i="14" s="1"/>
  <c r="X38" i="14"/>
  <c r="X79" i="14" s="1"/>
  <c r="S36" i="14"/>
  <c r="S47" i="14" s="1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58" i="14" s="1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AJ48" i="6"/>
  <c r="P84" i="6"/>
  <c r="AD54" i="6"/>
  <c r="AD44" i="6"/>
  <c r="P64" i="6"/>
  <c r="AE54" i="6"/>
  <c r="AE44" i="6"/>
  <c r="Y85" i="6"/>
  <c r="Y65" i="6"/>
  <c r="X69" i="6"/>
  <c r="X89" i="6"/>
  <c r="Q39" i="14"/>
  <c r="Q66" i="6"/>
  <c r="Q86" i="6"/>
  <c r="AE46" i="6"/>
  <c r="AM54" i="6"/>
  <c r="X84" i="6"/>
  <c r="AL54" i="6"/>
  <c r="AM44" i="6"/>
  <c r="X64" i="6"/>
  <c r="AL44" i="6"/>
  <c r="W70" i="6"/>
  <c r="AK60" i="6"/>
  <c r="AG57" i="6"/>
  <c r="O68" i="6"/>
  <c r="O88" i="6"/>
  <c r="AB68" i="6" s="1"/>
  <c r="AC47" i="6"/>
  <c r="O67" i="6"/>
  <c r="AC57" i="6"/>
  <c r="O87" i="6"/>
  <c r="AB67" i="6" s="1"/>
  <c r="U65" i="6"/>
  <c r="U85" i="6"/>
  <c r="AI4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H50" i="14"/>
  <c r="P51" i="14"/>
  <c r="P61" i="14"/>
  <c r="P81" i="14"/>
  <c r="H49" i="14"/>
  <c r="H47" i="14"/>
  <c r="Q34" i="14"/>
  <c r="AC49" i="6"/>
  <c r="Y39" i="14"/>
  <c r="AG71" i="6"/>
  <c r="W88" i="6"/>
  <c r="W68" i="6"/>
  <c r="AK48" i="6"/>
  <c r="AK58" i="6"/>
  <c r="U84" i="6"/>
  <c r="AI44" i="6"/>
  <c r="U64" i="6"/>
  <c r="AM59" i="6"/>
  <c r="Y69" i="6"/>
  <c r="AM49" i="6"/>
  <c r="Y89" i="6"/>
  <c r="AG44" i="6"/>
  <c r="S84" i="6"/>
  <c r="AG54" i="6"/>
  <c r="AC50" i="6"/>
  <c r="AC60" i="6"/>
  <c r="O70" i="6"/>
  <c r="O90" i="6"/>
  <c r="AB70" i="6" s="1"/>
  <c r="V69" i="6"/>
  <c r="AJ49" i="6"/>
  <c r="AJ59" i="6"/>
  <c r="V89" i="6"/>
  <c r="AI69" i="6" s="1"/>
  <c r="U65" i="2"/>
  <c r="U85" i="2"/>
  <c r="AM65" i="2"/>
  <c r="AD64" i="2"/>
  <c r="S86" i="2"/>
  <c r="O91" i="13"/>
  <c r="AD51" i="13"/>
  <c r="B50" i="10" l="1"/>
  <c r="C48" i="10"/>
  <c r="D45" i="6"/>
  <c r="B45" i="6" s="1"/>
  <c r="B46" i="10"/>
  <c r="T35" i="8"/>
  <c r="AI48" i="8"/>
  <c r="AI58" i="8" s="1"/>
  <c r="P47" i="8"/>
  <c r="P57" i="8" s="1"/>
  <c r="E47" i="10"/>
  <c r="F47" i="10" s="1"/>
  <c r="G47" i="10" s="1"/>
  <c r="K47" i="8" s="1"/>
  <c r="D51" i="10"/>
  <c r="C49" i="10"/>
  <c r="F49" i="10" s="1"/>
  <c r="G49" i="10" s="1"/>
  <c r="K49" i="8" s="1"/>
  <c r="AJ107" i="8"/>
  <c r="AJ117" i="8" s="1"/>
  <c r="T112" i="8"/>
  <c r="T122" i="8" s="1"/>
  <c r="Q84" i="3"/>
  <c r="P36" i="8"/>
  <c r="O46" i="8" s="1"/>
  <c r="AC36" i="8"/>
  <c r="AD46" i="8" s="1"/>
  <c r="AD56" i="8" s="1"/>
  <c r="S42" i="8"/>
  <c r="S52" i="8" s="1"/>
  <c r="S62" i="8" s="1"/>
  <c r="AF42" i="8"/>
  <c r="AK108" i="8"/>
  <c r="AK118" i="8" s="1"/>
  <c r="T106" i="8"/>
  <c r="T116" i="8" s="1"/>
  <c r="T107" i="8"/>
  <c r="T117" i="8" s="1"/>
  <c r="X109" i="8"/>
  <c r="X119" i="8" s="1"/>
  <c r="AK107" i="8"/>
  <c r="AK117" i="8" s="1"/>
  <c r="S106" i="8"/>
  <c r="S116" i="8" s="1"/>
  <c r="AJ45" i="8"/>
  <c r="AJ55" i="8" s="1"/>
  <c r="AG45" i="8"/>
  <c r="AG55" i="8" s="1"/>
  <c r="AH106" i="8"/>
  <c r="AH116" i="8" s="1"/>
  <c r="AI106" i="8"/>
  <c r="AI116" i="8" s="1"/>
  <c r="Q110" i="8"/>
  <c r="Q120" i="8" s="1"/>
  <c r="AL109" i="8"/>
  <c r="AL119" i="8" s="1"/>
  <c r="AE109" i="8"/>
  <c r="AE119" i="8" s="1"/>
  <c r="AI112" i="8"/>
  <c r="AI122" i="8" s="1"/>
  <c r="AL111" i="8"/>
  <c r="AL121" i="8" s="1"/>
  <c r="AG105" i="8"/>
  <c r="AG115" i="8" s="1"/>
  <c r="AM111" i="8"/>
  <c r="AM121" i="8" s="1"/>
  <c r="V106" i="8"/>
  <c r="V116" i="8" s="1"/>
  <c r="Q109" i="8"/>
  <c r="Q119" i="8" s="1"/>
  <c r="O42" i="8"/>
  <c r="O52" i="8" s="1"/>
  <c r="O62" i="8" s="1"/>
  <c r="Y111" i="8"/>
  <c r="Y121" i="8" s="1"/>
  <c r="AG108" i="8"/>
  <c r="AG118" i="8" s="1"/>
  <c r="AK49" i="8"/>
  <c r="AK59" i="8" s="1"/>
  <c r="D49" i="10"/>
  <c r="AC112" i="8"/>
  <c r="AC122" i="8" s="1"/>
  <c r="O107" i="8"/>
  <c r="D52" i="10"/>
  <c r="W110" i="8"/>
  <c r="W120" i="8" s="1"/>
  <c r="T108" i="8"/>
  <c r="T118" i="8" s="1"/>
  <c r="U108" i="8"/>
  <c r="U118" i="8" s="1"/>
  <c r="AE112" i="8"/>
  <c r="AE122" i="8" s="1"/>
  <c r="Q112" i="8"/>
  <c r="Q122" i="8" s="1"/>
  <c r="AD107" i="8"/>
  <c r="AD117" i="8" s="1"/>
  <c r="S107" i="8"/>
  <c r="S117" i="8" s="1"/>
  <c r="AD106" i="8"/>
  <c r="AD116" i="8" s="1"/>
  <c r="AD110" i="8"/>
  <c r="AD120" i="8" s="1"/>
  <c r="AJ46" i="8"/>
  <c r="AJ56" i="8" s="1"/>
  <c r="AG35" i="8"/>
  <c r="Y105" i="8"/>
  <c r="Y115" i="8" s="1"/>
  <c r="AC35" i="8"/>
  <c r="AC45" i="8" s="1"/>
  <c r="AC55" i="8" s="1"/>
  <c r="P35" i="8"/>
  <c r="P45" i="8" s="1"/>
  <c r="P55" i="8" s="1"/>
  <c r="AG107" i="8"/>
  <c r="AG117" i="8" s="1"/>
  <c r="O45" i="8"/>
  <c r="AJ111" i="8"/>
  <c r="AJ121" i="8" s="1"/>
  <c r="E49" i="10"/>
  <c r="U107" i="8"/>
  <c r="U117" i="8" s="1"/>
  <c r="V107" i="8"/>
  <c r="V117" i="8" s="1"/>
  <c r="AE106" i="8"/>
  <c r="AE116" i="8" s="1"/>
  <c r="D62" i="8"/>
  <c r="D47" i="9"/>
  <c r="AM55" i="6"/>
  <c r="H46" i="14"/>
  <c r="E22" i="3"/>
  <c r="U67" i="6"/>
  <c r="AL55" i="6"/>
  <c r="AL49" i="6"/>
  <c r="AL45" i="6"/>
  <c r="AK59" i="6"/>
  <c r="V47" i="3"/>
  <c r="Y65" i="3"/>
  <c r="O57" i="14"/>
  <c r="AK56" i="6"/>
  <c r="AK49" i="6"/>
  <c r="E19" i="3"/>
  <c r="X65" i="3"/>
  <c r="H51" i="14"/>
  <c r="V46" i="14"/>
  <c r="AL59" i="6"/>
  <c r="U41" i="3"/>
  <c r="H45" i="14"/>
  <c r="D47" i="6"/>
  <c r="B47" i="6" s="1"/>
  <c r="R53" i="3"/>
  <c r="AG50" i="6"/>
  <c r="E50" i="6" s="1"/>
  <c r="W44" i="13"/>
  <c r="W91" i="2"/>
  <c r="AK71" i="2" s="1"/>
  <c r="H46" i="13"/>
  <c r="W71" i="2"/>
  <c r="P54" i="13"/>
  <c r="AL51" i="2"/>
  <c r="AL67" i="2"/>
  <c r="S59" i="13"/>
  <c r="G41" i="3"/>
  <c r="U73" i="3" s="1"/>
  <c r="F22" i="3"/>
  <c r="X54" i="13"/>
  <c r="F17" i="3"/>
  <c r="AM47" i="2"/>
  <c r="AH70" i="2"/>
  <c r="U56" i="13"/>
  <c r="T77" i="13"/>
  <c r="S87" i="13" s="1"/>
  <c r="AK61" i="2"/>
  <c r="S45" i="13"/>
  <c r="W84" i="2"/>
  <c r="AJ64" i="2" s="1"/>
  <c r="X85" i="2"/>
  <c r="AL65" i="2" s="1"/>
  <c r="Y78" i="13"/>
  <c r="AA41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D67" i="8"/>
  <c r="AG51" i="8"/>
  <c r="AG61" i="8" s="1"/>
  <c r="Y45" i="8"/>
  <c r="Y55" i="8" s="1"/>
  <c r="Y49" i="8"/>
  <c r="Y59" i="8" s="1"/>
  <c r="O91" i="8"/>
  <c r="B62" i="8" s="1"/>
  <c r="AJ52" i="8"/>
  <c r="AJ62" i="8" s="1"/>
  <c r="V52" i="8"/>
  <c r="V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D51" i="6"/>
  <c r="B51" i="6" s="1"/>
  <c r="X85" i="6"/>
  <c r="AK65" i="6" s="1"/>
  <c r="O79" i="14"/>
  <c r="AB49" i="14" s="1"/>
  <c r="AJ47" i="6"/>
  <c r="X76" i="14"/>
  <c r="AK46" i="14" s="1"/>
  <c r="AF48" i="6"/>
  <c r="AG60" i="6"/>
  <c r="I50" i="6" s="1"/>
  <c r="AB48" i="6"/>
  <c r="AC71" i="6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E49" i="6" s="1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S67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C46" i="10"/>
  <c r="D44" i="6"/>
  <c r="B44" i="6" s="1"/>
  <c r="D48" i="2"/>
  <c r="B48" i="2" s="1"/>
  <c r="D44" i="2"/>
  <c r="B44" i="2" s="1"/>
  <c r="D49" i="6"/>
  <c r="B49" i="6" s="1"/>
  <c r="S51" i="8"/>
  <c r="S61" i="8" s="1"/>
  <c r="AB121" i="8"/>
  <c r="AC115" i="8"/>
  <c r="U48" i="8"/>
  <c r="U58" i="8" s="1"/>
  <c r="F48" i="10"/>
  <c r="G48" i="10" s="1"/>
  <c r="K48" i="8" s="1"/>
  <c r="AB120" i="8"/>
  <c r="E71" i="8"/>
  <c r="O117" i="8"/>
  <c r="D68" i="8"/>
  <c r="AC48" i="8"/>
  <c r="AC58" i="8" s="1"/>
  <c r="AD50" i="8"/>
  <c r="AD60" i="8" s="1"/>
  <c r="AL48" i="8"/>
  <c r="AL58" i="8" s="1"/>
  <c r="R49" i="8"/>
  <c r="R59" i="8" s="1"/>
  <c r="C50" i="10"/>
  <c r="F50" i="10" s="1"/>
  <c r="G50" i="10" s="1"/>
  <c r="K50" i="8" s="1"/>
  <c r="AB118" i="8"/>
  <c r="E69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O119" i="8"/>
  <c r="AD61" i="10"/>
  <c r="C52" i="10" s="1"/>
  <c r="E52" i="10"/>
  <c r="AB117" i="8"/>
  <c r="V46" i="8"/>
  <c r="V56" i="8" s="1"/>
  <c r="E46" i="10"/>
  <c r="P115" i="8"/>
  <c r="AH46" i="8"/>
  <c r="AH56" i="8" s="1"/>
  <c r="AD52" i="8"/>
  <c r="AD62" i="8" s="1"/>
  <c r="X52" i="8"/>
  <c r="X62" i="8" s="1"/>
  <c r="AM50" i="8"/>
  <c r="AM60" i="8" s="1"/>
  <c r="O121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C59" i="8"/>
  <c r="B49" i="9"/>
  <c r="G49" i="9" s="1"/>
  <c r="J49" i="8" s="1"/>
  <c r="E59" i="8"/>
  <c r="O49" i="8"/>
  <c r="O59" i="8" s="1"/>
  <c r="B52" i="9"/>
  <c r="T50" i="14"/>
  <c r="AD45" i="6"/>
  <c r="E45" i="6" s="1"/>
  <c r="AI57" i="6"/>
  <c r="AE55" i="6"/>
  <c r="S59" i="3"/>
  <c r="U91" i="6"/>
  <c r="AH59" i="6"/>
  <c r="AK51" i="6"/>
  <c r="W71" i="6"/>
  <c r="AL51" i="6"/>
  <c r="AL61" i="6"/>
  <c r="AK61" i="6"/>
  <c r="W91" i="6"/>
  <c r="AD55" i="6"/>
  <c r="S35" i="3"/>
  <c r="AA29" i="3"/>
  <c r="B54" i="3"/>
  <c r="T58" i="14"/>
  <c r="T78" i="14"/>
  <c r="AJ46" i="6"/>
  <c r="E44" i="6"/>
  <c r="AE45" i="6"/>
  <c r="AI51" i="6"/>
  <c r="E51" i="6" s="1"/>
  <c r="Q64" i="6"/>
  <c r="Q84" i="6"/>
  <c r="AE64" i="6" s="1"/>
  <c r="D46" i="6"/>
  <c r="B46" i="6" s="1"/>
  <c r="Q47" i="14"/>
  <c r="AJ56" i="6"/>
  <c r="I44" i="6"/>
  <c r="Z81" i="14"/>
  <c r="Y71" i="14" s="1"/>
  <c r="F16" i="3"/>
  <c r="W47" i="3"/>
  <c r="AI58" i="6"/>
  <c r="E47" i="6"/>
  <c r="F19" i="3"/>
  <c r="O86" i="6"/>
  <c r="AB66" i="6" s="1"/>
  <c r="O66" i="6"/>
  <c r="R56" i="14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E44" i="2" s="1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AE69" i="13" s="1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AM44" i="13"/>
  <c r="AM54" i="13"/>
  <c r="R55" i="13"/>
  <c r="R45" i="13"/>
  <c r="R75" i="13"/>
  <c r="AM71" i="2"/>
  <c r="AL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P70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V84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O54" i="13"/>
  <c r="P89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Q51" i="8"/>
  <c r="Q61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B45" i="8"/>
  <c r="T52" i="8"/>
  <c r="T62" i="8" s="1"/>
  <c r="O59" i="9"/>
  <c r="B50" i="9" s="1"/>
  <c r="D50" i="9"/>
  <c r="AF51" i="8"/>
  <c r="AF61" i="8" s="1"/>
  <c r="AE51" i="8"/>
  <c r="AE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P46" i="8"/>
  <c r="P56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O55" i="8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V48" i="8"/>
  <c r="V58" i="8" s="1"/>
  <c r="AH51" i="8"/>
  <c r="AH61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AK56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AL57" i="14" s="1"/>
  <c r="Q77" i="14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Y68" i="14"/>
  <c r="Y88" i="14"/>
  <c r="AJ67" i="6"/>
  <c r="AK67" i="6"/>
  <c r="W78" i="14"/>
  <c r="W48" i="14"/>
  <c r="W58" i="14"/>
  <c r="Q78" i="14"/>
  <c r="AE58" i="14" s="1"/>
  <c r="U55" i="14"/>
  <c r="AH55" i="14" s="1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AG50" i="14" s="1"/>
  <c r="Y47" i="14"/>
  <c r="X56" i="14"/>
  <c r="T68" i="14"/>
  <c r="AB50" i="14"/>
  <c r="U90" i="14"/>
  <c r="U70" i="14"/>
  <c r="AI50" i="14"/>
  <c r="Q80" i="14"/>
  <c r="Q50" i="14"/>
  <c r="Q60" i="14"/>
  <c r="U84" i="14"/>
  <c r="U64" i="14"/>
  <c r="T89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B67" i="8" l="1"/>
  <c r="B68" i="8"/>
  <c r="C66" i="8"/>
  <c r="B69" i="8"/>
  <c r="J47" i="6" s="1"/>
  <c r="C67" i="8"/>
  <c r="F67" i="8" s="1"/>
  <c r="G67" i="8" s="1"/>
  <c r="X16" i="3" s="1"/>
  <c r="B66" i="8"/>
  <c r="C71" i="8"/>
  <c r="I48" i="6"/>
  <c r="C70" i="8"/>
  <c r="F70" i="8" s="1"/>
  <c r="B71" i="8"/>
  <c r="E68" i="8"/>
  <c r="D72" i="8"/>
  <c r="C68" i="8"/>
  <c r="B72" i="8"/>
  <c r="C69" i="8"/>
  <c r="E67" i="8"/>
  <c r="AC46" i="8"/>
  <c r="AC56" i="8" s="1"/>
  <c r="C47" i="8" s="1"/>
  <c r="D71" i="8"/>
  <c r="R52" i="8"/>
  <c r="R62" i="8" s="1"/>
  <c r="D70" i="8"/>
  <c r="D69" i="8"/>
  <c r="B70" i="8"/>
  <c r="C72" i="8"/>
  <c r="E70" i="8"/>
  <c r="E66" i="8"/>
  <c r="D66" i="8"/>
  <c r="E72" i="8"/>
  <c r="E46" i="6"/>
  <c r="I51" i="6"/>
  <c r="E48" i="6"/>
  <c r="AE47" i="14"/>
  <c r="I49" i="6"/>
  <c r="R89" i="14"/>
  <c r="AJ65" i="6"/>
  <c r="C45" i="6"/>
  <c r="T16" i="3" s="1"/>
  <c r="AJ56" i="14"/>
  <c r="I47" i="6"/>
  <c r="C48" i="6"/>
  <c r="T19" i="3" s="1"/>
  <c r="I45" i="2"/>
  <c r="O67" i="13"/>
  <c r="AB60" i="13"/>
  <c r="E51" i="2"/>
  <c r="E46" i="2"/>
  <c r="E45" i="2"/>
  <c r="AK65" i="2"/>
  <c r="W85" i="13"/>
  <c r="E47" i="2"/>
  <c r="C44" i="2"/>
  <c r="S15" i="3" s="1"/>
  <c r="S91" i="13"/>
  <c r="D38" i="16"/>
  <c r="AL64" i="2"/>
  <c r="AG66" i="2"/>
  <c r="AJ70" i="6"/>
  <c r="B49" i="15"/>
  <c r="F49" i="15" s="1"/>
  <c r="E39" i="16" s="1"/>
  <c r="G39" i="16" s="1"/>
  <c r="AC69" i="2"/>
  <c r="F46" i="10"/>
  <c r="G46" i="10" s="1"/>
  <c r="K46" i="8" s="1"/>
  <c r="J48" i="6"/>
  <c r="P19" i="3" s="1"/>
  <c r="AD66" i="2"/>
  <c r="F52" i="10"/>
  <c r="G52" i="10" s="1"/>
  <c r="K52" i="8" s="1"/>
  <c r="F62" i="8"/>
  <c r="G62" i="8" s="1"/>
  <c r="W21" i="3" s="1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AL67" i="6"/>
  <c r="AE51" i="14"/>
  <c r="AI48" i="14"/>
  <c r="AJ66" i="6"/>
  <c r="AF56" i="14"/>
  <c r="AB47" i="14"/>
  <c r="AC60" i="14"/>
  <c r="S70" i="14"/>
  <c r="S90" i="14"/>
  <c r="R86" i="14"/>
  <c r="AH60" i="14"/>
  <c r="AD64" i="6"/>
  <c r="C44" i="6" s="1"/>
  <c r="T15" i="3" s="1"/>
  <c r="AM55" i="14"/>
  <c r="AH67" i="6"/>
  <c r="AD67" i="6"/>
  <c r="C47" i="6" s="1"/>
  <c r="T18" i="3" s="1"/>
  <c r="AE60" i="14"/>
  <c r="Y91" i="14"/>
  <c r="AL71" i="14" s="1"/>
  <c r="AC69" i="6"/>
  <c r="C49" i="6" s="1"/>
  <c r="T20" i="3" s="1"/>
  <c r="Q70" i="14"/>
  <c r="R66" i="14"/>
  <c r="AJ46" i="14"/>
  <c r="AC66" i="6"/>
  <c r="T69" i="14"/>
  <c r="W65" i="14"/>
  <c r="U86" i="14"/>
  <c r="AI66" i="14" s="1"/>
  <c r="AI54" i="14"/>
  <c r="AF47" i="14"/>
  <c r="R67" i="14"/>
  <c r="AG55" i="14"/>
  <c r="AF57" i="14"/>
  <c r="AL66" i="6"/>
  <c r="C46" i="6" s="1"/>
  <c r="T17" i="3" s="1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J45" i="2"/>
  <c r="D15" i="16" s="1"/>
  <c r="AD71" i="2"/>
  <c r="AD69" i="13"/>
  <c r="AL47" i="13"/>
  <c r="S90" i="13"/>
  <c r="D47" i="14"/>
  <c r="B47" i="14" s="1"/>
  <c r="I47" i="2"/>
  <c r="I46" i="2"/>
  <c r="I45" i="6"/>
  <c r="J49" i="6"/>
  <c r="D29" i="16" s="1"/>
  <c r="I49" i="2"/>
  <c r="F57" i="8"/>
  <c r="G57" i="8" s="1"/>
  <c r="W16" i="3" s="1"/>
  <c r="AF58" i="13"/>
  <c r="I48" i="2"/>
  <c r="J44" i="6"/>
  <c r="D48" i="14"/>
  <c r="B48" i="14" s="1"/>
  <c r="D50" i="14"/>
  <c r="B50" i="14" s="1"/>
  <c r="D45" i="14"/>
  <c r="B45" i="14" s="1"/>
  <c r="D49" i="14"/>
  <c r="B49" i="14" s="1"/>
  <c r="B47" i="8"/>
  <c r="D46" i="13"/>
  <c r="B46" i="13" s="1"/>
  <c r="D50" i="8"/>
  <c r="B50" i="8"/>
  <c r="F66" i="8"/>
  <c r="G66" i="8" s="1"/>
  <c r="X15" i="3" s="1"/>
  <c r="J46" i="6"/>
  <c r="P17" i="3" s="1"/>
  <c r="J50" i="6"/>
  <c r="P21" i="3" s="1"/>
  <c r="F51" i="10"/>
  <c r="G51" i="10" s="1"/>
  <c r="K51" i="8" s="1"/>
  <c r="N49" i="8"/>
  <c r="E49" i="8"/>
  <c r="D47" i="8"/>
  <c r="J44" i="2"/>
  <c r="D14" i="16" s="1"/>
  <c r="B46" i="8"/>
  <c r="D46" i="8"/>
  <c r="F56" i="8"/>
  <c r="G56" i="8" s="1"/>
  <c r="W15" i="3" s="1"/>
  <c r="E47" i="8"/>
  <c r="C49" i="8"/>
  <c r="F52" i="9"/>
  <c r="G52" i="9" s="1"/>
  <c r="J52" i="8" s="1"/>
  <c r="N52" i="8" s="1"/>
  <c r="J45" i="6"/>
  <c r="D25" i="16" s="1"/>
  <c r="W88" i="14"/>
  <c r="AL64" i="6"/>
  <c r="F46" i="6"/>
  <c r="AK71" i="6"/>
  <c r="AJ71" i="6"/>
  <c r="AF46" i="14"/>
  <c r="AG69" i="6"/>
  <c r="AC71" i="14"/>
  <c r="AM61" i="14"/>
  <c r="D46" i="14"/>
  <c r="B46" i="14" s="1"/>
  <c r="AE56" i="14"/>
  <c r="AC50" i="14"/>
  <c r="I46" i="6"/>
  <c r="AF49" i="14"/>
  <c r="AI59" i="14"/>
  <c r="Q86" i="14"/>
  <c r="AD66" i="14" s="1"/>
  <c r="D44" i="14"/>
  <c r="B44" i="14" s="1"/>
  <c r="AK48" i="14"/>
  <c r="AE46" i="14"/>
  <c r="AH48" i="14"/>
  <c r="F48" i="6"/>
  <c r="AH71" i="6"/>
  <c r="AI71" i="6"/>
  <c r="F47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F44" i="2"/>
  <c r="I51" i="2"/>
  <c r="I44" i="2"/>
  <c r="D44" i="13"/>
  <c r="B44" i="13" s="1"/>
  <c r="C50" i="2"/>
  <c r="S21" i="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AG51" i="13"/>
  <c r="Y85" i="13"/>
  <c r="AM65" i="13" s="1"/>
  <c r="Y65" i="13"/>
  <c r="P69" i="13"/>
  <c r="AC56" i="13"/>
  <c r="AK70" i="2"/>
  <c r="AJ70" i="2"/>
  <c r="AH47" i="13"/>
  <c r="T87" i="13"/>
  <c r="AG67" i="13" s="1"/>
  <c r="T67" i="13"/>
  <c r="AH57" i="13"/>
  <c r="AE67" i="2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D6" i="16" s="1"/>
  <c r="G38" i="16"/>
  <c r="D7" i="16" s="1"/>
  <c r="AG65" i="15"/>
  <c r="AM45" i="14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 s="1"/>
  <c r="W19" i="3" s="1"/>
  <c r="E51" i="8"/>
  <c r="AB60" i="8"/>
  <c r="C51" i="8" s="1"/>
  <c r="E48" i="8"/>
  <c r="AB57" i="8"/>
  <c r="C48" i="8" s="1"/>
  <c r="E52" i="8"/>
  <c r="AB61" i="8"/>
  <c r="C52" i="8" s="1"/>
  <c r="AB59" i="8"/>
  <c r="C50" i="8" s="1"/>
  <c r="E50" i="8"/>
  <c r="F46" i="9"/>
  <c r="G46" i="9" s="1"/>
  <c r="J46" i="8" s="1"/>
  <c r="AB55" i="8"/>
  <c r="C46" i="8" s="1"/>
  <c r="E46" i="8"/>
  <c r="D52" i="8"/>
  <c r="O61" i="8"/>
  <c r="B52" i="8" s="1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J47" i="2"/>
  <c r="D51" i="8"/>
  <c r="O60" i="8"/>
  <c r="B51" i="8" s="1"/>
  <c r="F58" i="8"/>
  <c r="G58" i="8" s="1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T91" i="14"/>
  <c r="AG71" i="14" s="1"/>
  <c r="T71" i="14"/>
  <c r="AH61" i="14"/>
  <c r="AH66" i="14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K70" i="14" s="1"/>
  <c r="AL50" i="14"/>
  <c r="AL60" i="14"/>
  <c r="AM64" i="14"/>
  <c r="AH69" i="14"/>
  <c r="AL61" i="14"/>
  <c r="AD54" i="14"/>
  <c r="AC69" i="14"/>
  <c r="F71" i="8" l="1"/>
  <c r="G71" i="8" s="1"/>
  <c r="X20" i="3" s="1"/>
  <c r="F69" i="8"/>
  <c r="G69" i="8" s="1"/>
  <c r="X18" i="3" s="1"/>
  <c r="F68" i="8"/>
  <c r="G68" i="8" s="1"/>
  <c r="X17" i="3" s="1"/>
  <c r="D27" i="16"/>
  <c r="P18" i="3"/>
  <c r="F72" i="8"/>
  <c r="G72" i="8" s="1"/>
  <c r="X21" i="3" s="1"/>
  <c r="G70" i="8"/>
  <c r="X19" i="3" s="1"/>
  <c r="N46" i="8"/>
  <c r="T21" i="3"/>
  <c r="F50" i="6"/>
  <c r="E45" i="14"/>
  <c r="I50" i="14"/>
  <c r="E47" i="14"/>
  <c r="J47" i="14" s="1"/>
  <c r="F27" i="16" s="1"/>
  <c r="E50" i="14"/>
  <c r="E49" i="14"/>
  <c r="I51" i="14"/>
  <c r="AF69" i="14"/>
  <c r="E51" i="14"/>
  <c r="F45" i="6"/>
  <c r="H16" i="3" s="1"/>
  <c r="C47" i="2"/>
  <c r="C49" i="2"/>
  <c r="S20" i="3" s="1"/>
  <c r="E44" i="13"/>
  <c r="I44" i="13"/>
  <c r="AF71" i="13"/>
  <c r="AG71" i="13"/>
  <c r="AI66" i="13"/>
  <c r="D28" i="16"/>
  <c r="M47" i="8"/>
  <c r="M4" i="3" s="1"/>
  <c r="AF66" i="14"/>
  <c r="AI69" i="14"/>
  <c r="P16" i="3"/>
  <c r="AK68" i="14"/>
  <c r="AM71" i="14"/>
  <c r="P20" i="3"/>
  <c r="AK64" i="14"/>
  <c r="D30" i="16"/>
  <c r="AH68" i="14"/>
  <c r="J45" i="14"/>
  <c r="F25" i="16" s="1"/>
  <c r="AD64" i="13"/>
  <c r="E46" i="13"/>
  <c r="AG70" i="13"/>
  <c r="AF68" i="13"/>
  <c r="AJ67" i="13"/>
  <c r="O16" i="3"/>
  <c r="J49" i="2"/>
  <c r="O20" i="3" s="1"/>
  <c r="AD66" i="13"/>
  <c r="AK67" i="13"/>
  <c r="AG64" i="13"/>
  <c r="P15" i="3"/>
  <c r="D24" i="16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49" i="14"/>
  <c r="F29" i="16" s="1"/>
  <c r="J50" i="14"/>
  <c r="F30" i="16" s="1"/>
  <c r="F44" i="6"/>
  <c r="E48" i="14"/>
  <c r="AC70" i="14"/>
  <c r="I45" i="14"/>
  <c r="C27" i="16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J46" i="13"/>
  <c r="F16" i="16" s="1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5" i="2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C14" i="16"/>
  <c r="G15" i="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F52" i="8"/>
  <c r="G52" i="8" s="1"/>
  <c r="M52" i="8"/>
  <c r="M9" i="3" s="1"/>
  <c r="M49" i="8"/>
  <c r="M6" i="3" s="1"/>
  <c r="F49" i="8"/>
  <c r="G49" i="8"/>
  <c r="O17" i="3"/>
  <c r="D16" i="16"/>
  <c r="F48" i="8"/>
  <c r="G48" i="8" s="1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C25" i="16" l="1"/>
  <c r="C46" i="14"/>
  <c r="C49" i="14"/>
  <c r="F49" i="14" s="1"/>
  <c r="E29" i="16" s="1"/>
  <c r="C47" i="14"/>
  <c r="F47" i="14" s="1"/>
  <c r="E27" i="16" s="1"/>
  <c r="C51" i="14"/>
  <c r="F51" i="14" s="1"/>
  <c r="C48" i="14"/>
  <c r="C50" i="14"/>
  <c r="F50" i="14" s="1"/>
  <c r="E30" i="16" s="1"/>
  <c r="G30" i="16" s="1"/>
  <c r="C9" i="16" s="1"/>
  <c r="C44" i="14"/>
  <c r="F44" i="14" s="1"/>
  <c r="E24" i="16" s="1"/>
  <c r="S16" i="3"/>
  <c r="F45" i="2"/>
  <c r="C46" i="13"/>
  <c r="F46" i="13" s="1"/>
  <c r="E16" i="16" s="1"/>
  <c r="G16" i="16" s="1"/>
  <c r="B5" i="16" s="1"/>
  <c r="D19" i="16"/>
  <c r="C45" i="13"/>
  <c r="C47" i="13"/>
  <c r="C48" i="13"/>
  <c r="F48" i="13" s="1"/>
  <c r="E18" i="16" s="1"/>
  <c r="G18" i="16" s="1"/>
  <c r="B7" i="16" s="1"/>
  <c r="C50" i="13"/>
  <c r="G27" i="16"/>
  <c r="C6" i="16" s="1"/>
  <c r="D18" i="16"/>
  <c r="J48" i="14"/>
  <c r="F28" i="16" s="1"/>
  <c r="F48" i="14"/>
  <c r="E28" i="16" s="1"/>
  <c r="C24" i="16"/>
  <c r="G24" i="16" s="1"/>
  <c r="C3" i="16" s="1"/>
  <c r="H15" i="3"/>
  <c r="K15" i="3" s="1"/>
  <c r="C29" i="16"/>
  <c r="G29" i="16" s="1"/>
  <c r="C8" i="16" s="1"/>
  <c r="H20" i="3"/>
  <c r="K20" i="3" s="1"/>
  <c r="C45" i="14"/>
  <c r="F45" i="14" s="1"/>
  <c r="E25" i="16" s="1"/>
  <c r="F46" i="14"/>
  <c r="E26" i="16" s="1"/>
  <c r="G26" i="16" s="1"/>
  <c r="C5" i="16" s="1"/>
  <c r="C20" i="16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G17" i="16"/>
  <c r="B6" i="16" s="1"/>
  <c r="E6" i="16" s="1"/>
  <c r="S17" i="3"/>
  <c r="F46" i="2"/>
  <c r="F48" i="2"/>
  <c r="F45" i="13"/>
  <c r="E15" i="16" s="1"/>
  <c r="C49" i="13"/>
  <c r="F49" i="13" s="1"/>
  <c r="E19" i="16" s="1"/>
  <c r="G19" i="16" s="1"/>
  <c r="B8" i="16" s="1"/>
  <c r="C51" i="13"/>
  <c r="F51" i="13" s="1"/>
  <c r="F47" i="13"/>
  <c r="E17" i="16" s="1"/>
  <c r="D11" i="1"/>
  <c r="D18" i="1" s="1"/>
  <c r="C5" i="1"/>
  <c r="E34" i="8"/>
  <c r="F86" i="8"/>
  <c r="G25" i="16" l="1"/>
  <c r="C4" i="16" s="1"/>
  <c r="G16" i="3"/>
  <c r="C15" i="16"/>
  <c r="G15" i="16" s="1"/>
  <c r="B4" i="16" s="1"/>
  <c r="E9" i="16"/>
  <c r="E5" i="16"/>
  <c r="J15" i="3"/>
  <c r="E8" i="16"/>
  <c r="E3" i="16"/>
  <c r="J20" i="3"/>
  <c r="G28" i="16"/>
  <c r="C7" i="16" s="1"/>
  <c r="E7" i="16" s="1"/>
  <c r="C16" i="16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E4" i="16" l="1"/>
  <c r="K16" i="3"/>
  <c r="J16" i="3"/>
  <c r="K19" i="3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<sst xmlns="http://schemas.openxmlformats.org/spreadsheetml/2006/main" count="897" uniqueCount="200">
  <si>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</si>
  <si>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</si>
  <si>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</si>
  <si>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</si>
  <si>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</si>
  <si>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</si>
  <si>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</si>
  <si>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</si>
  <si>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</si>
  <si>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</si>
  <si>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</si>
  <si>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</si>
  <si>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</si>
  <si>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</si>
  <si>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</si>
  <si>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</si>
  <si>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</si>
  <si>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</si>
  <si>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</si>
  <si>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</si>
  <si>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</si>
  <si>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</si>
  <si>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</si>
  <si>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</si>
  <si>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</si>
  <si>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</si>
  <si>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</si>
  <si>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</si>
  <si>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</si>
  <si>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</si>
  <si>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</si>
  <si>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</si>
  <si>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</si>
  <si>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</si>
  <si>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</si>
  <si>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</si>
  <si>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</si>
  <si>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</si>
  <si>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</si>
  <si>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</si>
  <si>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</si>
  <si>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</si>
  <si>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</si>
  <si>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</si>
  <si>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</si>
  <si>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</si>
  <si>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</si>
  <si>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</si>
  <si>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</si>
  <si>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</si>
  <si>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</si>
  <si>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</si>
  <si>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</si>
  <si>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</si>
  <si>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</si>
  <si>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</si>
  <si>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</si>
  <si>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</si>
  <si>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</si>
  <si>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</si>
  <si>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</si>
  <si>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</si>
  <si>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</si>
  <si>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</si>
  <si>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</si>
  <si>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</si>
  <si>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</si>
  <si>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</si>
  <si>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</si>
  <si>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</si>
  <si>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</si>
  <si>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</si>
  <si>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</si>
  <si>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</si>
  <si>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</si>
  <si>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</si>
  <si>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</si>
  <si>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</si>
  <si>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</si>
  <si>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</si>
  <si>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</si>
  <si>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</si>
  <si>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</si>
  <si>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</si>
  <si>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</si>
  <si>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</si>
  <si>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</si>
  <si>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</si>
  <si>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</si>
  <si>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</si>
  <si>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</si>
  <si>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</si>
  <si>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</si>
  <si>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</si>
  <si>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</si>
  <si>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</si>
  <si>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</si>
  <si>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</si>
  <si>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</si>
  <si>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</si>
  <si>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</si>
  <si>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</si>
  <si>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</si>
  <si>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</si>
  <si>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</si>
  <si>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</si>
  <si>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</si>
  <si>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</si>
  <si>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</si>
  <si>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</si>
  <si>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</si>
  <si>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</si>
  <si>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</si>
  <si>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</si>
  <si>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</si>
  <si>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</si>
  <si>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</si>
  <si>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</si>
  <si>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</si>
  <si>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</si>
  <si>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</si>
  <si>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</si>
  <si>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</si>
  <si>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</si>
  <si>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</si>
  <si>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</si>
  <si>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</si>
  <si>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</si>
  <si>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</si>
  <si>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</si>
  <si>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</si>
  <si>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</si>
  <si>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</si>
  <si>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</si>
  <si>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</si>
  <si>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</si>
  <si>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</si>
  <si>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</si>
  <si>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</si>
  <si>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</si>
  <si>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</si>
  <si>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</si>
  <si>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</si>
  <si>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</si>
  <si>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</si>
  <si>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</si>
  <si>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</si>
  <si>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</si>
  <si>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</si>
  <si>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</si>
  <si>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</si>
  <si>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</si>
  <si>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</si>
  <si>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</si>
  <si>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</si>
  <si>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</si>
  <si>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</si>
  <si>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</si>
  <si>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</si>
  <si>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</si>
  <si>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</si>
  <si>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</si>
  <si>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</si>
  <si>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</si>
  <si>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</si>
  <si>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</si>
  <si>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</si>
  <si>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</si>
  <si>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</si>
  <si>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</si>
  <si>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</si>
  <si>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</si>
  <si>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</si>
  <si>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</si>
  <si>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</si>
  <si>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</si>
  <si>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</si>
  <si>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</si>
  <si>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</si>
  <si>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</si>
  <si>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</si>
  <si>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</si>
  <si>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</si>
  <si>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</si>
  <si>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</si>
  <si>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</si>
  <si>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</si>
  <si>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</si>
  <si>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</si>
  <si>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</si>
  <si>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</si>
  <si>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</si>
  <si>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</si>
  <si>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</si>
  <si>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</si>
  <si>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</si>
  <si>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</si>
  <si>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</si>
  <si>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</si>
  <si>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BPF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</si>
</sst>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0.02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1.064541577502661</c:v>
                </c:pt>
                <c:pt idx="1">
                  <c:v>1.0637461751293213</c:v>
                </c:pt>
                <c:pt idx="2">
                  <c:v>1.0339003629850585</c:v>
                </c:pt>
                <c:pt idx="3">
                  <c:v>1.0407042127768062</c:v>
                </c:pt>
                <c:pt idx="4">
                  <c:v>1.0311591842050998</c:v>
                </c:pt>
                <c:pt idx="5">
                  <c:v>1.0088309582729791</c:v>
                </c:pt>
                <c:pt idx="6">
                  <c:v>1.0707190682490699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0.05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1.0403454597211392</c:v>
                </c:pt>
                <c:pt idx="1">
                  <c:v>1.0694953812396808</c:v>
                </c:pt>
                <c:pt idx="2">
                  <c:v>1.022819727491012</c:v>
                </c:pt>
                <c:pt idx="3">
                  <c:v>0.98913716277334973</c:v>
                </c:pt>
                <c:pt idx="4">
                  <c:v>1.0506421827979864</c:v>
                </c:pt>
                <c:pt idx="5">
                  <c:v>0.96603484682662555</c:v>
                </c:pt>
                <c:pt idx="6">
                  <c:v>1.0136787467918387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0.10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1.059136466055052</c:v>
                </c:pt>
                <c:pt idx="1">
                  <c:v>1.0681695510180682</c:v>
                </c:pt>
                <c:pt idx="2">
                  <c:v>1.0238030119449546</c:v>
                </c:pt>
                <c:pt idx="3">
                  <c:v>0.98500294778199293</c:v>
                </c:pt>
                <c:pt idx="4">
                  <c:v>0.97365344383322894</c:v>
                </c:pt>
                <c:pt idx="5">
                  <c:v>0.98987053780557521</c:v>
                </c:pt>
                <c:pt idx="6">
                  <c:v>1.0421484389318598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0.20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1.1107918061704063</c:v>
                </c:pt>
                <c:pt idx="1">
                  <c:v>0.98991776750072313</c:v>
                </c:pt>
                <c:pt idx="2">
                  <c:v>0.97366534030352825</c:v>
                </c:pt>
                <c:pt idx="3">
                  <c:v>0.95645145406720977</c:v>
                </c:pt>
                <c:pt idx="4">
                  <c:v>1.0015645331498129</c:v>
                </c:pt>
                <c:pt idx="5">
                  <c:v>0.92036532341073007</c:v>
                </c:pt>
                <c:pt idx="6">
                  <c:v>0.96181147176169723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0.39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1.1492071849521186</c:v>
                </c:pt>
                <c:pt idx="1">
                  <c:v>1.1141096824195316</c:v>
                </c:pt>
                <c:pt idx="2">
                  <c:v>1.0134007038193373</c:v>
                </c:pt>
                <c:pt idx="3">
                  <c:v>0.9468925808717048</c:v>
                </c:pt>
                <c:pt idx="4">
                  <c:v>0.93418804213339557</c:v>
                </c:pt>
                <c:pt idx="5">
                  <c:v>0.92942626773846904</c:v>
                </c:pt>
                <c:pt idx="6">
                  <c:v>0.94769961715877848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0.78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1.1294931381809397</c:v>
                </c:pt>
                <c:pt idx="1">
                  <c:v>1.1627626977322496</c:v>
                </c:pt>
                <c:pt idx="2">
                  <c:v>0.99579620374653222</c:v>
                </c:pt>
                <c:pt idx="3">
                  <c:v>0.95878252110407547</c:v>
                </c:pt>
                <c:pt idx="4">
                  <c:v>0.97576580959634485</c:v>
                </c:pt>
                <c:pt idx="5">
                  <c:v>0.99262640886169706</c:v>
                </c:pt>
                <c:pt idx="6">
                  <c:v>1.0028353582904286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1.56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1.4359189850059564</c:v>
                </c:pt>
                <c:pt idx="1">
                  <c:v>1.3972518675168963</c:v>
                </c:pt>
                <c:pt idx="2">
                  <c:v>0.94301192881081797</c:v>
                </c:pt>
                <c:pt idx="3">
                  <c:v>0.86960744487839892</c:v>
                </c:pt>
                <c:pt idx="4">
                  <c:v>0.95955994493702035</c:v>
                </c:pt>
                <c:pt idx="5">
                  <c:v>0.95150360569897852</c:v>
                </c:pt>
                <c:pt idx="6">
                  <c:v>0.88850482384807328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3.12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1.6048340101526799</c:v>
                </c:pt>
                <c:pt idx="1">
                  <c:v>2.7442607063542783</c:v>
                </c:pt>
                <c:pt idx="2">
                  <c:v>0.8419481502488888</c:v>
                </c:pt>
                <c:pt idx="3">
                  <c:v>0.88466087389267756</c:v>
                </c:pt>
                <c:pt idx="4">
                  <c:v>0.8256396966845676</c:v>
                </c:pt>
                <c:pt idx="5">
                  <c:v>1.0273880792133117</c:v>
                </c:pt>
                <c:pt idx="6">
                  <c:v>1.0024471936913064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6.24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2.664465737088118</c:v>
                </c:pt>
                <c:pt idx="1">
                  <c:v>13.640234877112469</c:v>
                </c:pt>
                <c:pt idx="2">
                  <c:v>0.81391201821628356</c:v>
                </c:pt>
                <c:pt idx="3">
                  <c:v>0.79903968305130291</c:v>
                </c:pt>
                <c:pt idx="4">
                  <c:v>0.82089754726094222</c:v>
                </c:pt>
                <c:pt idx="5">
                  <c:v>0.778129863450571</c:v>
                </c:pt>
                <c:pt idx="6">
                  <c:v>0.95166338333232525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12.49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8.6016606160198155</c:v>
                </c:pt>
                <c:pt idx="1">
                  <c:v>0.13895487793704869</c:v>
                </c:pt>
                <c:pt idx="2">
                  <c:v>0.70534298006976004</c:v>
                </c:pt>
                <c:pt idx="3">
                  <c:v>0.84420044931154237</c:v>
                </c:pt>
                <c:pt idx="4">
                  <c:v>0.77305081508294748</c:v>
                </c:pt>
                <c:pt idx="5">
                  <c:v>0.51105527133211148</c:v>
                </c:pt>
                <c:pt idx="6">
                  <c:v>1.0644296357993643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24.98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0.69860361208872646</c:v>
                </c:pt>
                <c:pt idx="1">
                  <c:v>-2.0516772364809319E-4</c:v>
                </c:pt>
                <c:pt idx="2">
                  <c:v>0.55502810559730997</c:v>
                </c:pt>
                <c:pt idx="3">
                  <c:v>0.86145753726460494</c:v>
                </c:pt>
                <c:pt idx="4">
                  <c:v>4.9079338740433771</c:v>
                </c:pt>
                <c:pt idx="5">
                  <c:v>0.5330287844135343</c:v>
                </c:pt>
                <c:pt idx="6">
                  <c:v>1.1919677281416292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49.95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1.0632208484853186E-3</c:v>
                </c:pt>
                <c:pt idx="1">
                  <c:v>-4.3909856567220674E-4</c:v>
                </c:pt>
                <c:pt idx="2">
                  <c:v>0.40060215934054483</c:v>
                </c:pt>
                <c:pt idx="3">
                  <c:v>0.95455379787844274</c:v>
                </c:pt>
                <c:pt idx="4">
                  <c:v>-2.0067134676084305E-4</c:v>
                </c:pt>
                <c:pt idx="5">
                  <c:v>0.33776929855928317</c:v>
                </c:pt>
                <c:pt idx="6">
                  <c:v>3.9755651622898111E-2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0.024389648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0.048779297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0.097558594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0.195117188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0.390234375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0.78046875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1.5609375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3.121875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6.24375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12.4875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24.975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49.95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0.024389648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0.048779297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0.097558594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0.195117188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0.390234375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0.78046875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1.5609375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3.121875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6.24375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12.4875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24.975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49.95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1.064541577502661</c:v>
                </c:pt>
                <c:pt idx="1">
                  <c:v>1.0403454597211392</c:v>
                </c:pt>
                <c:pt idx="2">
                  <c:v>1.059136466055052</c:v>
                </c:pt>
                <c:pt idx="3">
                  <c:v>1.1107918061704063</c:v>
                </c:pt>
                <c:pt idx="4">
                  <c:v>1.1492071849521186</c:v>
                </c:pt>
                <c:pt idx="5">
                  <c:v>1.1294931381809397</c:v>
                </c:pt>
                <c:pt idx="6">
                  <c:v>1.4359189850059564</c:v>
                </c:pt>
                <c:pt idx="7">
                  <c:v>1.6048340101526799</c:v>
                </c:pt>
                <c:pt idx="8">
                  <c:v>2.664465737088118</c:v>
                </c:pt>
                <c:pt idx="9">
                  <c:v>8.6016606160198155</c:v>
                </c:pt>
                <c:pt idx="10">
                  <c:v>0.69860361208872646</c:v>
                </c:pt>
                <c:pt idx="11">
                  <c:v>1.0632208484853186E-3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124.32965786578178</c:v>
                </c:pt>
                <c:pt idx="1">
                  <c:v>113.56901759205205</c:v>
                </c:pt>
                <c:pt idx="2">
                  <c:v>112.57402348101164</c:v>
                </c:pt>
                <c:pt idx="3">
                  <c:v>113.45906422998817</c:v>
                </c:pt>
                <c:pt idx="4">
                  <c:v>102.20741008586366</c:v>
                </c:pt>
                <c:pt idx="5">
                  <c:v>119.32898157076336</c:v>
                </c:pt>
                <c:pt idx="6">
                  <c:v>113.77266453799243</c:v>
                </c:pt>
                <c:pt idx="7">
                  <c:v>113.60012579633967</c:v>
                </c:pt>
                <c:pt idx="8">
                  <c:v>102.97008000384824</c:v>
                </c:pt>
                <c:pt idx="9">
                  <c:v>88.194167336584414</c:v>
                </c:pt>
                <c:pt idx="10">
                  <c:v>2.4181054410439602</c:v>
                </c:pt>
                <c:pt idx="11">
                  <c:v>1.3223769288832818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0.024389648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0.048779297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0.097558594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0.195117188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0.390234375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0.78046875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1.5609375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3.121875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6.24375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12.4875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24.975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49.95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1.0637461751293213</c:v>
                </c:pt>
                <c:pt idx="1">
                  <c:v>1.0694953812396808</c:v>
                </c:pt>
                <c:pt idx="2">
                  <c:v>1.0681695510180682</c:v>
                </c:pt>
                <c:pt idx="3">
                  <c:v>0.98991776750072313</c:v>
                </c:pt>
                <c:pt idx="4">
                  <c:v>1.1141096824195316</c:v>
                </c:pt>
                <c:pt idx="5">
                  <c:v>1.1627626977322496</c:v>
                </c:pt>
                <c:pt idx="6">
                  <c:v>1.3972518675168963</c:v>
                </c:pt>
                <c:pt idx="7">
                  <c:v>2.7442607063542783</c:v>
                </c:pt>
                <c:pt idx="8">
                  <c:v>13.640234877112469</c:v>
                </c:pt>
                <c:pt idx="9">
                  <c:v>0.13895487793704869</c:v>
                </c:pt>
                <c:pt idx="10">
                  <c:v>-2.0516772364809319E-4</c:v>
                </c:pt>
                <c:pt idx="11">
                  <c:v>-4.3909856567220674E-4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114.15588724683124</c:v>
                </c:pt>
                <c:pt idx="1">
                  <c:v>114.63237686936205</c:v>
                </c:pt>
                <c:pt idx="2">
                  <c:v>112.34501623108045</c:v>
                </c:pt>
                <c:pt idx="3">
                  <c:v>108.28491082259097</c:v>
                </c:pt>
                <c:pt idx="4">
                  <c:v>110.06079716081209</c:v>
                </c:pt>
                <c:pt idx="5">
                  <c:v>117.38966764548755</c:v>
                </c:pt>
                <c:pt idx="6">
                  <c:v>105.61986279987474</c:v>
                </c:pt>
                <c:pt idx="7">
                  <c:v>83.719044698515148</c:v>
                </c:pt>
                <c:pt idx="8">
                  <c:v>32.402943313662163</c:v>
                </c:pt>
                <c:pt idx="9">
                  <c:v>1.2748935480665673</c:v>
                </c:pt>
                <c:pt idx="10">
                  <c:v>1.3116031271250002</c:v>
                </c:pt>
                <c:pt idx="11">
                  <c:v>1.715249064848281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0.024389648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0.048779297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0.097558594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0.195117188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0.390234375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0.78046875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1.5609375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3.121875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6.24375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12.4875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24.975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49.95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1.0339003629850585</c:v>
                </c:pt>
                <c:pt idx="1">
                  <c:v>1.022819727491012</c:v>
                </c:pt>
                <c:pt idx="2">
                  <c:v>1.0238030119449546</c:v>
                </c:pt>
                <c:pt idx="3">
                  <c:v>0.97366534030352825</c:v>
                </c:pt>
                <c:pt idx="4">
                  <c:v>1.0134007038193373</c:v>
                </c:pt>
                <c:pt idx="5">
                  <c:v>0.99579620374653222</c:v>
                </c:pt>
                <c:pt idx="6">
                  <c:v>0.94301192881081797</c:v>
                </c:pt>
                <c:pt idx="7">
                  <c:v>0.8419481502488888</c:v>
                </c:pt>
                <c:pt idx="8">
                  <c:v>0.81391201821628356</c:v>
                </c:pt>
                <c:pt idx="9">
                  <c:v>0.70534298006976004</c:v>
                </c:pt>
                <c:pt idx="10">
                  <c:v>0.55502810559730997</c:v>
                </c:pt>
                <c:pt idx="11">
                  <c:v>0.40060215934054483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118.5312062625101</c:v>
                </c:pt>
                <c:pt idx="1">
                  <c:v>103.60696724776415</c:v>
                </c:pt>
                <c:pt idx="2">
                  <c:v>109.19256357294645</c:v>
                </c:pt>
                <c:pt idx="3">
                  <c:v>104.8606692569343</c:v>
                </c:pt>
                <c:pt idx="4">
                  <c:v>102.14750240332231</c:v>
                </c:pt>
                <c:pt idx="5">
                  <c:v>108.541978849549</c:v>
                </c:pt>
                <c:pt idx="6">
                  <c:v>107.95683561469782</c:v>
                </c:pt>
                <c:pt idx="7">
                  <c:v>101.34884338671539</c:v>
                </c:pt>
                <c:pt idx="8">
                  <c:v>79.335126987979393</c:v>
                </c:pt>
                <c:pt idx="9">
                  <c:v>87.320408293909622</c:v>
                </c:pt>
                <c:pt idx="10">
                  <c:v>81.014982166704698</c:v>
                </c:pt>
                <c:pt idx="11">
                  <c:v>44.441923142517922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0.024389648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0.048779297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0.097558594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0.195117188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0.390234375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0.78046875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1.5609375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3.121875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6.24375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12.4875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24.975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49.95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1.0407042127768062</c:v>
                </c:pt>
                <c:pt idx="1">
                  <c:v>0.98913716277334973</c:v>
                </c:pt>
                <c:pt idx="2">
                  <c:v>0.98500294778199293</c:v>
                </c:pt>
                <c:pt idx="3">
                  <c:v>0.95645145406720977</c:v>
                </c:pt>
                <c:pt idx="4">
                  <c:v>0.9468925808717048</c:v>
                </c:pt>
                <c:pt idx="5">
                  <c:v>0.95878252110407547</c:v>
                </c:pt>
                <c:pt idx="6">
                  <c:v>0.86960744487839892</c:v>
                </c:pt>
                <c:pt idx="7">
                  <c:v>0.88466087389267756</c:v>
                </c:pt>
                <c:pt idx="8">
                  <c:v>0.79903968305130291</c:v>
                </c:pt>
                <c:pt idx="9">
                  <c:v>0.84420044931154237</c:v>
                </c:pt>
                <c:pt idx="10">
                  <c:v>0.86145753726460494</c:v>
                </c:pt>
                <c:pt idx="11">
                  <c:v>0.95455379787844274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113.45380829104289</c:v>
                </c:pt>
                <c:pt idx="1">
                  <c:v>113.16822624488694</c:v>
                </c:pt>
                <c:pt idx="2">
                  <c:v>106.62750289892782</c:v>
                </c:pt>
                <c:pt idx="3">
                  <c:v>107.13754458931189</c:v>
                </c:pt>
                <c:pt idx="4">
                  <c:v>98.895988620022905</c:v>
                </c:pt>
                <c:pt idx="5">
                  <c:v>105.94254617209126</c:v>
                </c:pt>
                <c:pt idx="6">
                  <c:v>106.18507021199528</c:v>
                </c:pt>
                <c:pt idx="7">
                  <c:v>108.78684046507233</c:v>
                </c:pt>
                <c:pt idx="8">
                  <c:v>107.68329902965786</c:v>
                </c:pt>
                <c:pt idx="9">
                  <c:v>112.926155447154</c:v>
                </c:pt>
                <c:pt idx="10">
                  <c:v>124.36267849390345</c:v>
                </c:pt>
                <c:pt idx="11">
                  <c:v>108.09289481477595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0.024389648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0.048779297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0.097558594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0.195117188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0.390234375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0.78046875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1.5609375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3.121875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6.24375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12.4875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24.975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49.95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BPF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1.0311591842050998</c:v>
                </c:pt>
                <c:pt idx="1">
                  <c:v>1.0506421827979864</c:v>
                </c:pt>
                <c:pt idx="2">
                  <c:v>0.97365344383322894</c:v>
                </c:pt>
                <c:pt idx="3">
                  <c:v>1.0015645331498129</c:v>
                </c:pt>
                <c:pt idx="4">
                  <c:v>0.93418804213339557</c:v>
                </c:pt>
                <c:pt idx="5">
                  <c:v>0.97576580959634485</c:v>
                </c:pt>
                <c:pt idx="6">
                  <c:v>0.95955994493702035</c:v>
                </c:pt>
                <c:pt idx="7">
                  <c:v>0.8256396966845676</c:v>
                </c:pt>
                <c:pt idx="8">
                  <c:v>0.82089754726094222</c:v>
                </c:pt>
                <c:pt idx="9">
                  <c:v>0.77305081508294748</c:v>
                </c:pt>
                <c:pt idx="10">
                  <c:v>4.9079338740433771</c:v>
                </c:pt>
                <c:pt idx="11">
                  <c:v>-2.0067134676084305E-4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BPF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110.97276520178798</c:v>
                </c:pt>
                <c:pt idx="1">
                  <c:v>98.76391749553045</c:v>
                </c:pt>
                <c:pt idx="2">
                  <c:v>100.63425509884537</c:v>
                </c:pt>
                <c:pt idx="3">
                  <c:v>107.81743138110923</c:v>
                </c:pt>
                <c:pt idx="4">
                  <c:v>96.135481874321741</c:v>
                </c:pt>
                <c:pt idx="5">
                  <c:v>107.76775922779802</c:v>
                </c:pt>
                <c:pt idx="6">
                  <c:v>102.87824949583073</c:v>
                </c:pt>
                <c:pt idx="7">
                  <c:v>100.40118916776419</c:v>
                </c:pt>
                <c:pt idx="8">
                  <c:v>87.309106848417855</c:v>
                </c:pt>
                <c:pt idx="9">
                  <c:v>77.197330192554887</c:v>
                </c:pt>
                <c:pt idx="10">
                  <c:v>15.384523521461787</c:v>
                </c:pt>
                <c:pt idx="11">
                  <c:v>0.9561701610499258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1.0088309582729791</c:v>
                </c:pt>
                <c:pt idx="1">
                  <c:v>0.96603484682662555</c:v>
                </c:pt>
                <c:pt idx="2">
                  <c:v>0.98987053780557521</c:v>
                </c:pt>
                <c:pt idx="3">
                  <c:v>0.92036532341073007</c:v>
                </c:pt>
                <c:pt idx="4">
                  <c:v>0.92942626773846904</c:v>
                </c:pt>
                <c:pt idx="5">
                  <c:v>0.99262640886169706</c:v>
                </c:pt>
                <c:pt idx="6">
                  <c:v>0.95150360569897852</c:v>
                </c:pt>
                <c:pt idx="7">
                  <c:v>1.0273880792133117</c:v>
                </c:pt>
                <c:pt idx="8">
                  <c:v>0.778129863450571</c:v>
                </c:pt>
                <c:pt idx="9">
                  <c:v>0.51105527133211148</c:v>
                </c:pt>
                <c:pt idx="10">
                  <c:v>0.5330287844135343</c:v>
                </c:pt>
                <c:pt idx="11">
                  <c:v>0.33776929855928317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117.23752404233346</c:v>
                </c:pt>
                <c:pt idx="1">
                  <c:v>103.2611358792394</c:v>
                </c:pt>
                <c:pt idx="2">
                  <c:v>114.16320972713274</c:v>
                </c:pt>
                <c:pt idx="3">
                  <c:v>106.84323402516461</c:v>
                </c:pt>
                <c:pt idx="4">
                  <c:v>100.90334884772935</c:v>
                </c:pt>
                <c:pt idx="5">
                  <c:v>109.41396136512108</c:v>
                </c:pt>
                <c:pt idx="6">
                  <c:v>106.70373413242434</c:v>
                </c:pt>
                <c:pt idx="7">
                  <c:v>94.096060646808937</c:v>
                </c:pt>
                <c:pt idx="8">
                  <c:v>50.411270579472173</c:v>
                </c:pt>
                <c:pt idx="9">
                  <c:v>51.533696346148382</c:v>
                </c:pt>
                <c:pt idx="10">
                  <c:v>47.538281577784439</c:v>
                </c:pt>
                <c:pt idx="11">
                  <c:v>80.693318399573215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1.0707190682490699</c:v>
                </c:pt>
                <c:pt idx="1">
                  <c:v>1.0136787467918387</c:v>
                </c:pt>
                <c:pt idx="2">
                  <c:v>1.0421484389318598</c:v>
                </c:pt>
                <c:pt idx="3">
                  <c:v>0.96181147176169723</c:v>
                </c:pt>
                <c:pt idx="4">
                  <c:v>0.94769961715877848</c:v>
                </c:pt>
                <c:pt idx="5">
                  <c:v>1.0028353582904286</c:v>
                </c:pt>
                <c:pt idx="6">
                  <c:v>0.88850482384807328</c:v>
                </c:pt>
                <c:pt idx="7">
                  <c:v>1.0024471936913064</c:v>
                </c:pt>
                <c:pt idx="8">
                  <c:v>0.95166338333232525</c:v>
                </c:pt>
                <c:pt idx="9">
                  <c:v>1.0644296357993643</c:v>
                </c:pt>
                <c:pt idx="10">
                  <c:v>1.1919677281416292</c:v>
                </c:pt>
                <c:pt idx="11">
                  <c:v>3.9755651622898111E-2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2.4389648437500001E-2</c:v>
                </c:pt>
                <c:pt idx="1">
                  <c:v>4.8779296875000003E-2</c:v>
                </c:pt>
                <c:pt idx="2">
                  <c:v>9.7558593750000006E-2</c:v>
                </c:pt>
                <c:pt idx="3">
                  <c:v>0.19511718750000001</c:v>
                </c:pt>
                <c:pt idx="4">
                  <c:v>0.39023437500000002</c:v>
                </c:pt>
                <c:pt idx="5">
                  <c:v>0.78046875000000004</c:v>
                </c:pt>
                <c:pt idx="6">
                  <c:v>1.5609375000000001</c:v>
                </c:pt>
                <c:pt idx="7">
                  <c:v>3.1218750000000002</c:v>
                </c:pt>
                <c:pt idx="8">
                  <c:v>6.2437500000000004</c:v>
                </c:pt>
                <c:pt idx="9">
                  <c:v>12.487500000000001</c:v>
                </c:pt>
                <c:pt idx="10">
                  <c:v>24.975000000000001</c:v>
                </c:pt>
                <c:pt idx="11">
                  <c:v>49.95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113.94064656354671</c:v>
                </c:pt>
                <c:pt idx="1">
                  <c:v>108.1909659436414</c:v>
                </c:pt>
                <c:pt idx="2">
                  <c:v>106.71814525954545</c:v>
                </c:pt>
                <c:pt idx="3">
                  <c:v>107.57438501186903</c:v>
                </c:pt>
                <c:pt idx="4">
                  <c:v>101.25616105672813</c:v>
                </c:pt>
                <c:pt idx="5">
                  <c:v>104.8136178606994</c:v>
                </c:pt>
                <c:pt idx="6">
                  <c:v>108.62756721831934</c:v>
                </c:pt>
                <c:pt idx="7">
                  <c:v>109.18172599842038</c:v>
                </c:pt>
                <c:pt idx="8">
                  <c:v>98.142303829500037</c:v>
                </c:pt>
                <c:pt idx="9">
                  <c:v>99.664994818007102</c:v>
                </c:pt>
                <c:pt idx="10">
                  <c:v>9.0561756394343611</c:v>
                </c:pt>
                <c:pt idx="11">
                  <c:v>0.37628286514404108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1.1072412428272054</c:v>
                </c:pt>
                <c:pt idx="1">
                  <c:v>1.2234803923866684</c:v>
                </c:pt>
                <c:pt idx="2">
                  <c:v>1.5090046023214523</c:v>
                </c:pt>
                <c:pt idx="3">
                  <c:v>2.2409021747553481</c:v>
                </c:pt>
                <c:pt idx="4">
                  <c:v>4.6402129511843659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95.080883001386979</c:v>
                </c:pt>
                <c:pt idx="1">
                  <c:v>108.17598465760827</c:v>
                </c:pt>
                <c:pt idx="2">
                  <c:v>106.00309310070972</c:v>
                </c:pt>
                <c:pt idx="3">
                  <c:v>96.998640212750814</c:v>
                </c:pt>
                <c:pt idx="4">
                  <c:v>118.33105315320503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 t="str">
        <f>'Summary Results'!I6</f>
        <v>BPF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49.95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2.4389648437500001E-2</v>
      </c>
      <c r="C34" s="28">
        <f t="shared" si="5"/>
        <v>4.8779296875000003E-2</v>
      </c>
      <c r="D34" s="28">
        <f t="shared" si="5"/>
        <v>9.7558593750000006E-2</v>
      </c>
      <c r="E34" s="28">
        <f t="shared" si="5"/>
        <v>0.19511718750000001</v>
      </c>
      <c r="F34" s="28">
        <f t="shared" si="5"/>
        <v>0.39023437500000002</v>
      </c>
      <c r="G34" s="28">
        <f>H34/2</f>
        <v>0.78046875000000004</v>
      </c>
      <c r="H34" s="28">
        <f t="shared" si="5"/>
        <v>1.5609375000000001</v>
      </c>
      <c r="I34" s="28">
        <f t="shared" si="5"/>
        <v>3.1218750000000002</v>
      </c>
      <c r="J34" s="28">
        <f t="shared" si="5"/>
        <v>6.2437500000000004</v>
      </c>
      <c r="K34" s="28">
        <f>L34/2</f>
        <v>12.487500000000001</v>
      </c>
      <c r="L34" s="28">
        <f t="shared" si="5"/>
        <v>24.975000000000001</v>
      </c>
      <c r="M34" s="1">
        <f>E11</f>
        <v>49.95</v>
      </c>
      <c r="O34" s="116">
        <f t="shared" ref="O34:Y34" si="6">P34/2</f>
        <v>2.4389648437500001E-2</v>
      </c>
      <c r="P34" s="116">
        <f t="shared" si="6"/>
        <v>4.8779296875000003E-2</v>
      </c>
      <c r="Q34" s="116">
        <f t="shared" si="6"/>
        <v>9.7558593750000006E-2</v>
      </c>
      <c r="R34" s="116">
        <f t="shared" si="6"/>
        <v>0.19511718750000001</v>
      </c>
      <c r="S34" s="116">
        <f t="shared" si="6"/>
        <v>0.39023437500000002</v>
      </c>
      <c r="T34" s="116">
        <f t="shared" si="6"/>
        <v>0.78046875000000004</v>
      </c>
      <c r="U34" s="116">
        <f t="shared" si="6"/>
        <v>1.5609375000000001</v>
      </c>
      <c r="V34" s="116">
        <f t="shared" si="6"/>
        <v>3.1218750000000002</v>
      </c>
      <c r="W34" s="116">
        <f t="shared" si="6"/>
        <v>6.2437500000000004</v>
      </c>
      <c r="X34" s="116">
        <f t="shared" si="6"/>
        <v>12.487500000000001</v>
      </c>
      <c r="Y34" s="116">
        <f t="shared" si="6"/>
        <v>24.975000000000001</v>
      </c>
      <c r="Z34" s="117">
        <f>E11</f>
        <v>49.95</v>
      </c>
      <c r="AA34" s="118"/>
      <c r="AB34" s="116">
        <f t="shared" ref="AB34:AL34" si="7">AC34/2</f>
        <v>2.4389648437500001E-2</v>
      </c>
      <c r="AC34" s="116">
        <f t="shared" si="7"/>
        <v>4.8779296875000003E-2</v>
      </c>
      <c r="AD34" s="116">
        <f t="shared" si="7"/>
        <v>9.7558593750000006E-2</v>
      </c>
      <c r="AE34" s="116">
        <f t="shared" si="7"/>
        <v>0.19511718750000001</v>
      </c>
      <c r="AF34" s="116">
        <f t="shared" si="7"/>
        <v>0.39023437500000002</v>
      </c>
      <c r="AG34" s="116">
        <f t="shared" si="7"/>
        <v>0.78046875000000004</v>
      </c>
      <c r="AH34" s="116">
        <f t="shared" si="7"/>
        <v>1.5609375000000001</v>
      </c>
      <c r="AI34" s="116">
        <f t="shared" si="7"/>
        <v>3.1218750000000002</v>
      </c>
      <c r="AJ34" s="116">
        <f t="shared" si="7"/>
        <v>6.2437500000000004</v>
      </c>
      <c r="AK34" s="116">
        <f t="shared" si="7"/>
        <v>12.487500000000001</v>
      </c>
      <c r="AL34" s="116">
        <f t="shared" si="7"/>
        <v>24.975000000000001</v>
      </c>
      <c r="AM34" s="117">
        <f>E11</f>
        <v>49.95</v>
      </c>
    </row>
    <row r="35" spans="1:39" x14ac:dyDescent="0.25">
      <c r="A35">
        <f t="shared" ref="A35:A41" si="8">J4</f>
        <v>0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>
        <f t="shared" si="8"/>
        <v>0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>
        <f t="shared" si="8"/>
        <v>0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>
        <f t="shared" si="8"/>
        <v>0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 t="str">
        <f t="shared" si="8"/>
        <v>BPF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>
        <f t="shared" ref="A46:A52" si="14">A35</f>
        <v>0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>
        <f t="shared" si="14"/>
        <v>0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>
        <f t="shared" si="14"/>
        <v>0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>
        <f t="shared" si="14"/>
        <v>0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 t="str">
        <f t="shared" si="14"/>
        <v>BPF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 t="str">
        <f>'Summary Results'!I6</f>
        <v>BPF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49.95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1'!B13="","",'Rep 1'!B13)</f>
        <v>7259</v>
      </c>
      <c r="C13" s="51">
        <f>IF('Rep 1'!C13="","",'Rep 1'!C13)</f>
        <v>6033</v>
      </c>
      <c r="D13" s="51">
        <f>IF('Rep 1'!D13="","",'Rep 1'!D13)</f>
        <v>5800</v>
      </c>
      <c r="E13" s="51">
        <f>IF('Rep 1'!E13="","",'Rep 1'!E13)</f>
        <v>6361</v>
      </c>
      <c r="F13" s="51">
        <f>IF('Rep 1'!F13="","",'Rep 1'!F13)</f>
        <v>6149</v>
      </c>
      <c r="G13" s="51">
        <f>IF('Rep 1'!G13="","",'Rep 1'!G13)</f>
        <v>5521</v>
      </c>
      <c r="H13" s="51">
        <f>IF('Rep 1'!H13="","",'Rep 1'!H13)</f>
        <v>9618</v>
      </c>
      <c r="I13" s="51">
        <f>IF('Rep 1'!I13="","",'Rep 1'!I13)</f>
        <v>7997</v>
      </c>
      <c r="J13" s="51">
        <f>IF('Rep 1'!J13="","",'Rep 1'!J13)</f>
        <v>17689</v>
      </c>
      <c r="K13" s="51">
        <f>IF('Rep 1'!K13="","",'Rep 1'!K13)</f>
        <v>24889</v>
      </c>
      <c r="L13" s="51">
        <f>IF('Rep 1'!L13="","",'Rep 1'!L13)</f>
        <v>7069</v>
      </c>
      <c r="M13" s="51">
        <f>IF('Rep 1'!M13="","",'Rep 1'!M13)</f>
        <v>20</v>
      </c>
      <c r="O13" s="51">
        <f>IF('Rep 1'!O13="","",'Rep 1'!O13)</f>
        <v>6621</v>
      </c>
      <c r="P13" s="51">
        <f>IF('Rep 1'!P13="","",'Rep 1'!P13)</f>
        <v>6581</v>
      </c>
      <c r="Q13" s="51">
        <f>IF('Rep 1'!Q13="","",'Rep 1'!Q13)</f>
        <v>6897</v>
      </c>
      <c r="R13" s="51">
        <f>IF('Rep 1'!R13="","",'Rep 1'!R13)</f>
        <v>6677</v>
      </c>
      <c r="S13" s="51">
        <f>IF('Rep 1'!S13="","",'Rep 1'!S13)</f>
        <v>7000</v>
      </c>
      <c r="T13" s="51">
        <f>IF('Rep 1'!T13="","",'Rep 1'!T13)</f>
        <v>6634</v>
      </c>
      <c r="U13" s="51">
        <f>IF('Rep 1'!U13="","",'Rep 1'!U13)</f>
        <v>7412</v>
      </c>
      <c r="V13" s="51">
        <f>IF('Rep 1'!V13="","",'Rep 1'!V13)</f>
        <v>9831</v>
      </c>
      <c r="W13" s="51">
        <f>IF('Rep 1'!W13="","",'Rep 1'!W13)</f>
        <v>20804</v>
      </c>
      <c r="X13" s="51">
        <f>IF('Rep 1'!X13="","",'Rep 1'!X13)</f>
        <v>22735</v>
      </c>
      <c r="Y13" s="51">
        <f>IF('Rep 1'!Y13="","",'Rep 1'!Y13)</f>
        <v>3274</v>
      </c>
      <c r="Z13" s="51">
        <f>IF('Rep 1'!Z13="","",'Rep 1'!Z13)</f>
        <v>17</v>
      </c>
      <c r="AB13" s="51">
        <f>IF('Rep 1'!AB13="","",'Rep 1'!AB13)</f>
        <v>7159</v>
      </c>
      <c r="AC13" s="51">
        <f>IF('Rep 1'!AC13="","",'Rep 1'!AC13)</f>
        <v>7362</v>
      </c>
      <c r="AD13" s="51">
        <f>IF('Rep 1'!AD13="","",'Rep 1'!AD13)</f>
        <v>7069</v>
      </c>
      <c r="AE13" s="51">
        <f>IF('Rep 1'!AE13="","",'Rep 1'!AE13)</f>
        <v>7495</v>
      </c>
      <c r="AF13" s="51">
        <f>IF('Rep 1'!AF13="","",'Rep 1'!AF13)</f>
        <v>8299</v>
      </c>
      <c r="AG13" s="51">
        <f>IF('Rep 1'!AG13="","",'Rep 1'!AG13)</f>
        <v>7036</v>
      </c>
      <c r="AH13" s="51">
        <f>IF('Rep 1'!AH13="","",'Rep 1'!AH13)</f>
        <v>8568</v>
      </c>
      <c r="AI13" s="51">
        <f>IF('Rep 1'!AI13="","",'Rep 1'!AI13)</f>
        <v>11320</v>
      </c>
      <c r="AJ13" s="51">
        <f>IF('Rep 1'!AJ13="","",'Rep 1'!AJ13)</f>
        <v>20445</v>
      </c>
      <c r="AK13" s="51">
        <f>IF('Rep 1'!AK13="","",'Rep 1'!AK13)</f>
        <v>22020</v>
      </c>
      <c r="AL13" s="51">
        <f>IF('Rep 1'!AL13="","",'Rep 1'!AL13)</f>
        <v>1708</v>
      </c>
      <c r="AM13" s="51">
        <f>IF('Rep 1'!AM13="","",'Rep 1'!AM13)</f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>
        <f t="shared" ref="A14:A19" si="1">J3</f>
        <v>0</v>
      </c>
      <c r="B14" s="51">
        <f>IF('Rep 1'!B14="","",'Rep 1'!B14)</f>
        <v>6402</v>
      </c>
      <c r="C14" s="51">
        <f>IF('Rep 1'!C14="","",'Rep 1'!C14)</f>
        <v>6983</v>
      </c>
      <c r="D14" s="51">
        <f>IF('Rep 1'!D14="","",'Rep 1'!D14)</f>
        <v>7124</v>
      </c>
      <c r="E14" s="51">
        <f>IF('Rep 1'!E14="","",'Rep 1'!E14)</f>
        <v>5471</v>
      </c>
      <c r="F14" s="51">
        <f>IF('Rep 1'!F14="","",'Rep 1'!F14)</f>
        <v>5923</v>
      </c>
      <c r="G14" s="51">
        <f>IF('Rep 1'!G14="","",'Rep 1'!G14)</f>
        <v>5760</v>
      </c>
      <c r="H14" s="51">
        <f>IF('Rep 1'!H14="","",'Rep 1'!H14)</f>
        <v>7099</v>
      </c>
      <c r="I14" s="51">
        <f>IF('Rep 1'!I14="","",'Rep 1'!I14)</f>
        <v>15376</v>
      </c>
      <c r="J14" s="51">
        <f>IF('Rep 1'!J14="","",'Rep 1'!J14)</f>
        <v>95926</v>
      </c>
      <c r="K14" s="51">
        <f>IF('Rep 1'!K14="","",'Rep 1'!K14)</f>
        <v>604</v>
      </c>
      <c r="L14" s="51">
        <f>IF('Rep 1'!L14="","",'Rep 1'!L14)</f>
        <v>7</v>
      </c>
      <c r="M14" s="51">
        <f>IF('Rep 1'!M14="","",'Rep 1'!M14)</f>
        <v>3</v>
      </c>
      <c r="O14" s="51">
        <f>IF('Rep 1'!O14="","",'Rep 1'!O14)</f>
        <v>7046</v>
      </c>
      <c r="P14" s="51">
        <f>IF('Rep 1'!P14="","",'Rep 1'!P14)</f>
        <v>7359</v>
      </c>
      <c r="Q14" s="51">
        <f>IF('Rep 1'!Q14="","",'Rep 1'!Q14)</f>
        <v>6727</v>
      </c>
      <c r="R14" s="51">
        <f>IF('Rep 1'!R14="","",'Rep 1'!R14)</f>
        <v>6328</v>
      </c>
      <c r="S14" s="51">
        <f>IF('Rep 1'!S14="","",'Rep 1'!S14)</f>
        <v>7067</v>
      </c>
      <c r="T14" s="51">
        <f>IF('Rep 1'!T14="","",'Rep 1'!T14)</f>
        <v>6731</v>
      </c>
      <c r="U14" s="51">
        <f>IF('Rep 1'!U14="","",'Rep 1'!U14)</f>
        <v>9457</v>
      </c>
      <c r="V14" s="51">
        <f>IF('Rep 1'!V14="","",'Rep 1'!V14)</f>
        <v>16486</v>
      </c>
      <c r="W14" s="51">
        <f>IF('Rep 1'!W14="","",'Rep 1'!W14)</f>
        <v>122654</v>
      </c>
      <c r="X14" s="51">
        <f>IF('Rep 1'!X14="","",'Rep 1'!X14)</f>
        <v>1246</v>
      </c>
      <c r="Y14" s="51">
        <f>IF('Rep 1'!Y14="","",'Rep 1'!Y14)</f>
        <v>13</v>
      </c>
      <c r="Z14" s="51">
        <f>IF('Rep 1'!Z14="","",'Rep 1'!Z14)</f>
        <v>17</v>
      </c>
      <c r="AB14" s="51">
        <f>IF('Rep 1'!AB14="","",'Rep 1'!AB14)</f>
        <v>7216</v>
      </c>
      <c r="AC14" s="51">
        <f>IF('Rep 1'!AC14="","",'Rep 1'!AC14)</f>
        <v>7238</v>
      </c>
      <c r="AD14" s="51">
        <f>IF('Rep 1'!AD14="","",'Rep 1'!AD14)</f>
        <v>7448</v>
      </c>
      <c r="AE14" s="51">
        <f>IF('Rep 1'!AE14="","",'Rep 1'!AE14)</f>
        <v>7249</v>
      </c>
      <c r="AF14" s="51">
        <f>IF('Rep 1'!AF14="","",'Rep 1'!AF14)</f>
        <v>7990</v>
      </c>
      <c r="AG14" s="51">
        <f>IF('Rep 1'!AG14="","",'Rep 1'!AG14)</f>
        <v>7084</v>
      </c>
      <c r="AH14" s="51">
        <f>IF('Rep 1'!AH14="","",'Rep 1'!AH14)</f>
        <v>9293</v>
      </c>
      <c r="AI14" s="51">
        <f>IF('Rep 1'!AI14="","",'Rep 1'!AI14)</f>
        <v>16014</v>
      </c>
      <c r="AJ14" s="51">
        <f>IF('Rep 1'!AJ14="","",'Rep 1'!AJ14)</f>
        <v>133879</v>
      </c>
      <c r="AK14" s="51">
        <f>IF('Rep 1'!AK14="","",'Rep 1'!AK14)</f>
        <v>3968</v>
      </c>
      <c r="AL14" s="51">
        <f>IF('Rep 1'!AL14="","",'Rep 1'!AL14)</f>
        <v>17</v>
      </c>
      <c r="AM14" s="51">
        <f>IF('Rep 1'!AM14="","",'Rep 1'!AM14)</f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>
        <f t="shared" si="1"/>
        <v>0</v>
      </c>
      <c r="B15" s="51">
        <f>IF('Rep 1'!B15="","",'Rep 1'!B15)</f>
        <v>6671</v>
      </c>
      <c r="C15" s="51">
        <f>IF('Rep 1'!C15="","",'Rep 1'!C15)</f>
        <v>5763</v>
      </c>
      <c r="D15" s="51">
        <f>IF('Rep 1'!D15="","",'Rep 1'!D15)</f>
        <v>6046</v>
      </c>
      <c r="E15" s="51">
        <f>IF('Rep 1'!E15="","",'Rep 1'!E15)</f>
        <v>4915</v>
      </c>
      <c r="F15" s="51">
        <f>IF('Rep 1'!F15="","",'Rep 1'!F15)</f>
        <v>5238</v>
      </c>
      <c r="G15" s="51">
        <f>IF('Rep 1'!G15="","",'Rep 1'!G15)</f>
        <v>4626</v>
      </c>
      <c r="H15" s="51">
        <f>IF('Rep 1'!H15="","",'Rep 1'!H15)</f>
        <v>4852</v>
      </c>
      <c r="I15" s="51">
        <f>IF('Rep 1'!I15="","",'Rep 1'!I15)</f>
        <v>4510</v>
      </c>
      <c r="J15" s="51">
        <f>IF('Rep 1'!J15="","",'Rep 1'!J15)</f>
        <v>4314</v>
      </c>
      <c r="K15" s="51">
        <f>IF('Rep 1'!K15="","",'Rep 1'!K15)</f>
        <v>3542</v>
      </c>
      <c r="L15" s="51">
        <f>IF('Rep 1'!L15="","",'Rep 1'!L15)</f>
        <v>2635</v>
      </c>
      <c r="M15" s="51">
        <f>IF('Rep 1'!M15="","",'Rep 1'!M15)</f>
        <v>1130</v>
      </c>
      <c r="O15" s="51">
        <f>IF('Rep 1'!O15="","",'Rep 1'!O15)</f>
        <v>7083</v>
      </c>
      <c r="P15" s="51">
        <f>IF('Rep 1'!P15="","",'Rep 1'!P15)</f>
        <v>6926</v>
      </c>
      <c r="Q15" s="51">
        <f>IF('Rep 1'!Q15="","",'Rep 1'!Q15)</f>
        <v>6833</v>
      </c>
      <c r="R15" s="51">
        <f>IF('Rep 1'!R15="","",'Rep 1'!R15)</f>
        <v>6179</v>
      </c>
      <c r="S15" s="51">
        <f>IF('Rep 1'!S15="","",'Rep 1'!S15)</f>
        <v>6147</v>
      </c>
      <c r="T15" s="51">
        <f>IF('Rep 1'!T15="","",'Rep 1'!T15)</f>
        <v>5810</v>
      </c>
      <c r="U15" s="51">
        <f>IF('Rep 1'!U15="","",'Rep 1'!U15)</f>
        <v>6850</v>
      </c>
      <c r="V15" s="51">
        <f>IF('Rep 1'!V15="","",'Rep 1'!V15)</f>
        <v>5304</v>
      </c>
      <c r="W15" s="51">
        <f>IF('Rep 1'!W15="","",'Rep 1'!W15)</f>
        <v>5291</v>
      </c>
      <c r="X15" s="51">
        <f>IF('Rep 1'!X15="","",'Rep 1'!X15)</f>
        <v>3985</v>
      </c>
      <c r="Y15" s="51">
        <f>IF('Rep 1'!Y15="","",'Rep 1'!Y15)</f>
        <v>2838</v>
      </c>
      <c r="Z15" s="51">
        <f>IF('Rep 1'!Z15="","",'Rep 1'!Z15)</f>
        <v>1831</v>
      </c>
      <c r="AB15" s="51">
        <f>IF('Rep 1'!AB15="","",'Rep 1'!AB15)</f>
        <v>6774</v>
      </c>
      <c r="AC15" s="51">
        <f>IF('Rep 1'!AC15="","",'Rep 1'!AC15)</f>
        <v>7408</v>
      </c>
      <c r="AD15" s="51">
        <f>IF('Rep 1'!AD15="","",'Rep 1'!AD15)</f>
        <v>6634</v>
      </c>
      <c r="AE15" s="51">
        <f>IF('Rep 1'!AE15="","",'Rep 1'!AE15)</f>
        <v>6777</v>
      </c>
      <c r="AF15" s="51">
        <f>IF('Rep 1'!AF15="","",'Rep 1'!AF15)</f>
        <v>6036</v>
      </c>
      <c r="AG15" s="51">
        <f>IF('Rep 1'!AG15="","",'Rep 1'!AG15)</f>
        <v>6115</v>
      </c>
      <c r="AH15" s="51">
        <f>IF('Rep 1'!AH15="","",'Rep 1'!AH15)</f>
        <v>5459</v>
      </c>
      <c r="AI15" s="51">
        <f>IF('Rep 1'!AI15="","",'Rep 1'!AI15)</f>
        <v>4945</v>
      </c>
      <c r="AJ15" s="51">
        <f>IF('Rep 1'!AJ15="","",'Rep 1'!AJ15)</f>
        <v>4690</v>
      </c>
      <c r="AK15" s="51">
        <f>IF('Rep 1'!AK15="","",'Rep 1'!AK15)</f>
        <v>4214</v>
      </c>
      <c r="AL15" s="51">
        <f>IF('Rep 1'!AL15="","",'Rep 1'!AL15)</f>
        <v>3203</v>
      </c>
      <c r="AM15" s="51">
        <f>IF('Rep 1'!AM15="","",'Rep 1'!AM15)</f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51">
        <f>IF('Rep 1'!B16="","",'Rep 1'!B16)</f>
        <v>6694</v>
      </c>
      <c r="C16" s="51">
        <f>IF('Rep 1'!C16="","",'Rep 1'!C16)</f>
        <v>5125</v>
      </c>
      <c r="D16" s="51">
        <f>IF('Rep 1'!D16="","",'Rep 1'!D16)</f>
        <v>5142</v>
      </c>
      <c r="E16" s="51">
        <f>IF('Rep 1'!E16="","",'Rep 1'!E16)</f>
        <v>5155</v>
      </c>
      <c r="F16" s="51">
        <f>IF('Rep 1'!F16="","",'Rep 1'!F16)</f>
        <v>4814</v>
      </c>
      <c r="G16" s="51">
        <f>IF('Rep 1'!G16="","",'Rep 1'!G16)</f>
        <v>4653</v>
      </c>
      <c r="H16" s="51">
        <f>IF('Rep 1'!H16="","",'Rep 1'!H16)</f>
        <v>4234</v>
      </c>
      <c r="I16" s="51">
        <f>IF('Rep 1'!I16="","",'Rep 1'!I16)</f>
        <v>4756</v>
      </c>
      <c r="J16" s="51">
        <f>IF('Rep 1'!J16="","",'Rep 1'!J16)</f>
        <v>3842</v>
      </c>
      <c r="K16" s="51">
        <f>IF('Rep 1'!K16="","",'Rep 1'!K16)</f>
        <v>4065</v>
      </c>
      <c r="L16" s="51">
        <f>IF('Rep 1'!L16="","",'Rep 1'!L16)</f>
        <v>4234</v>
      </c>
      <c r="M16" s="51">
        <f>IF('Rep 1'!M16="","",'Rep 1'!M16)</f>
        <v>3206</v>
      </c>
      <c r="O16" s="51">
        <f>IF('Rep 1'!O16="","",'Rep 1'!O16)</f>
        <v>7299</v>
      </c>
      <c r="P16" s="51">
        <f>IF('Rep 1'!P16="","",'Rep 1'!P16)</f>
        <v>7393</v>
      </c>
      <c r="Q16" s="51">
        <f>IF('Rep 1'!Q16="","",'Rep 1'!Q16)</f>
        <v>6893</v>
      </c>
      <c r="R16" s="51">
        <f>IF('Rep 1'!R16="","",'Rep 1'!R16)</f>
        <v>6332</v>
      </c>
      <c r="S16" s="51">
        <f>IF('Rep 1'!S16="","",'Rep 1'!S16)</f>
        <v>6137</v>
      </c>
      <c r="T16" s="51">
        <f>IF('Rep 1'!T16="","",'Rep 1'!T16)</f>
        <v>6332</v>
      </c>
      <c r="U16" s="51">
        <f>IF('Rep 1'!U16="","",'Rep 1'!U16)</f>
        <v>5796</v>
      </c>
      <c r="V16" s="51">
        <f>IF('Rep 1'!V16="","",'Rep 1'!V16)</f>
        <v>5613</v>
      </c>
      <c r="W16" s="51">
        <f>IF('Rep 1'!W16="","",'Rep 1'!W16)</f>
        <v>4746</v>
      </c>
      <c r="X16" s="51">
        <f>IF('Rep 1'!X16="","",'Rep 1'!X16)</f>
        <v>5288</v>
      </c>
      <c r="Y16" s="51">
        <f>IF('Rep 1'!Y16="","",'Rep 1'!Y16)</f>
        <v>4553</v>
      </c>
      <c r="Z16" s="51">
        <f>IF('Rep 1'!Z16="","",'Rep 1'!Z16)</f>
        <v>4759</v>
      </c>
      <c r="AB16" s="51">
        <f>IF('Rep 1'!AB16="","",'Rep 1'!AB16)</f>
        <v>6860</v>
      </c>
      <c r="AC16" s="51">
        <f>IF('Rep 1'!AC16="","",'Rep 1'!AC16)</f>
        <v>6827</v>
      </c>
      <c r="AD16" s="51">
        <f>IF('Rep 1'!AD16="","",'Rep 1'!AD16)</f>
        <v>6169</v>
      </c>
      <c r="AE16" s="51">
        <f>IF('Rep 1'!AE16="","",'Rep 1'!AE16)</f>
        <v>6079</v>
      </c>
      <c r="AF16" s="51">
        <f>IF('Rep 1'!AF16="","",'Rep 1'!AF16)</f>
        <v>5986</v>
      </c>
      <c r="AG16" s="51">
        <f>IF('Rep 1'!AG16="","",'Rep 1'!AG16)</f>
        <v>5517</v>
      </c>
      <c r="AH16" s="51">
        <f>IF('Rep 1'!AH16="","",'Rep 1'!AH16)</f>
        <v>5660</v>
      </c>
      <c r="AI16" s="51">
        <f>IF('Rep 1'!AI16="","",'Rep 1'!AI16)</f>
        <v>6026</v>
      </c>
      <c r="AJ16" s="51">
        <f>IF('Rep 1'!AJ16="","",'Rep 1'!AJ16)</f>
        <v>4999</v>
      </c>
      <c r="AK16" s="51">
        <f>IF('Rep 1'!AK16="","",'Rep 1'!AK16)</f>
        <v>5534</v>
      </c>
      <c r="AL16" s="51">
        <f>IF('Rep 1'!AL16="","",'Rep 1'!AL16)</f>
        <v>4549</v>
      </c>
      <c r="AM16" s="51">
        <f>IF('Rep 1'!AM16="","",'Rep 1'!AM16)</f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 t="str">
        <f t="shared" si="1"/>
        <v>BPF</v>
      </c>
      <c r="B17" s="51">
        <f>IF('Rep 1'!B17="","",'Rep 1'!B17)</f>
        <v>6069</v>
      </c>
      <c r="C17" s="51">
        <f>IF('Rep 1'!C17="","",'Rep 1'!C17)</f>
        <v>5902</v>
      </c>
      <c r="D17" s="51">
        <f>IF('Rep 1'!D17="","",'Rep 1'!D17)</f>
        <v>5255</v>
      </c>
      <c r="E17" s="51">
        <f>IF('Rep 1'!E17="","",'Rep 1'!E17)</f>
        <v>5471</v>
      </c>
      <c r="F17" s="51">
        <f>IF('Rep 1'!F17="","",'Rep 1'!F17)</f>
        <v>4437</v>
      </c>
      <c r="G17" s="51">
        <f>IF('Rep 1'!G17="","",'Rep 1'!G17)</f>
        <v>4244</v>
      </c>
      <c r="H17" s="51">
        <f>IF('Rep 1'!H17="","",'Rep 1'!H17)</f>
        <v>4474</v>
      </c>
      <c r="I17" s="51">
        <f>IF('Rep 1'!I17="","",'Rep 1'!I17)</f>
        <v>4271</v>
      </c>
      <c r="J17" s="51">
        <f>IF('Rep 1'!J17="","",'Rep 1'!J17)</f>
        <v>3500</v>
      </c>
      <c r="K17" s="51">
        <f>IF('Rep 1'!K17="","",'Rep 1'!K17)</f>
        <v>3619</v>
      </c>
      <c r="L17" s="51">
        <f>IF('Rep 1'!L17="","",'Rep 1'!L17)</f>
        <v>10270</v>
      </c>
      <c r="M17" s="51">
        <f>IF('Rep 1'!M17="","",'Rep 1'!M17)</f>
        <v>13</v>
      </c>
      <c r="O17" s="51">
        <f>IF('Rep 1'!O17="","",'Rep 1'!O17)</f>
        <v>7565</v>
      </c>
      <c r="P17" s="51">
        <f>IF('Rep 1'!P17="","",'Rep 1'!P17)</f>
        <v>8229</v>
      </c>
      <c r="Q17" s="51">
        <f>IF('Rep 1'!Q17="","",'Rep 1'!Q17)</f>
        <v>6446</v>
      </c>
      <c r="R17" s="51">
        <f>IF('Rep 1'!R17="","",'Rep 1'!R17)</f>
        <v>7807</v>
      </c>
      <c r="S17" s="51">
        <f>IF('Rep 1'!S17="","",'Rep 1'!S17)</f>
        <v>6139</v>
      </c>
      <c r="T17" s="51">
        <f>IF('Rep 1'!T17="","",'Rep 1'!T17)</f>
        <v>6391</v>
      </c>
      <c r="U17" s="51">
        <f>IF('Rep 1'!U17="","",'Rep 1'!U17)</f>
        <v>8196</v>
      </c>
      <c r="V17" s="51">
        <f>IF('Rep 1'!V17="","",'Rep 1'!V17)</f>
        <v>4882</v>
      </c>
      <c r="W17" s="51">
        <f>IF('Rep 1'!W17="","",'Rep 1'!W17)</f>
        <v>6358</v>
      </c>
      <c r="X17" s="51">
        <f>IF('Rep 1'!X17="","",'Rep 1'!X17)</f>
        <v>3543</v>
      </c>
      <c r="Y17" s="51">
        <f>IF('Rep 1'!Y17="","",'Rep 1'!Y17)</f>
        <v>10037</v>
      </c>
      <c r="Z17" s="51">
        <f>IF('Rep 1'!Z17="","",'Rep 1'!Z17)</f>
        <v>20</v>
      </c>
      <c r="AB17" s="51">
        <f>IF('Rep 1'!AB17="","",'Rep 1'!AB17)</f>
        <v>6710</v>
      </c>
      <c r="AC17" s="51">
        <f>IF('Rep 1'!AC17="","",'Rep 1'!AC17)</f>
        <v>7179</v>
      </c>
      <c r="AD17" s="51">
        <f>IF('Rep 1'!AD17="","",'Rep 1'!AD17)</f>
        <v>6778</v>
      </c>
      <c r="AE17" s="51">
        <f>IF('Rep 1'!AE17="","",'Rep 1'!AE17)</f>
        <v>6199</v>
      </c>
      <c r="AF17" s="51">
        <f>IF('Rep 1'!AF17="","",'Rep 1'!AF17)</f>
        <v>6174</v>
      </c>
      <c r="AG17" s="51">
        <f>IF('Rep 1'!AG17="","",'Rep 1'!AG17)</f>
        <v>5852</v>
      </c>
      <c r="AH17" s="51">
        <f>IF('Rep 1'!AH17="","",'Rep 1'!AH17)</f>
        <v>6765</v>
      </c>
      <c r="AI17" s="51">
        <f>IF('Rep 1'!AI17="","",'Rep 1'!AI17)</f>
        <v>5810</v>
      </c>
      <c r="AJ17" s="51">
        <f>IF('Rep 1'!AJ17="","",'Rep 1'!AJ17)</f>
        <v>5016</v>
      </c>
      <c r="AK17" s="51">
        <f>IF('Rep 1'!AK17="","",'Rep 1'!AK17)</f>
        <v>2988</v>
      </c>
      <c r="AL17" s="51">
        <f>IF('Rep 1'!AL17="","",'Rep 1'!AL17)</f>
        <v>5780</v>
      </c>
      <c r="AM17" s="51">
        <f>IF('Rep 1'!AM17="","",'Rep 1'!AM17)</f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1'!B18="","",'Rep 1'!B18)</f>
        <v>6890</v>
      </c>
      <c r="C18" s="51">
        <f>IF('Rep 1'!C18="","",'Rep 1'!C18)</f>
        <v>5889</v>
      </c>
      <c r="D18" s="51">
        <f>IF('Rep 1'!D18="","",'Rep 1'!D18)</f>
        <v>5810</v>
      </c>
      <c r="E18" s="51">
        <f>IF('Rep 1'!E18="","",'Rep 1'!E18)</f>
        <v>4777</v>
      </c>
      <c r="F18" s="51">
        <f>IF('Rep 1'!F18="","",'Rep 1'!F18)</f>
        <v>4616</v>
      </c>
      <c r="G18" s="51">
        <f>IF('Rep 1'!G18="","",'Rep 1'!G18)</f>
        <v>4450</v>
      </c>
      <c r="H18" s="51">
        <f>IF('Rep 1'!H18="","",'Rep 1'!H18)</f>
        <v>6177</v>
      </c>
      <c r="I18" s="51">
        <f>IF('Rep 1'!I18="","",'Rep 1'!I18)</f>
        <v>6415</v>
      </c>
      <c r="J18" s="51">
        <f>IF('Rep 1'!J18="","",'Rep 1'!J18)</f>
        <v>2253</v>
      </c>
      <c r="K18" s="51">
        <f>IF('Rep 1'!K18="","",'Rep 1'!K18)</f>
        <v>20</v>
      </c>
      <c r="L18" s="51">
        <f>IF('Rep 1'!L18="","",'Rep 1'!L18)</f>
        <v>20</v>
      </c>
      <c r="M18" s="51">
        <f>IF('Rep 1'!M18="","",'Rep 1'!M18)</f>
        <v>7</v>
      </c>
      <c r="O18" s="51">
        <f>IF('Rep 1'!O18="","",'Rep 1'!O18)</f>
        <v>6647</v>
      </c>
      <c r="P18" s="51">
        <f>IF('Rep 1'!P18="","",'Rep 1'!P18)</f>
        <v>7305</v>
      </c>
      <c r="Q18" s="51">
        <f>IF('Rep 1'!Q18="","",'Rep 1'!Q18)</f>
        <v>6850</v>
      </c>
      <c r="R18" s="51">
        <f>IF('Rep 1'!R18="","",'Rep 1'!R18)</f>
        <v>5840</v>
      </c>
      <c r="S18" s="51">
        <f>IF('Rep 1'!S18="","",'Rep 1'!S18)</f>
        <v>5883</v>
      </c>
      <c r="T18" s="51">
        <f>IF('Rep 1'!T18="","",'Rep 1'!T18)</f>
        <v>5798</v>
      </c>
      <c r="U18" s="51">
        <f>IF('Rep 1'!U18="","",'Rep 1'!U18)</f>
        <v>5833</v>
      </c>
      <c r="V18" s="51">
        <f>IF('Rep 1'!V18="","",'Rep 1'!V18)</f>
        <v>7375</v>
      </c>
      <c r="W18" s="51">
        <f>IF('Rep 1'!W18="","",'Rep 1'!W18)</f>
        <v>3958</v>
      </c>
      <c r="X18" s="51">
        <f>IF('Rep 1'!X18="","",'Rep 1'!X18)</f>
        <v>37</v>
      </c>
      <c r="Y18" s="51">
        <f>IF('Rep 1'!Y18="","",'Rep 1'!Y18)</f>
        <v>13</v>
      </c>
      <c r="Z18" s="51">
        <f>IF('Rep 1'!Z18="","",'Rep 1'!Z18)</f>
        <v>20</v>
      </c>
      <c r="AB18" s="51">
        <f>IF('Rep 1'!AB18="","",'Rep 1'!AB18)</f>
        <v>7111</v>
      </c>
      <c r="AC18" s="51">
        <f>IF('Rep 1'!AC18="","",'Rep 1'!AC18)</f>
        <v>6072</v>
      </c>
      <c r="AD18" s="51">
        <f>IF('Rep 1'!AD18="","",'Rep 1'!AD18)</f>
        <v>6976</v>
      </c>
      <c r="AE18" s="51">
        <f>IF('Rep 1'!AE18="","",'Rep 1'!AE18)</f>
        <v>6534</v>
      </c>
      <c r="AF18" s="51">
        <f>IF('Rep 1'!AF18="","",'Rep 1'!AF18)</f>
        <v>6483</v>
      </c>
      <c r="AG18" s="51">
        <f>IF('Rep 1'!AG18="","",'Rep 1'!AG18)</f>
        <v>6016</v>
      </c>
      <c r="AH18" s="51">
        <f>IF('Rep 1'!AH18="","",'Rep 1'!AH18)</f>
        <v>6474</v>
      </c>
      <c r="AI18" s="51">
        <f>IF('Rep 1'!AI18="","",'Rep 1'!AI18)</f>
        <v>7485</v>
      </c>
      <c r="AJ18" s="51">
        <f>IF('Rep 1'!AJ18="","",'Rep 1'!AJ18)</f>
        <v>5577</v>
      </c>
      <c r="AK18" s="51">
        <f>IF('Rep 1'!AK18="","",'Rep 1'!AK18)</f>
        <v>0</v>
      </c>
      <c r="AL18" s="51">
        <f>IF('Rep 1'!AL18="","",'Rep 1'!AL18)</f>
        <v>10</v>
      </c>
      <c r="AM18" s="51">
        <f>IF('Rep 1'!AM18="","",'Rep 1'!AM18)</f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51">
        <f>IF('Rep 1'!B19="","",'Rep 1'!B19)</f>
        <v>6285</v>
      </c>
      <c r="C19" s="51">
        <f>IF('Rep 1'!C19="","",'Rep 1'!C19)</f>
        <v>5885</v>
      </c>
      <c r="D19" s="51">
        <f>IF('Rep 1'!D19="","",'Rep 1'!D19)</f>
        <v>6228</v>
      </c>
      <c r="E19" s="51">
        <f>IF('Rep 1'!E19="","",'Rep 1'!E19)</f>
        <v>4839</v>
      </c>
      <c r="F19" s="51">
        <f>IF('Rep 1'!F19="","",'Rep 1'!F19)</f>
        <v>5211</v>
      </c>
      <c r="G19" s="51">
        <f>IF('Rep 1'!G19="","",'Rep 1'!G19)</f>
        <v>4489</v>
      </c>
      <c r="H19" s="51">
        <f>IF('Rep 1'!H19="","",'Rep 1'!H19)</f>
        <v>4434</v>
      </c>
      <c r="I19" s="51">
        <f>IF('Rep 1'!I19="","",'Rep 1'!I19)</f>
        <v>4833</v>
      </c>
      <c r="J19" s="51">
        <f>IF('Rep 1'!J19="","",'Rep 1'!J19)</f>
        <v>4806</v>
      </c>
      <c r="K19" s="51">
        <f>IF('Rep 1'!K19="","",'Rep 1'!K19)</f>
        <v>5886</v>
      </c>
      <c r="L19" s="51">
        <f>IF('Rep 1'!L19="","",'Rep 1'!L19)</f>
        <v>4736</v>
      </c>
      <c r="M19" s="51">
        <f>IF('Rep 1'!M19="","",'Rep 1'!M19)</f>
        <v>20</v>
      </c>
      <c r="O19" s="51">
        <f>IF('Rep 1'!O19="","",'Rep 1'!O19)</f>
        <v>8725</v>
      </c>
      <c r="P19" s="51">
        <f>IF('Rep 1'!P19="","",'Rep 1'!P19)</f>
        <v>6644</v>
      </c>
      <c r="Q19" s="51">
        <f>IF('Rep 1'!Q19="","",'Rep 1'!Q19)</f>
        <v>7212</v>
      </c>
      <c r="R19" s="51">
        <f>IF('Rep 1'!R19="","",'Rep 1'!R19)</f>
        <v>6671</v>
      </c>
      <c r="S19" s="51">
        <f>IF('Rep 1'!S19="","",'Rep 1'!S19)</f>
        <v>6422</v>
      </c>
      <c r="T19" s="51">
        <f>IF('Rep 1'!T19="","",'Rep 1'!T19)</f>
        <v>5497</v>
      </c>
      <c r="U19" s="51">
        <f>IF('Rep 1'!U19="","",'Rep 1'!U19)</f>
        <v>5764</v>
      </c>
      <c r="V19" s="51">
        <f>IF('Rep 1'!V19="","",'Rep 1'!V19)</f>
        <v>6160</v>
      </c>
      <c r="W19" s="51">
        <f>IF('Rep 1'!W19="","",'Rep 1'!W19)</f>
        <v>6102</v>
      </c>
      <c r="X19" s="51">
        <f>IF('Rep 1'!X19="","",'Rep 1'!X19)</f>
        <v>6720</v>
      </c>
      <c r="Y19" s="51">
        <f>IF('Rep 1'!Y19="","",'Rep 1'!Y19)</f>
        <v>7438</v>
      </c>
      <c r="Z19" s="51">
        <f>IF('Rep 1'!Z19="","",'Rep 1'!Z19)</f>
        <v>20</v>
      </c>
      <c r="AB19" s="51">
        <f>IF('Rep 1'!AB19="","",'Rep 1'!AB19)</f>
        <v>7127</v>
      </c>
      <c r="AC19" s="51">
        <f>IF('Rep 1'!AC19="","",'Rep 1'!AC19)</f>
        <v>8296</v>
      </c>
      <c r="AD19" s="51">
        <f>IF('Rep 1'!AD19="","",'Rep 1'!AD19)</f>
        <v>7335</v>
      </c>
      <c r="AE19" s="51">
        <f>IF('Rep 1'!AE19="","",'Rep 1'!AE19)</f>
        <v>6395</v>
      </c>
      <c r="AF19" s="51">
        <f>IF('Rep 1'!AF19="","",'Rep 1'!AF19)</f>
        <v>7063</v>
      </c>
      <c r="AG19" s="51">
        <f>IF('Rep 1'!AG19="","",'Rep 1'!AG19)</f>
        <v>7056</v>
      </c>
      <c r="AH19" s="51">
        <f>IF('Rep 1'!AH19="","",'Rep 1'!AH19)</f>
        <v>6392</v>
      </c>
      <c r="AI19" s="51">
        <f>IF('Rep 1'!AI19="","",'Rep 1'!AI19)</f>
        <v>7325</v>
      </c>
      <c r="AJ19" s="51">
        <f>IF('Rep 1'!AJ19="","",'Rep 1'!AJ19)</f>
        <v>7192</v>
      </c>
      <c r="AK19" s="51">
        <f>IF('Rep 1'!AK19="","",'Rep 1'!AK19)</f>
        <v>6594</v>
      </c>
      <c r="AL19" s="51">
        <f>IF('Rep 1'!AL19="","",'Rep 1'!AL19)</f>
        <v>2330</v>
      </c>
      <c r="AM19" s="51">
        <f>IF('Rep 1'!AM19="","",'Rep 1'!AM19)</f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51">
        <f>IF('Rep 1'!B20="","",'Rep 1'!B20)</f>
        <v>5999</v>
      </c>
      <c r="C20" s="51">
        <f>IF('Rep 1'!C20="","",'Rep 1'!C20)</f>
        <v>5862</v>
      </c>
      <c r="D20" s="51">
        <f>IF('Rep 1'!D20="","",'Rep 1'!D20)</f>
        <v>5657</v>
      </c>
      <c r="E20" s="51">
        <f>IF('Rep 1'!E20="","",'Rep 1'!E20)</f>
        <v>5177</v>
      </c>
      <c r="F20" s="51">
        <f>IF('Rep 1'!F20="","",'Rep 1'!F20)</f>
        <v>5291</v>
      </c>
      <c r="G20" s="51">
        <f>IF('Rep 1'!G20="","",'Rep 1'!G20)</f>
        <v>5215</v>
      </c>
      <c r="H20" s="51">
        <f>IF('Rep 1'!H20="","",'Rep 1'!H20)</f>
        <v>5774</v>
      </c>
      <c r="I20" s="51">
        <f>IF('Rep 1'!I20="","",'Rep 1'!I20)</f>
        <v>6843</v>
      </c>
      <c r="J20" s="51">
        <f>IF('Rep 1'!J20="","",'Rep 1'!J20)</f>
        <v>8651</v>
      </c>
      <c r="K20" s="51">
        <f>IF('Rep 1'!K20="","",'Rep 1'!K20)</f>
        <v>11360</v>
      </c>
      <c r="L20" s="51">
        <f>IF('Rep 1'!L20="","",'Rep 1'!L20)</f>
        <v>20574</v>
      </c>
      <c r="M20" s="51">
        <f>IF('Rep 1'!M20="","",'Rep 1'!M20)</f>
        <v>17</v>
      </c>
      <c r="O20" s="51">
        <f>IF('Rep 1'!O20="","",'Rep 1'!O20)</f>
        <v>7232</v>
      </c>
      <c r="P20" s="51">
        <f>IF('Rep 1'!P20="","",'Rep 1'!P20)</f>
        <v>6919</v>
      </c>
      <c r="Q20" s="51">
        <f>IF('Rep 1'!Q20="","",'Rep 1'!Q20)</f>
        <v>6694</v>
      </c>
      <c r="R20" s="51">
        <f>IF('Rep 1'!R20="","",'Rep 1'!R20)</f>
        <v>7053</v>
      </c>
      <c r="S20" s="51">
        <f>IF('Rep 1'!S20="","",'Rep 1'!S20)</f>
        <v>6501</v>
      </c>
      <c r="T20" s="51">
        <f>IF('Rep 1'!T20="","",'Rep 1'!T20)</f>
        <v>6436</v>
      </c>
      <c r="U20" s="51">
        <f>IF('Rep 1'!U20="","",'Rep 1'!U20)</f>
        <v>6308</v>
      </c>
      <c r="V20" s="51">
        <f>IF('Rep 1'!V20="","",'Rep 1'!V20)</f>
        <v>7960</v>
      </c>
      <c r="W20" s="51">
        <f>IF('Rep 1'!W20="","",'Rep 1'!W20)</f>
        <v>9609</v>
      </c>
      <c r="X20" s="51">
        <f>IF('Rep 1'!X20="","",'Rep 1'!X20)</f>
        <v>14980</v>
      </c>
      <c r="Y20" s="51">
        <f>IF('Rep 1'!Y20="","",'Rep 1'!Y20)</f>
        <v>36450</v>
      </c>
      <c r="Z20" s="51">
        <f>IF('Rep 1'!Z20="","",'Rep 1'!Z20)</f>
        <v>20</v>
      </c>
      <c r="AB20" s="51">
        <f>IF('Rep 1'!AB20="","",'Rep 1'!AB20)</f>
        <v>6710</v>
      </c>
      <c r="AC20" s="51">
        <f>IF('Rep 1'!AC20="","",'Rep 1'!AC20)</f>
        <v>8130</v>
      </c>
      <c r="AD20" s="51">
        <f>IF('Rep 1'!AD20="","",'Rep 1'!AD20)</f>
        <v>7369</v>
      </c>
      <c r="AE20" s="51">
        <f>IF('Rep 1'!AE20="","",'Rep 1'!AE20)</f>
        <v>7880</v>
      </c>
      <c r="AF20" s="51">
        <f>IF('Rep 1'!AF20="","",'Rep 1'!AF20)</f>
        <v>7086</v>
      </c>
      <c r="AG20" s="51">
        <f>IF('Rep 1'!AG20="","",'Rep 1'!AG20)</f>
        <v>7584</v>
      </c>
      <c r="AH20" s="51">
        <f>IF('Rep 1'!AH20="","",'Rep 1'!AH20)</f>
        <v>8877</v>
      </c>
      <c r="AI20" s="51">
        <f>IF('Rep 1'!AI20="","",'Rep 1'!AI20)</f>
        <v>9120</v>
      </c>
      <c r="AJ20" s="51">
        <f>IF('Rep 1'!AJ20="","",'Rep 1'!AJ20)</f>
        <v>11081</v>
      </c>
      <c r="AK20" s="51">
        <f>IF('Rep 1'!AK20="","",'Rep 1'!AK20)</f>
        <v>15282</v>
      </c>
      <c r="AL20" s="51">
        <f>IF('Rep 1'!AL20="","",'Rep 1'!AL20)</f>
        <v>34260</v>
      </c>
      <c r="AM20" s="51">
        <f>IF('Rep 1'!AM20="","",'Rep 1'!AM20)</f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>
        <f>J2</f>
        <v>0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>
        <f t="shared" si="15"/>
        <v>0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 t="str">
        <f t="shared" si="15"/>
        <v>BPF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2.4389648437500001E-2</v>
      </c>
      <c r="C32" s="28">
        <f t="shared" si="27"/>
        <v>4.8779296875000003E-2</v>
      </c>
      <c r="D32" s="28">
        <f t="shared" si="27"/>
        <v>9.7558593750000006E-2</v>
      </c>
      <c r="E32" s="28">
        <f t="shared" si="27"/>
        <v>0.19511718750000001</v>
      </c>
      <c r="F32" s="28">
        <f t="shared" si="27"/>
        <v>0.39023437500000002</v>
      </c>
      <c r="G32" s="28">
        <f t="shared" si="27"/>
        <v>0.78046875000000004</v>
      </c>
      <c r="H32" s="28">
        <f t="shared" si="27"/>
        <v>1.5609375000000001</v>
      </c>
      <c r="I32" s="28">
        <f t="shared" si="27"/>
        <v>3.1218750000000002</v>
      </c>
      <c r="J32" s="28">
        <f t="shared" si="27"/>
        <v>6.2437500000000004</v>
      </c>
      <c r="K32" s="28">
        <f t="shared" si="27"/>
        <v>12.487500000000001</v>
      </c>
      <c r="L32" s="28">
        <f t="shared" si="27"/>
        <v>24.975000000000001</v>
      </c>
      <c r="M32" s="1">
        <f>E9</f>
        <v>49.95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>
        <f t="shared" ref="A33:A39" si="29">J2</f>
        <v>0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>
        <f t="shared" si="29"/>
        <v>0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>
        <f t="shared" si="29"/>
        <v>0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 t="str">
        <f t="shared" si="29"/>
        <v>BPF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1.5609375000000001</v>
      </c>
      <c r="C44" s="76">
        <f>MIN(AB64:AM64)</f>
        <v>1.3262513104161728</v>
      </c>
      <c r="D44" s="77">
        <f>MIN(O54:Z54)</f>
        <v>3.1218750000000002</v>
      </c>
      <c r="E44" s="76">
        <f>MIN(AB44:AM44)</f>
        <v>1.4704787095744549</v>
      </c>
      <c r="F44" s="55">
        <f t="shared" ref="F44:F51" si="40">IF(B44&gt;0,(B44-D44)*(($E$8-E44)/(C44-E44))+D44,0)</f>
        <v>1.817963698652953</v>
      </c>
      <c r="G44" s="56"/>
      <c r="H44" s="78">
        <f>MAX(B33:L33)</f>
        <v>3.6046385897183679</v>
      </c>
      <c r="I44" s="79">
        <f>MAX(AB54:AM54)</f>
        <v>12.487500000000001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>
        <f t="shared" si="41"/>
        <v>1.4704787095744549</v>
      </c>
      <c r="W44" s="2">
        <f t="shared" si="41"/>
        <v>3.0041310894023225</v>
      </c>
      <c r="X44" s="2">
        <f t="shared" si="41"/>
        <v>3.6046385897183679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>
        <f t="shared" si="42"/>
        <v>1.4704787095744549</v>
      </c>
      <c r="AJ44" s="36">
        <f t="shared" si="42"/>
        <v>3.0041310894023225</v>
      </c>
      <c r="AK44" s="36">
        <f t="shared" si="42"/>
        <v>3.6046385897183679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1.5609375000000001</v>
      </c>
      <c r="C45" s="76">
        <f t="shared" ref="C45:C50" si="45">MIN(AB65:AM65)</f>
        <v>1.3069915618500805</v>
      </c>
      <c r="D45" s="77">
        <f t="shared" ref="D45:D50" si="46">MIN(O55:Z55)</f>
        <v>3.1218750000000002</v>
      </c>
      <c r="E45" s="76">
        <f t="shared" ref="E45:E50" si="47">MIN(AB45:AM45)</f>
        <v>2.4536539617973498</v>
      </c>
      <c r="F45" s="55">
        <f t="shared" si="40"/>
        <v>1.6194843608090119</v>
      </c>
      <c r="G45" s="56"/>
      <c r="H45" s="78">
        <f t="shared" ref="H45:H51" si="48">MAX(B34:L34)</f>
        <v>17.818987701797312</v>
      </c>
      <c r="I45" s="79">
        <f t="shared" ref="I45:I50" si="49">MAX(AB55:AM55)</f>
        <v>6.2437500000000004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>
        <f t="shared" si="41"/>
        <v>2.4536539617973498</v>
      </c>
      <c r="W45" s="2">
        <f t="shared" si="41"/>
        <v>17.818987701797312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>
        <f t="shared" si="42"/>
        <v>2.4536539617973498</v>
      </c>
      <c r="AJ45" s="36">
        <f t="shared" si="42"/>
        <v>17.818987701797312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 t="str">
        <f t="shared" si="43"/>
        <v>BPF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1.2102330681083231</v>
      </c>
      <c r="D51" s="82">
        <f>MIN(U61:Y61)</f>
        <v>16</v>
      </c>
      <c r="E51" s="83">
        <f>MIN(AH51:AL51)</f>
        <v>1.4883790031263759</v>
      </c>
      <c r="F51" s="55">
        <f t="shared" si="40"/>
        <v>12.019959720284405</v>
      </c>
      <c r="G51" s="57"/>
      <c r="H51" s="78">
        <f t="shared" si="48"/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1.4883790031263759</v>
      </c>
      <c r="X51" s="2">
        <f t="shared" si="41"/>
        <v>2.1042007071018931</v>
      </c>
      <c r="Y51" s="2">
        <f t="shared" si="41"/>
        <v>4.5662337205253856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1.4883790031263759</v>
      </c>
      <c r="AK51" s="36">
        <f t="shared" si="42"/>
        <v>2.1042007071018931</v>
      </c>
      <c r="AL51" s="36">
        <f t="shared" si="42"/>
        <v>4.5662337205253856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2.4389648437500001E-2</v>
      </c>
      <c r="P52" s="28">
        <f t="shared" si="52"/>
        <v>4.8779296875000003E-2</v>
      </c>
      <c r="Q52" s="28">
        <f t="shared" si="52"/>
        <v>9.7558593750000006E-2</v>
      </c>
      <c r="R52" s="28">
        <f t="shared" si="52"/>
        <v>0.19511718750000001</v>
      </c>
      <c r="S52" s="28">
        <f t="shared" si="52"/>
        <v>0.39023437500000002</v>
      </c>
      <c r="T52" s="28">
        <f t="shared" si="52"/>
        <v>0.78046875000000004</v>
      </c>
      <c r="U52" s="28">
        <f t="shared" si="52"/>
        <v>1.5609375000000001</v>
      </c>
      <c r="V52" s="28">
        <f t="shared" si="52"/>
        <v>3.1218750000000002</v>
      </c>
      <c r="W52" s="28">
        <f t="shared" si="52"/>
        <v>6.2437500000000004</v>
      </c>
      <c r="X52" s="28">
        <f t="shared" si="52"/>
        <v>12.487500000000001</v>
      </c>
      <c r="Y52" s="28">
        <f t="shared" si="52"/>
        <v>24.975000000000001</v>
      </c>
      <c r="Z52" s="28">
        <f>E9</f>
        <v>49.95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>
        <f t="shared" si="53"/>
        <v>3.1218750000000002</v>
      </c>
      <c r="W54" s="33">
        <f t="shared" si="53"/>
        <v>6.2437500000000004</v>
      </c>
      <c r="X54" s="33">
        <f t="shared" si="53"/>
        <v>12.487500000000001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>
        <f t="shared" si="54"/>
        <v>3.1218750000000002</v>
      </c>
      <c r="AJ54" s="36">
        <f t="shared" si="54"/>
        <v>6.2437500000000004</v>
      </c>
      <c r="AK54" s="36">
        <f t="shared" si="54"/>
        <v>12.487500000000001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3.1218750000000002</v>
      </c>
      <c r="W55" s="33">
        <f t="shared" si="53"/>
        <v>6.2437500000000004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3.1218750000000002</v>
      </c>
      <c r="AJ55" s="36">
        <f t="shared" si="54"/>
        <v>6.2437500000000004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>
        <f t="shared" si="57"/>
        <v>1.3262513104161728</v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>
        <f t="shared" si="58"/>
        <v>1.3262513104161728</v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1.2102330681083231</v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1.2102330681083231</v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1.4704787095744549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1.4883790031263759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1.3262513104161728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1.2102330681083231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 t="str">
        <f>'Summary Results'!I6</f>
        <v>BPF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49.95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2'!B13="","",'Rep 2'!B13)</f>
        <v>4158</v>
      </c>
      <c r="C13" s="51">
        <f>IF('Rep 2'!C13="","",'Rep 2'!C13)</f>
        <v>4223</v>
      </c>
      <c r="D13" s="51">
        <f>IF('Rep 2'!D13="","",'Rep 2'!D13)</f>
        <v>4777</v>
      </c>
      <c r="E13" s="51">
        <f>IF('Rep 2'!E13="","",'Rep 2'!E13)</f>
        <v>4620</v>
      </c>
      <c r="F13" s="51">
        <f>IF('Rep 2'!F13="","",'Rep 2'!F13)</f>
        <v>4713</v>
      </c>
      <c r="G13" s="51">
        <f>IF('Rep 2'!G13="","",'Rep 2'!G13)</f>
        <v>4902</v>
      </c>
      <c r="H13" s="51">
        <f>IF('Rep 2'!H13="","",'Rep 2'!H13)</f>
        <v>5870</v>
      </c>
      <c r="I13" s="51">
        <f>IF('Rep 2'!I13="","",'Rep 2'!I13)</f>
        <v>6990</v>
      </c>
      <c r="J13" s="51">
        <f>IF('Rep 2'!J13="","",'Rep 2'!J13)</f>
        <v>8798</v>
      </c>
      <c r="K13" s="51">
        <f>IF('Rep 2'!K13="","",'Rep 2'!K13)</f>
        <v>58774</v>
      </c>
      <c r="L13" s="51">
        <f>IF('Rep 2'!L13="","",'Rep 2'!L13)</f>
        <v>921</v>
      </c>
      <c r="M13" s="51">
        <f>IF('Rep 2'!M13="","",'Rep 2'!M13)</f>
        <v>13</v>
      </c>
      <c r="O13" s="51">
        <f>IF('Rep 2'!O13="","",'Rep 2'!O13)</f>
        <v>4136</v>
      </c>
      <c r="P13" s="51">
        <f>IF('Rep 2'!P13="","",'Rep 2'!P13)</f>
        <v>4291</v>
      </c>
      <c r="Q13" s="51">
        <f>IF('Rep 2'!Q13="","",'Rep 2'!Q13)</f>
        <v>4314</v>
      </c>
      <c r="R13" s="51">
        <f>IF('Rep 2'!R13="","",'Rep 2'!R13)</f>
        <v>4395</v>
      </c>
      <c r="S13" s="51">
        <f>IF('Rep 2'!S13="","",'Rep 2'!S13)</f>
        <v>4843</v>
      </c>
      <c r="T13" s="51">
        <f>IF('Rep 2'!T13="","",'Rep 2'!T13)</f>
        <v>5106</v>
      </c>
      <c r="U13" s="51">
        <f>IF('Rep 2'!U13="","",'Rep 2'!U13)</f>
        <v>6102</v>
      </c>
      <c r="V13" s="51">
        <f>IF('Rep 2'!V13="","",'Rep 2'!V13)</f>
        <v>6827</v>
      </c>
      <c r="W13" s="51">
        <f>IF('Rep 2'!W13="","",'Rep 2'!W13)</f>
        <v>9702</v>
      </c>
      <c r="X13" s="51">
        <f>IF('Rep 2'!X13="","",'Rep 2'!X13)</f>
        <v>61627</v>
      </c>
      <c r="Y13" s="51">
        <f>IF('Rep 2'!Y13="","",'Rep 2'!Y13)</f>
        <v>3649</v>
      </c>
      <c r="Z13" s="51">
        <f>IF('Rep 2'!Z13="","",'Rep 2'!Z13)</f>
        <v>33</v>
      </c>
      <c r="AB13" s="51">
        <f>IF('Rep 2'!AB13="","",'Rep 2'!AB13)</f>
        <v>4666</v>
      </c>
      <c r="AC13" s="51">
        <f>IF('Rep 2'!AC13="","",'Rep 2'!AC13)</f>
        <v>4663</v>
      </c>
      <c r="AD13" s="51">
        <f>IF('Rep 2'!AD13="","",'Rep 2'!AD13)</f>
        <v>4680</v>
      </c>
      <c r="AE13" s="51">
        <f>IF('Rep 2'!AE13="","",'Rep 2'!AE13)</f>
        <v>5580</v>
      </c>
      <c r="AF13" s="51">
        <f>IF('Rep 2'!AF13="","",'Rep 2'!AF13)</f>
        <v>5464</v>
      </c>
      <c r="AG13" s="51">
        <f>IF('Rep 2'!AG13="","",'Rep 2'!AG13)</f>
        <v>5929</v>
      </c>
      <c r="AH13" s="51">
        <f>IF('Rep 2'!AH13="","",'Rep 2'!AH13)</f>
        <v>7162</v>
      </c>
      <c r="AI13" s="51">
        <f>IF('Rep 2'!AI13="","",'Rep 2'!AI13)</f>
        <v>7671</v>
      </c>
      <c r="AJ13" s="51">
        <f>IF('Rep 2'!AJ13="","",'Rep 2'!AJ13)</f>
        <v>10180</v>
      </c>
      <c r="AK13" s="51">
        <f>IF('Rep 2'!AK13="","",'Rep 2'!AK13)</f>
        <v>45559</v>
      </c>
      <c r="AL13" s="51">
        <f>IF('Rep 2'!AL13="","",'Rep 2'!AL13)</f>
        <v>4656</v>
      </c>
      <c r="AM13" s="51">
        <f>IF('Rep 2'!AM13="","",'Rep 2'!AM13)</f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>
        <f t="shared" ref="A14:A19" si="1">J3</f>
        <v>0</v>
      </c>
      <c r="B14" s="51">
        <f>IF('Rep 2'!B14="","",'Rep 2'!B14)</f>
        <v>4553</v>
      </c>
      <c r="C14" s="51">
        <f>IF('Rep 2'!C14="","",'Rep 2'!C14)</f>
        <v>4191</v>
      </c>
      <c r="D14" s="51">
        <f>IF('Rep 2'!D14="","",'Rep 2'!D14)</f>
        <v>4102</v>
      </c>
      <c r="E14" s="51">
        <f>IF('Rep 2'!E14="","",'Rep 2'!E14)</f>
        <v>4118</v>
      </c>
      <c r="F14" s="51">
        <f>IF('Rep 2'!F14="","",'Rep 2'!F14)</f>
        <v>4447</v>
      </c>
      <c r="G14" s="51">
        <f>IF('Rep 2'!G14="","",'Rep 2'!G14)</f>
        <v>4922</v>
      </c>
      <c r="H14" s="51">
        <f>IF('Rep 2'!H14="","",'Rep 2'!H14)</f>
        <v>6238</v>
      </c>
      <c r="I14" s="51">
        <f>IF('Rep 2'!I14="","",'Rep 2'!I14)</f>
        <v>14016</v>
      </c>
      <c r="J14" s="51">
        <f>IF('Rep 2'!J14="","",'Rep 2'!J14)</f>
        <v>32159</v>
      </c>
      <c r="K14" s="51">
        <f>IF('Rep 2'!K14="","",'Rep 2'!K14)</f>
        <v>37</v>
      </c>
      <c r="L14" s="51">
        <f>IF('Rep 2'!L14="","",'Rep 2'!L14)</f>
        <v>13</v>
      </c>
      <c r="M14" s="51">
        <f>IF('Rep 2'!M14="","",'Rep 2'!M14)</f>
        <v>13</v>
      </c>
      <c r="O14" s="51">
        <f>IF('Rep 2'!O14="","",'Rep 2'!O14)</f>
        <v>4238</v>
      </c>
      <c r="P14" s="51">
        <f>IF('Rep 2'!P14="","",'Rep 2'!P14)</f>
        <v>4138</v>
      </c>
      <c r="Q14" s="51">
        <f>IF('Rep 2'!Q14="","",'Rep 2'!Q14)</f>
        <v>4069</v>
      </c>
      <c r="R14" s="51">
        <f>IF('Rep 2'!R14="","",'Rep 2'!R14)</f>
        <v>4297</v>
      </c>
      <c r="S14" s="51">
        <f>IF('Rep 2'!S14="","",'Rep 2'!S14)</f>
        <v>4779</v>
      </c>
      <c r="T14" s="51">
        <f>IF('Rep 2'!T14="","",'Rep 2'!T14)</f>
        <v>5311</v>
      </c>
      <c r="U14" s="51">
        <f>IF('Rep 2'!U14="","",'Rep 2'!U14)</f>
        <v>5983</v>
      </c>
      <c r="V14" s="51">
        <f>IF('Rep 2'!V14="","",'Rep 2'!V14)</f>
        <v>10280</v>
      </c>
      <c r="W14" s="51">
        <f>IF('Rep 2'!W14="","",'Rep 2'!W14)</f>
        <v>35589</v>
      </c>
      <c r="X14" s="51">
        <f>IF('Rep 2'!X14="","",'Rep 2'!X14)</f>
        <v>44</v>
      </c>
      <c r="Y14" s="51">
        <f>IF('Rep 2'!Y14="","",'Rep 2'!Y14)</f>
        <v>20</v>
      </c>
      <c r="Z14" s="51">
        <f>IF('Rep 2'!Z14="","",'Rep 2'!Z14)</f>
        <v>17</v>
      </c>
      <c r="AB14" s="51">
        <f>IF('Rep 2'!AB14="","",'Rep 2'!AB14)</f>
        <v>4467</v>
      </c>
      <c r="AC14" s="51">
        <f>IF('Rep 2'!AC14="","",'Rep 2'!AC14)</f>
        <v>4450</v>
      </c>
      <c r="AD14" s="51">
        <f>IF('Rep 2'!AD14="","",'Rep 2'!AD14)</f>
        <v>4769</v>
      </c>
      <c r="AE14" s="51">
        <f>IF('Rep 2'!AE14="","",'Rep 2'!AE14)</f>
        <v>4111</v>
      </c>
      <c r="AF14" s="51">
        <f>IF('Rep 2'!AF14="","",'Rep 2'!AF14)</f>
        <v>5218</v>
      </c>
      <c r="AG14" s="51">
        <f>IF('Rep 2'!AG14="","",'Rep 2'!AG14)</f>
        <v>6275</v>
      </c>
      <c r="AH14" s="51">
        <f>IF('Rep 2'!AH14="","",'Rep 2'!AH14)</f>
        <v>6112</v>
      </c>
      <c r="AI14" s="51">
        <f>IF('Rep 2'!AI14="","",'Rep 2'!AI14)</f>
        <v>13218</v>
      </c>
      <c r="AJ14" s="51">
        <f>IF('Rep 2'!AJ14="","",'Rep 2'!AJ14)</f>
        <v>49861</v>
      </c>
      <c r="AK14" s="51">
        <f>IF('Rep 2'!AK14="","",'Rep 2'!AK14)</f>
        <v>24</v>
      </c>
      <c r="AL14" s="51">
        <f>IF('Rep 2'!AL14="","",'Rep 2'!AL14)</f>
        <v>17</v>
      </c>
      <c r="AM14" s="51">
        <f>IF('Rep 2'!AM14="","",'Rep 2'!AM14)</f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>
        <f t="shared" si="1"/>
        <v>0</v>
      </c>
      <c r="B15" s="51">
        <f>IF('Rep 2'!B15="","",'Rep 2'!B15)</f>
        <v>4368</v>
      </c>
      <c r="C15" s="51">
        <f>IF('Rep 2'!C15="","",'Rep 2'!C15)</f>
        <v>4158</v>
      </c>
      <c r="D15" s="51">
        <f>IF('Rep 2'!D15="","",'Rep 2'!D15)</f>
        <v>4203</v>
      </c>
      <c r="E15" s="51">
        <f>IF('Rep 2'!E15="","",'Rep 2'!E15)</f>
        <v>3914</v>
      </c>
      <c r="F15" s="51">
        <f>IF('Rep 2'!F15="","",'Rep 2'!F15)</f>
        <v>4145</v>
      </c>
      <c r="G15" s="51">
        <f>IF('Rep 2'!G15="","",'Rep 2'!G15)</f>
        <v>4763</v>
      </c>
      <c r="H15" s="51">
        <f>IF('Rep 2'!H15="","",'Rep 2'!H15)</f>
        <v>4361</v>
      </c>
      <c r="I15" s="51">
        <f>IF('Rep 2'!I15="","",'Rep 2'!I15)</f>
        <v>3852</v>
      </c>
      <c r="J15" s="51">
        <f>IF('Rep 2'!J15="","",'Rep 2'!J15)</f>
        <v>3752</v>
      </c>
      <c r="K15" s="51">
        <f>IF('Rep 2'!K15="","",'Rep 2'!K15)</f>
        <v>3191</v>
      </c>
      <c r="L15" s="51">
        <f>IF('Rep 2'!L15="","",'Rep 2'!L15)</f>
        <v>2629</v>
      </c>
      <c r="M15" s="51">
        <f>IF('Rep 2'!M15="","",'Rep 2'!M15)</f>
        <v>2150</v>
      </c>
      <c r="O15" s="51">
        <f>IF('Rep 2'!O15="","",'Rep 2'!O15)</f>
        <v>3998</v>
      </c>
      <c r="P15" s="51">
        <f>IF('Rep 2'!P15="","",'Rep 2'!P15)</f>
        <v>4148</v>
      </c>
      <c r="Q15" s="51">
        <f>IF('Rep 2'!Q15="","",'Rep 2'!Q15)</f>
        <v>4213</v>
      </c>
      <c r="R15" s="51">
        <f>IF('Rep 2'!R15="","",'Rep 2'!R15)</f>
        <v>4183</v>
      </c>
      <c r="S15" s="51">
        <f>IF('Rep 2'!S15="","",'Rep 2'!S15)</f>
        <v>4357</v>
      </c>
      <c r="T15" s="51">
        <f>IF('Rep 2'!T15="","",'Rep 2'!T15)</f>
        <v>4244</v>
      </c>
      <c r="U15" s="51">
        <f>IF('Rep 2'!U15="","",'Rep 2'!U15)</f>
        <v>4081</v>
      </c>
      <c r="V15" s="51">
        <f>IF('Rep 2'!V15="","",'Rep 2'!V15)</f>
        <v>3438</v>
      </c>
      <c r="W15" s="51">
        <f>IF('Rep 2'!W15="","",'Rep 2'!W15)</f>
        <v>3530</v>
      </c>
      <c r="X15" s="51">
        <f>IF('Rep 2'!X15="","",'Rep 2'!X15)</f>
        <v>3303</v>
      </c>
      <c r="Y15" s="51">
        <f>IF('Rep 2'!Y15="","",'Rep 2'!Y15)</f>
        <v>2625</v>
      </c>
      <c r="Z15" s="51">
        <f>IF('Rep 2'!Z15="","",'Rep 2'!Z15)</f>
        <v>2386</v>
      </c>
      <c r="AB15" s="51">
        <f>IF('Rep 2'!AB15="","",'Rep 2'!AB15)</f>
        <v>4174</v>
      </c>
      <c r="AC15" s="51">
        <f>IF('Rep 2'!AC15="","",'Rep 2'!AC15)</f>
        <v>4395</v>
      </c>
      <c r="AD15" s="51">
        <f>IF('Rep 2'!AD15="","",'Rep 2'!AD15)</f>
        <v>4593</v>
      </c>
      <c r="AE15" s="51">
        <f>IF('Rep 2'!AE15="","",'Rep 2'!AE15)</f>
        <v>4866</v>
      </c>
      <c r="AF15" s="51">
        <f>IF('Rep 2'!AF15="","",'Rep 2'!AF15)</f>
        <v>5677</v>
      </c>
      <c r="AG15" s="51">
        <f>IF('Rep 2'!AG15="","",'Rep 2'!AG15)</f>
        <v>5318</v>
      </c>
      <c r="AH15" s="51">
        <f>IF('Rep 2'!AH15="","",'Rep 2'!AH15)</f>
        <v>4066</v>
      </c>
      <c r="AI15" s="51">
        <f>IF('Rep 2'!AI15="","",'Rep 2'!AI15)</f>
        <v>4271</v>
      </c>
      <c r="AJ15" s="51">
        <f>IF('Rep 2'!AJ15="","",'Rep 2'!AJ15)</f>
        <v>3845</v>
      </c>
      <c r="AK15" s="51">
        <f>IF('Rep 2'!AK15="","",'Rep 2'!AK15)</f>
        <v>3593</v>
      </c>
      <c r="AL15" s="51">
        <f>IF('Rep 2'!AL15="","",'Rep 2'!AL15)</f>
        <v>3071</v>
      </c>
      <c r="AM15" s="51">
        <f>IF('Rep 2'!AM15="","",'Rep 2'!AM15)</f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51">
        <f>IF('Rep 2'!B16="","",'Rep 2'!B16)</f>
        <v>4208</v>
      </c>
      <c r="C16" s="51">
        <f>IF('Rep 2'!C16="","",'Rep 2'!C16)</f>
        <v>3689</v>
      </c>
      <c r="D16" s="51">
        <f>IF('Rep 2'!D16="","",'Rep 2'!D16)</f>
        <v>4022</v>
      </c>
      <c r="E16" s="51">
        <f>IF('Rep 2'!E16="","",'Rep 2'!E16)</f>
        <v>4186</v>
      </c>
      <c r="F16" s="51">
        <f>IF('Rep 2'!F16="","",'Rep 2'!F16)</f>
        <v>4224</v>
      </c>
      <c r="G16" s="51">
        <f>IF('Rep 2'!G16="","",'Rep 2'!G16)</f>
        <v>3769</v>
      </c>
      <c r="H16" s="51">
        <f>IF('Rep 2'!H16="","",'Rep 2'!H16)</f>
        <v>3796</v>
      </c>
      <c r="I16" s="51">
        <f>IF('Rep 2'!I16="","",'Rep 2'!I16)</f>
        <v>3706</v>
      </c>
      <c r="J16" s="51">
        <f>IF('Rep 2'!J16="","",'Rep 2'!J16)</f>
        <v>3626</v>
      </c>
      <c r="K16" s="51">
        <f>IF('Rep 2'!K16="","",'Rep 2'!K16)</f>
        <v>3797</v>
      </c>
      <c r="L16" s="51">
        <f>IF('Rep 2'!L16="","",'Rep 2'!L16)</f>
        <v>4490</v>
      </c>
      <c r="M16" s="51">
        <f>IF('Rep 2'!M16="","",'Rep 2'!M16)</f>
        <v>5560</v>
      </c>
      <c r="O16" s="51">
        <f>IF('Rep 2'!O16="","",'Rep 2'!O16)</f>
        <v>4068</v>
      </c>
      <c r="P16" s="51">
        <f>IF('Rep 2'!P16="","",'Rep 2'!P16)</f>
        <v>4055</v>
      </c>
      <c r="Q16" s="51">
        <f>IF('Rep 2'!Q16="","",'Rep 2'!Q16)</f>
        <v>3998</v>
      </c>
      <c r="R16" s="51">
        <f>IF('Rep 2'!R16="","",'Rep 2'!R16)</f>
        <v>4261</v>
      </c>
      <c r="S16" s="51">
        <f>IF('Rep 2'!S16="","",'Rep 2'!S16)</f>
        <v>4164</v>
      </c>
      <c r="T16" s="51">
        <f>IF('Rep 2'!T16="","",'Rep 2'!T16)</f>
        <v>4251</v>
      </c>
      <c r="U16" s="51">
        <f>IF('Rep 2'!U16="","",'Rep 2'!U16)</f>
        <v>3922</v>
      </c>
      <c r="V16" s="51">
        <f>IF('Rep 2'!V16="","",'Rep 2'!V16)</f>
        <v>3619</v>
      </c>
      <c r="W16" s="51">
        <f>IF('Rep 2'!W16="","",'Rep 2'!W16)</f>
        <v>3683</v>
      </c>
      <c r="X16" s="51">
        <f>IF('Rep 2'!X16="","",'Rep 2'!X16)</f>
        <v>3506</v>
      </c>
      <c r="Y16" s="51">
        <f>IF('Rep 2'!Y16="","",'Rep 2'!Y16)</f>
        <v>4002</v>
      </c>
      <c r="Z16" s="51">
        <f>IF('Rep 2'!Z16="","",'Rep 2'!Z16)</f>
        <v>5288</v>
      </c>
      <c r="AB16" s="51">
        <f>IF('Rep 2'!AB16="","",'Rep 2'!AB16)</f>
        <v>4241</v>
      </c>
      <c r="AC16" s="51">
        <f>IF('Rep 2'!AC16="","",'Rep 2'!AC16)</f>
        <v>4680</v>
      </c>
      <c r="AD16" s="51">
        <f>IF('Rep 2'!AD16="","",'Rep 2'!AD16)</f>
        <v>4975</v>
      </c>
      <c r="AE16" s="51">
        <f>IF('Rep 2'!AE16="","",'Rep 2'!AE16)</f>
        <v>4136</v>
      </c>
      <c r="AF16" s="51">
        <f>IF('Rep 2'!AF16="","",'Rep 2'!AF16)</f>
        <v>4410</v>
      </c>
      <c r="AG16" s="51">
        <f>IF('Rep 2'!AG16="","",'Rep 2'!AG16)</f>
        <v>5418</v>
      </c>
      <c r="AH16" s="51">
        <f>IF('Rep 2'!AH16="","",'Rep 2'!AH16)</f>
        <v>3985</v>
      </c>
      <c r="AI16" s="51">
        <f>IF('Rep 2'!AI16="","",'Rep 2'!AI16)</f>
        <v>4317</v>
      </c>
      <c r="AJ16" s="51">
        <f>IF('Rep 2'!AJ16="","",'Rep 2'!AJ16)</f>
        <v>3965</v>
      </c>
      <c r="AK16" s="51">
        <f>IF('Rep 2'!AK16="","",'Rep 2'!AK16)</f>
        <v>4331</v>
      </c>
      <c r="AL16" s="51">
        <f>IF('Rep 2'!AL16="","",'Rep 2'!AL16)</f>
        <v>4387</v>
      </c>
      <c r="AM16" s="51">
        <f>IF('Rep 2'!AM16="","",'Rep 2'!AM16)</f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 t="str">
        <f t="shared" si="1"/>
        <v>BPF</v>
      </c>
      <c r="B17" s="51">
        <f>IF('Rep 2'!B17="","",'Rep 2'!B17)</f>
        <v>3881</v>
      </c>
      <c r="C17" s="51">
        <f>IF('Rep 2'!C17="","",'Rep 2'!C17)</f>
        <v>3827</v>
      </c>
      <c r="D17" s="51">
        <f>IF('Rep 2'!D17="","",'Rep 2'!D17)</f>
        <v>4018</v>
      </c>
      <c r="E17" s="51">
        <f>IF('Rep 2'!E17="","",'Rep 2'!E17)</f>
        <v>4358</v>
      </c>
      <c r="F17" s="51">
        <f>IF('Rep 2'!F17="","",'Rep 2'!F17)</f>
        <v>4032</v>
      </c>
      <c r="G17" s="51">
        <f>IF('Rep 2'!G17="","",'Rep 2'!G17)</f>
        <v>4264</v>
      </c>
      <c r="H17" s="51">
        <f>IF('Rep 2'!H17="","",'Rep 2'!H17)</f>
        <v>4012</v>
      </c>
      <c r="I17" s="51">
        <f>IF('Rep 2'!I17="","",'Rep 2'!I17)</f>
        <v>3703</v>
      </c>
      <c r="J17" s="51">
        <f>IF('Rep 2'!J17="","",'Rep 2'!J17)</f>
        <v>3629</v>
      </c>
      <c r="K17" s="51">
        <f>IF('Rep 2'!K17="","",'Rep 2'!K17)</f>
        <v>4181</v>
      </c>
      <c r="L17" s="51">
        <f>IF('Rep 2'!L17="","",'Rep 2'!L17)</f>
        <v>26212</v>
      </c>
      <c r="M17" s="51">
        <f>IF('Rep 2'!M17="","",'Rep 2'!M17)</f>
        <v>10</v>
      </c>
      <c r="O17" s="51">
        <f>IF('Rep 2'!O17="","",'Rep 2'!O17)</f>
        <v>4005</v>
      </c>
      <c r="P17" s="51">
        <f>IF('Rep 2'!P17="","",'Rep 2'!P17)</f>
        <v>4361</v>
      </c>
      <c r="Q17" s="51">
        <f>IF('Rep 2'!Q17="","",'Rep 2'!Q17)</f>
        <v>3885</v>
      </c>
      <c r="R17" s="51">
        <f>IF('Rep 2'!R17="","",'Rep 2'!R17)</f>
        <v>4068</v>
      </c>
      <c r="S17" s="51">
        <f>IF('Rep 2'!S17="","",'Rep 2'!S17)</f>
        <v>4108</v>
      </c>
      <c r="T17" s="51">
        <f>IF('Rep 2'!T17="","",'Rep 2'!T17)</f>
        <v>4138</v>
      </c>
      <c r="U17" s="51">
        <f>IF('Rep 2'!U17="","",'Rep 2'!U17)</f>
        <v>3619</v>
      </c>
      <c r="V17" s="51">
        <f>IF('Rep 2'!V17="","",'Rep 2'!V17)</f>
        <v>3659</v>
      </c>
      <c r="W17" s="51">
        <f>IF('Rep 2'!W17="","",'Rep 2'!W17)</f>
        <v>3639</v>
      </c>
      <c r="X17" s="51">
        <f>IF('Rep 2'!X17="","",'Rep 2'!X17)</f>
        <v>4334</v>
      </c>
      <c r="Y17" s="51">
        <f>IF('Rep 2'!Y17="","",'Rep 2'!Y17)</f>
        <v>44299</v>
      </c>
      <c r="Z17" s="51">
        <f>IF('Rep 2'!Z17="","",'Rep 2'!Z17)</f>
        <v>20</v>
      </c>
      <c r="AB17" s="51">
        <f>IF('Rep 2'!AB17="","",'Rep 2'!AB17)</f>
        <v>4843</v>
      </c>
      <c r="AC17" s="51">
        <f>IF('Rep 2'!AC17="","",'Rep 2'!AC17)</f>
        <v>4430</v>
      </c>
      <c r="AD17" s="51">
        <f>IF('Rep 2'!AD17="","",'Rep 2'!AD17)</f>
        <v>4643</v>
      </c>
      <c r="AE17" s="51">
        <f>IF('Rep 2'!AE17="","",'Rep 2'!AE17)</f>
        <v>4078</v>
      </c>
      <c r="AF17" s="51">
        <f>IF('Rep 2'!AF17="","",'Rep 2'!AF17)</f>
        <v>4539</v>
      </c>
      <c r="AG17" s="51">
        <f>IF('Rep 2'!AG17="","",'Rep 2'!AG17)</f>
        <v>5544</v>
      </c>
      <c r="AH17" s="51">
        <f>IF('Rep 2'!AH17="","",'Rep 2'!AH17)</f>
        <v>4068</v>
      </c>
      <c r="AI17" s="51">
        <f>IF('Rep 2'!AI17="","",'Rep 2'!AI17)</f>
        <v>3696</v>
      </c>
      <c r="AJ17" s="51">
        <f>IF('Rep 2'!AJ17="","",'Rep 2'!AJ17)</f>
        <v>3804</v>
      </c>
      <c r="AK17" s="51">
        <f>IF('Rep 2'!AK17="","",'Rep 2'!AK17)</f>
        <v>4078</v>
      </c>
      <c r="AL17" s="51">
        <f>IF('Rep 2'!AL17="","",'Rep 2'!AL17)</f>
        <v>32804</v>
      </c>
      <c r="AM17" s="51">
        <f>IF('Rep 2'!AM17="","",'Rep 2'!AM17)</f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2'!B18="","",'Rep 2'!B18)</f>
        <v>3899</v>
      </c>
      <c r="C18" s="51">
        <f>IF('Rep 2'!C18="","",'Rep 2'!C18)</f>
        <v>3729</v>
      </c>
      <c r="D18" s="51">
        <f>IF('Rep 2'!D18="","",'Rep 2'!D18)</f>
        <v>4071</v>
      </c>
      <c r="E18" s="51">
        <f>IF('Rep 2'!E18="","",'Rep 2'!E18)</f>
        <v>3849</v>
      </c>
      <c r="F18" s="51">
        <f>IF('Rep 2'!F18="","",'Rep 2'!F18)</f>
        <v>3992</v>
      </c>
      <c r="G18" s="51">
        <f>IF('Rep 2'!G18="","",'Rep 2'!G18)</f>
        <v>4324</v>
      </c>
      <c r="H18" s="51">
        <f>IF('Rep 2'!H18="","",'Rep 2'!H18)</f>
        <v>3865</v>
      </c>
      <c r="I18" s="51">
        <f>IF('Rep 2'!I18="","",'Rep 2'!I18)</f>
        <v>4101</v>
      </c>
      <c r="J18" s="51">
        <f>IF('Rep 2'!J18="","",'Rep 2'!J18)</f>
        <v>4173</v>
      </c>
      <c r="K18" s="51">
        <f>IF('Rep 2'!K18="","",'Rep 2'!K18)</f>
        <v>4028</v>
      </c>
      <c r="L18" s="51">
        <f>IF('Rep 2'!L18="","",'Rep 2'!L18)</f>
        <v>4946</v>
      </c>
      <c r="M18" s="51">
        <f>IF('Rep 2'!M18="","",'Rep 2'!M18)</f>
        <v>2709</v>
      </c>
      <c r="O18" s="51">
        <f>IF('Rep 2'!O18="","",'Rep 2'!O18)</f>
        <v>3822</v>
      </c>
      <c r="P18" s="51">
        <f>IF('Rep 2'!P18="","",'Rep 2'!P18)</f>
        <v>3737</v>
      </c>
      <c r="Q18" s="51">
        <f>IF('Rep 2'!Q18="","",'Rep 2'!Q18)</f>
        <v>3626</v>
      </c>
      <c r="R18" s="51">
        <f>IF('Rep 2'!R18="","",'Rep 2'!R18)</f>
        <v>3639</v>
      </c>
      <c r="S18" s="51">
        <f>IF('Rep 2'!S18="","",'Rep 2'!S18)</f>
        <v>3935</v>
      </c>
      <c r="T18" s="51">
        <f>IF('Rep 2'!T18="","",'Rep 2'!T18)</f>
        <v>3921</v>
      </c>
      <c r="U18" s="51">
        <f>IF('Rep 2'!U18="","",'Rep 2'!U18)</f>
        <v>3772</v>
      </c>
      <c r="V18" s="51">
        <f>IF('Rep 2'!V18="","",'Rep 2'!V18)</f>
        <v>3696</v>
      </c>
      <c r="W18" s="51">
        <f>IF('Rep 2'!W18="","",'Rep 2'!W18)</f>
        <v>3663</v>
      </c>
      <c r="X18" s="51">
        <f>IF('Rep 2'!X18="","",'Rep 2'!X18)</f>
        <v>4061</v>
      </c>
      <c r="Y18" s="51">
        <f>IF('Rep 2'!Y18="","",'Rep 2'!Y18)</f>
        <v>4048</v>
      </c>
      <c r="Z18" s="51">
        <f>IF('Rep 2'!Z18="","",'Rep 2'!Z18)</f>
        <v>2810</v>
      </c>
      <c r="AB18" s="51">
        <f>IF('Rep 2'!AB18="","",'Rep 2'!AB18)</f>
        <v>4135</v>
      </c>
      <c r="AC18" s="51">
        <f>IF('Rep 2'!AC18="","",'Rep 2'!AC18)</f>
        <v>4277</v>
      </c>
      <c r="AD18" s="51">
        <f>IF('Rep 2'!AD18="","",'Rep 2'!AD18)</f>
        <v>4484</v>
      </c>
      <c r="AE18" s="51">
        <f>IF('Rep 2'!AE18="","",'Rep 2'!AE18)</f>
        <v>4620</v>
      </c>
      <c r="AF18" s="51">
        <f>IF('Rep 2'!AF18="","",'Rep 2'!AF18)</f>
        <v>4494</v>
      </c>
      <c r="AG18" s="51">
        <f>IF('Rep 2'!AG18="","",'Rep 2'!AG18)</f>
        <v>6305</v>
      </c>
      <c r="AH18" s="51">
        <f>IF('Rep 2'!AH18="","",'Rep 2'!AH18)</f>
        <v>4190</v>
      </c>
      <c r="AI18" s="51">
        <f>IF('Rep 2'!AI18="","",'Rep 2'!AI18)</f>
        <v>4234</v>
      </c>
      <c r="AJ18" s="51">
        <f>IF('Rep 2'!AJ18="","",'Rep 2'!AJ18)</f>
        <v>4277</v>
      </c>
      <c r="AK18" s="51">
        <f>IF('Rep 2'!AK18="","",'Rep 2'!AK18)</f>
        <v>4559</v>
      </c>
      <c r="AL18" s="51">
        <f>IF('Rep 2'!AL18="","",'Rep 2'!AL18)</f>
        <v>4151</v>
      </c>
      <c r="AM18" s="51">
        <f>IF('Rep 2'!AM18="","",'Rep 2'!AM18)</f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2'!B19="","",'Rep 2'!B19)</f>
        <v>3816</v>
      </c>
      <c r="C19" s="51">
        <f>IF('Rep 2'!C19="","",'Rep 2'!C19)</f>
        <v>3666</v>
      </c>
      <c r="D19" s="51">
        <f>IF('Rep 2'!D19="","",'Rep 2'!D19)</f>
        <v>4131</v>
      </c>
      <c r="E19" s="51">
        <f>IF('Rep 2'!E19="","",'Rep 2'!E19)</f>
        <v>4022</v>
      </c>
      <c r="F19" s="51">
        <f>IF('Rep 2'!F19="","",'Rep 2'!F19)</f>
        <v>3757</v>
      </c>
      <c r="G19" s="51">
        <f>IF('Rep 2'!G19="","",'Rep 2'!G19)</f>
        <v>3935</v>
      </c>
      <c r="H19" s="51">
        <f>IF('Rep 2'!H19="","",'Rep 2'!H19)</f>
        <v>3792</v>
      </c>
      <c r="I19" s="51">
        <f>IF('Rep 2'!I19="","",'Rep 2'!I19)</f>
        <v>4126</v>
      </c>
      <c r="J19" s="51">
        <f>IF('Rep 2'!J19="","",'Rep 2'!J19)</f>
        <v>3915</v>
      </c>
      <c r="K19" s="51">
        <f>IF('Rep 2'!K19="","",'Rep 2'!K19)</f>
        <v>4703</v>
      </c>
      <c r="L19" s="51">
        <f>IF('Rep 2'!L19="","",'Rep 2'!L19)</f>
        <v>8176</v>
      </c>
      <c r="M19" s="51">
        <f>IF('Rep 2'!M19="","",'Rep 2'!M19)</f>
        <v>17</v>
      </c>
      <c r="O19" s="51">
        <f>IF('Rep 2'!O19="","",'Rep 2'!O19)</f>
        <v>4022</v>
      </c>
      <c r="P19" s="51">
        <f>IF('Rep 2'!P19="","",'Rep 2'!P19)</f>
        <v>3772</v>
      </c>
      <c r="Q19" s="51">
        <f>IF('Rep 2'!Q19="","",'Rep 2'!Q19)</f>
        <v>4085</v>
      </c>
      <c r="R19" s="51">
        <f>IF('Rep 2'!R19="","",'Rep 2'!R19)</f>
        <v>4121</v>
      </c>
      <c r="S19" s="51">
        <f>IF('Rep 2'!S19="","",'Rep 2'!S19)</f>
        <v>3842</v>
      </c>
      <c r="T19" s="51">
        <f>IF('Rep 2'!T19="","",'Rep 2'!T19)</f>
        <v>3975</v>
      </c>
      <c r="U19" s="51">
        <f>IF('Rep 2'!U19="","",'Rep 2'!U19)</f>
        <v>3720</v>
      </c>
      <c r="V19" s="51">
        <f>IF('Rep 2'!V19="","",'Rep 2'!V19)</f>
        <v>3992</v>
      </c>
      <c r="W19" s="51">
        <f>IF('Rep 2'!W19="","",'Rep 2'!W19)</f>
        <v>3902</v>
      </c>
      <c r="X19" s="51">
        <f>IF('Rep 2'!X19="","",'Rep 2'!X19)</f>
        <v>4284</v>
      </c>
      <c r="Y19" s="51">
        <f>IF('Rep 2'!Y19="","",'Rep 2'!Y19)</f>
        <v>5457</v>
      </c>
      <c r="Z19" s="51">
        <f>IF('Rep 2'!Z19="","",'Rep 2'!Z19)</f>
        <v>930</v>
      </c>
      <c r="AB19" s="51">
        <f>IF('Rep 2'!AB19="","",'Rep 2'!AB19)</f>
        <v>4767</v>
      </c>
      <c r="AC19" s="51">
        <f>IF('Rep 2'!AC19="","",'Rep 2'!AC19)</f>
        <v>4686</v>
      </c>
      <c r="AD19" s="51">
        <f>IF('Rep 2'!AD19="","",'Rep 2'!AD19)</f>
        <v>4495</v>
      </c>
      <c r="AE19" s="51">
        <f>IF('Rep 2'!AE19="","",'Rep 2'!AE19)</f>
        <v>4467</v>
      </c>
      <c r="AF19" s="51">
        <f>IF('Rep 2'!AF19="","",'Rep 2'!AF19)</f>
        <v>4168</v>
      </c>
      <c r="AG19" s="51">
        <f>IF('Rep 2'!AG19="","",'Rep 2'!AG19)</f>
        <v>6491</v>
      </c>
      <c r="AH19" s="51">
        <f>IF('Rep 2'!AH19="","",'Rep 2'!AH19)</f>
        <v>4149</v>
      </c>
      <c r="AI19" s="51">
        <f>IF('Rep 2'!AI19="","",'Rep 2'!AI19)</f>
        <v>5372</v>
      </c>
      <c r="AJ19" s="51">
        <f>IF('Rep 2'!AJ19="","",'Rep 2'!AJ19)</f>
        <v>4490</v>
      </c>
      <c r="AK19" s="51">
        <f>IF('Rep 2'!AK19="","",'Rep 2'!AK19)</f>
        <v>5271</v>
      </c>
      <c r="AL19" s="51">
        <f>IF('Rep 2'!AL19="","",'Rep 2'!AL19)</f>
        <v>6486</v>
      </c>
      <c r="AM19" s="51">
        <f>IF('Rep 2'!AM19="","",'Rep 2'!AM19)</f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51">
        <f>IF('Rep 2'!B20="","",'Rep 2'!B20)</f>
        <v>4381</v>
      </c>
      <c r="C20" s="51">
        <f>IF('Rep 2'!C20="","",'Rep 2'!C20)</f>
        <v>3885</v>
      </c>
      <c r="D20" s="51">
        <f>IF('Rep 2'!D20="","",'Rep 2'!D20)</f>
        <v>3945</v>
      </c>
      <c r="E20" s="51">
        <f>IF('Rep 2'!E20="","",'Rep 2'!E20)</f>
        <v>4324</v>
      </c>
      <c r="F20" s="51">
        <f>IF('Rep 2'!F20="","",'Rep 2'!F20)</f>
        <v>3817</v>
      </c>
      <c r="G20" s="51">
        <f>IF('Rep 2'!G20="","",'Rep 2'!G20)</f>
        <v>3786</v>
      </c>
      <c r="H20" s="51">
        <f>IF('Rep 2'!H20="","",'Rep 2'!H20)</f>
        <v>4749</v>
      </c>
      <c r="I20" s="51">
        <f>IF('Rep 2'!I20="","",'Rep 2'!I20)</f>
        <v>5228</v>
      </c>
      <c r="J20" s="51">
        <f>IF('Rep 2'!J20="","",'Rep 2'!J20)</f>
        <v>6215</v>
      </c>
      <c r="K20" s="51">
        <f>IF('Rep 2'!K20="","",'Rep 2'!K20)</f>
        <v>9941</v>
      </c>
      <c r="L20" s="51">
        <f>IF('Rep 2'!L20="","",'Rep 2'!L20)</f>
        <v>26481</v>
      </c>
      <c r="M20" s="51">
        <f>IF('Rep 2'!M20="","",'Rep 2'!M20)</f>
        <v>10</v>
      </c>
      <c r="O20" s="51">
        <f>IF('Rep 2'!O20="","",'Rep 2'!O20)</f>
        <v>3978</v>
      </c>
      <c r="P20" s="51">
        <f>IF('Rep 2'!P20="","",'Rep 2'!P20)</f>
        <v>3394</v>
      </c>
      <c r="Q20" s="51">
        <f>IF('Rep 2'!Q20="","",'Rep 2'!Q20)</f>
        <v>4418</v>
      </c>
      <c r="R20" s="51">
        <f>IF('Rep 2'!R20="","",'Rep 2'!R20)</f>
        <v>3762</v>
      </c>
      <c r="S20" s="51">
        <f>IF('Rep 2'!S20="","",'Rep 2'!S20)</f>
        <v>3669</v>
      </c>
      <c r="T20" s="51">
        <f>IF('Rep 2'!T20="","",'Rep 2'!T20)</f>
        <v>4051</v>
      </c>
      <c r="U20" s="51">
        <f>IF('Rep 2'!U20="","",'Rep 2'!U20)</f>
        <v>4417</v>
      </c>
      <c r="V20" s="51">
        <f>IF('Rep 2'!V20="","",'Rep 2'!V20)</f>
        <v>4590</v>
      </c>
      <c r="W20" s="51">
        <f>IF('Rep 2'!W20="","",'Rep 2'!W20)</f>
        <v>6059</v>
      </c>
      <c r="X20" s="51">
        <f>IF('Rep 2'!X20="","",'Rep 2'!X20)</f>
        <v>8791</v>
      </c>
      <c r="Y20" s="51">
        <f>IF('Rep 2'!Y20="","",'Rep 2'!Y20)</f>
        <v>14245</v>
      </c>
      <c r="Z20" s="51">
        <f>IF('Rep 2'!Z20="","",'Rep 2'!Z20)</f>
        <v>17</v>
      </c>
      <c r="AB20" s="51">
        <f>IF('Rep 2'!AB20="","",'Rep 2'!AB20)</f>
        <v>4470</v>
      </c>
      <c r="AC20" s="51">
        <f>IF('Rep 2'!AC20="","",'Rep 2'!AC20)</f>
        <v>4184</v>
      </c>
      <c r="AD20" s="51">
        <f>IF('Rep 2'!AD20="","",'Rep 2'!AD20)</f>
        <v>4208</v>
      </c>
      <c r="AE20" s="51">
        <f>IF('Rep 2'!AE20="","",'Rep 2'!AE20)</f>
        <v>4224</v>
      </c>
      <c r="AF20" s="51">
        <f>IF('Rep 2'!AF20="","",'Rep 2'!AF20)</f>
        <v>3752</v>
      </c>
      <c r="AG20" s="51">
        <f>IF('Rep 2'!AG20="","",'Rep 2'!AG20)</f>
        <v>6036</v>
      </c>
      <c r="AH20" s="51">
        <f>IF('Rep 2'!AH20="","",'Rep 2'!AH20)</f>
        <v>5204</v>
      </c>
      <c r="AI20" s="51">
        <f>IF('Rep 2'!AI20="","",'Rep 2'!AI20)</f>
        <v>5487</v>
      </c>
      <c r="AJ20" s="51">
        <f>IF('Rep 2'!AJ20="","",'Rep 2'!AJ20)</f>
        <v>6614</v>
      </c>
      <c r="AK20" s="51">
        <f>IF('Rep 2'!AK20="","",'Rep 2'!AK20)</f>
        <v>10669</v>
      </c>
      <c r="AL20" s="51">
        <f>IF('Rep 2'!AL20="","",'Rep 2'!AL20)</f>
        <v>17260</v>
      </c>
      <c r="AM20" s="51">
        <f>IF('Rep 2'!AM20="","",'Rep 2'!AM20)</f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>
        <f>J2</f>
        <v>0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>
        <f t="shared" si="15"/>
        <v>0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 t="str">
        <f t="shared" si="15"/>
        <v>BPF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2.4389648437500001E-2</v>
      </c>
      <c r="C32" s="28">
        <f t="shared" si="27"/>
        <v>4.8779296875000003E-2</v>
      </c>
      <c r="D32" s="28">
        <f t="shared" si="27"/>
        <v>9.7558593750000006E-2</v>
      </c>
      <c r="E32" s="28">
        <f t="shared" si="27"/>
        <v>0.19511718750000001</v>
      </c>
      <c r="F32" s="28">
        <f t="shared" si="27"/>
        <v>0.39023437500000002</v>
      </c>
      <c r="G32" s="28">
        <f t="shared" si="27"/>
        <v>0.78046875000000004</v>
      </c>
      <c r="H32" s="28">
        <f t="shared" si="27"/>
        <v>1.5609375000000001</v>
      </c>
      <c r="I32" s="28">
        <f t="shared" si="27"/>
        <v>3.1218750000000002</v>
      </c>
      <c r="J32" s="28">
        <f t="shared" si="27"/>
        <v>6.2437500000000004</v>
      </c>
      <c r="K32" s="28">
        <f t="shared" si="27"/>
        <v>12.487500000000001</v>
      </c>
      <c r="L32" s="28">
        <f t="shared" si="27"/>
        <v>24.975000000000001</v>
      </c>
      <c r="M32" s="1">
        <f>E9</f>
        <v>49.95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>
        <f t="shared" ref="A33:A39" si="29">J2</f>
        <v>0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>
        <f t="shared" si="29"/>
        <v>0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>
        <f t="shared" si="29"/>
        <v>0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 t="str">
        <f t="shared" si="29"/>
        <v>BPF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0.78046875000000004</v>
      </c>
      <c r="C44" s="76">
        <f>MIN(AB64:AM64)</f>
        <v>1.2871794080598098</v>
      </c>
      <c r="D44" s="77">
        <f>MIN(O54:Z54)</f>
        <v>1.5609375000000001</v>
      </c>
      <c r="E44" s="76">
        <f>MIN(AB44:AM44)</f>
        <v>1.5455866595957399</v>
      </c>
      <c r="F44" s="55">
        <f t="shared" ref="F44:F51" si="40">IF(B44&gt;0,(B44-D44)*(($E$8-E44)/(C44-E44))+D44,0)</f>
        <v>0.97020610672817653</v>
      </c>
      <c r="G44" s="56"/>
      <c r="H44" s="78">
        <f>MAX(B33:L33)</f>
        <v>13.598682642321263</v>
      </c>
      <c r="I44" s="79">
        <f>MAX(AB54:AM54)</f>
        <v>12.487500000000001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>
        <f t="shared" si="41"/>
        <v>1.5455866595957399</v>
      </c>
      <c r="V44" s="2">
        <f t="shared" si="41"/>
        <v>1.7391893107309047</v>
      </c>
      <c r="W44" s="2">
        <f t="shared" si="41"/>
        <v>2.3248003847739134</v>
      </c>
      <c r="X44" s="2">
        <f t="shared" si="41"/>
        <v>13.598682642321263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>
        <f t="shared" si="42"/>
        <v>1.5455866595957399</v>
      </c>
      <c r="AI44" s="36">
        <f t="shared" si="42"/>
        <v>1.7391893107309047</v>
      </c>
      <c r="AJ44" s="36">
        <f t="shared" si="42"/>
        <v>2.3248003847739134</v>
      </c>
      <c r="AK44" s="36">
        <f t="shared" si="42"/>
        <v>13.598682642321263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0.78046875000000004</v>
      </c>
      <c r="C45" s="76">
        <f t="shared" ref="C45:C50" si="45">MIN(AB65:AM65)</f>
        <v>1.3323607212105439</v>
      </c>
      <c r="D45" s="77">
        <f t="shared" ref="D45:D50" si="46">MIN(O55:Z55)</f>
        <v>1.5609375000000001</v>
      </c>
      <c r="E45" s="76">
        <f t="shared" ref="E45:E50" si="47">MIN(AB45:AM45)</f>
        <v>1.4875121731837122</v>
      </c>
      <c r="F45" s="55">
        <f t="shared" si="40"/>
        <v>0.86920079660752514</v>
      </c>
      <c r="G45" s="56"/>
      <c r="H45" s="78">
        <f t="shared" ref="H45:H51" si="48">MAX(B34:L34)</f>
        <v>9.4614820524276269</v>
      </c>
      <c r="I45" s="79">
        <f t="shared" ref="I45:I50" si="49">MAX(AB55:AM55)</f>
        <v>6.2437500000000004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>
        <f t="shared" si="41"/>
        <v>1.4875121731837122</v>
      </c>
      <c r="V45" s="2">
        <f t="shared" si="41"/>
        <v>3.0348674509112068</v>
      </c>
      <c r="W45" s="2">
        <f t="shared" si="41"/>
        <v>9.4614820524276269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>
        <f t="shared" si="42"/>
        <v>1.4875121731837122</v>
      </c>
      <c r="AI45" s="36">
        <f t="shared" si="42"/>
        <v>3.0348674509112068</v>
      </c>
      <c r="AJ45" s="36">
        <f t="shared" si="42"/>
        <v>9.4614820524276269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1.08112625001586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 t="str">
        <f t="shared" si="43"/>
        <v>BPF</v>
      </c>
      <c r="B48" s="75">
        <f t="shared" si="44"/>
        <v>12.487500000000001</v>
      </c>
      <c r="C48" s="76">
        <f t="shared" si="45"/>
        <v>1.0224978706574654</v>
      </c>
      <c r="D48" s="77">
        <f t="shared" si="46"/>
        <v>24.975000000000001</v>
      </c>
      <c r="E48" s="76">
        <f t="shared" si="47"/>
        <v>8.4462379529809528</v>
      </c>
      <c r="F48" s="55">
        <f t="shared" si="40"/>
        <v>13.038392514394834</v>
      </c>
      <c r="G48" s="56"/>
      <c r="H48" s="78">
        <f t="shared" si="48"/>
        <v>8.4462379529809528</v>
      </c>
      <c r="I48" s="79">
        <f t="shared" si="49"/>
        <v>24.975000000000001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>
        <f t="shared" si="41"/>
        <v>8.4462379529809528</v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>
        <f t="shared" si="42"/>
        <v>8.4462379529809528</v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12.487500000000001</v>
      </c>
      <c r="C50" s="76">
        <f t="shared" si="45"/>
        <v>1.1505841686389815</v>
      </c>
      <c r="D50" s="77">
        <f t="shared" si="46"/>
        <v>24.975000000000001</v>
      </c>
      <c r="E50" s="76">
        <f t="shared" si="47"/>
        <v>1.6310000735638122</v>
      </c>
      <c r="F50" s="55">
        <f t="shared" si="40"/>
        <v>17.670936203075655</v>
      </c>
      <c r="G50" s="56"/>
      <c r="H50" s="78">
        <f t="shared" si="48"/>
        <v>1.6310000735638122</v>
      </c>
      <c r="I50" s="79">
        <f t="shared" si="49"/>
        <v>24.975000000000001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>
        <f t="shared" si="41"/>
        <v>1.6310000735638122</v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>
        <f t="shared" si="42"/>
        <v>1.6310000735638122</v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11.093788252220772</v>
      </c>
      <c r="G51" s="57"/>
      <c r="H51" s="78">
        <f t="shared" si="48"/>
        <v>4.7141921818433463</v>
      </c>
      <c r="I51" s="84">
        <f>MAX(AH61:AL61)</f>
        <v>64</v>
      </c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1.5296302015165288</v>
      </c>
      <c r="X51" s="2">
        <f t="shared" si="41"/>
        <v>2.3776036424088036</v>
      </c>
      <c r="Y51" s="2">
        <f t="shared" si="41"/>
        <v>4.7141921818433463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1.5296302015165288</v>
      </c>
      <c r="AK51" s="36">
        <f t="shared" si="42"/>
        <v>2.3776036424088036</v>
      </c>
      <c r="AL51" s="36">
        <f t="shared" si="42"/>
        <v>4.7141921818433463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2.4389648437500001E-2</v>
      </c>
      <c r="P52" s="28">
        <f t="shared" si="52"/>
        <v>4.8779296875000003E-2</v>
      </c>
      <c r="Q52" s="28">
        <f t="shared" si="52"/>
        <v>9.7558593750000006E-2</v>
      </c>
      <c r="R52" s="28">
        <f t="shared" si="52"/>
        <v>0.19511718750000001</v>
      </c>
      <c r="S52" s="28">
        <f t="shared" si="52"/>
        <v>0.39023437500000002</v>
      </c>
      <c r="T52" s="28">
        <f t="shared" si="52"/>
        <v>0.78046875000000004</v>
      </c>
      <c r="U52" s="28">
        <f t="shared" si="52"/>
        <v>1.5609375000000001</v>
      </c>
      <c r="V52" s="28">
        <f t="shared" si="52"/>
        <v>3.1218750000000002</v>
      </c>
      <c r="W52" s="28">
        <f t="shared" si="52"/>
        <v>6.2437500000000004</v>
      </c>
      <c r="X52" s="28">
        <f t="shared" si="52"/>
        <v>12.487500000000001</v>
      </c>
      <c r="Y52" s="28">
        <f t="shared" si="52"/>
        <v>24.975000000000001</v>
      </c>
      <c r="Z52" s="28">
        <f>E9</f>
        <v>49.95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1.5609375000000001</v>
      </c>
      <c r="V54" s="33">
        <f t="shared" si="53"/>
        <v>3.1218750000000002</v>
      </c>
      <c r="W54" s="33">
        <f t="shared" si="53"/>
        <v>6.2437500000000004</v>
      </c>
      <c r="X54" s="33">
        <f t="shared" si="53"/>
        <v>12.487500000000001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1.5609375000000001</v>
      </c>
      <c r="AI54" s="36">
        <f t="shared" si="54"/>
        <v>3.1218750000000002</v>
      </c>
      <c r="AJ54" s="36">
        <f t="shared" si="54"/>
        <v>6.2437500000000004</v>
      </c>
      <c r="AK54" s="36">
        <f t="shared" si="54"/>
        <v>12.487500000000001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>
        <f t="shared" si="53"/>
        <v>1.5609375000000001</v>
      </c>
      <c r="V55" s="33">
        <f t="shared" si="53"/>
        <v>3.1218750000000002</v>
      </c>
      <c r="W55" s="33">
        <f t="shared" si="53"/>
        <v>6.2437500000000004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>
        <f t="shared" si="54"/>
        <v>1.5609375000000001</v>
      </c>
      <c r="AI55" s="36">
        <f t="shared" si="54"/>
        <v>3.1218750000000002</v>
      </c>
      <c r="AJ55" s="36">
        <f t="shared" si="54"/>
        <v>6.2437500000000004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24.975000000000001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24.975000000000001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24.975000000000001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24.975000000000001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>
        <f t="shared" si="57"/>
        <v>1.3323607212105439</v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>
        <f t="shared" si="58"/>
        <v>1.3323607212105439</v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1.4875121731837122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1.3323607212105439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 t="str">
        <f>'Summary Results'!I6</f>
        <v>BPF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49.95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>
        <f t="shared" ref="A14:A19" si="1">J3</f>
        <v>0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>
        <f t="shared" si="1"/>
        <v>0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>
        <f t="shared" si="1"/>
        <v>0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 t="str">
        <f t="shared" si="1"/>
        <v>BPF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>
        <f>J2</f>
        <v>0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>
        <f t="shared" si="15"/>
        <v>0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>
        <f t="shared" si="15"/>
        <v>0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 t="str">
        <f t="shared" si="15"/>
        <v>BPF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2.4389648437500001E-2</v>
      </c>
      <c r="C32" s="28">
        <f t="shared" si="27"/>
        <v>4.8779296875000003E-2</v>
      </c>
      <c r="D32" s="28">
        <f t="shared" si="27"/>
        <v>9.7558593750000006E-2</v>
      </c>
      <c r="E32" s="28">
        <f t="shared" si="27"/>
        <v>0.19511718750000001</v>
      </c>
      <c r="F32" s="28">
        <f t="shared" si="27"/>
        <v>0.39023437500000002</v>
      </c>
      <c r="G32" s="28">
        <f t="shared" si="27"/>
        <v>0.78046875000000004</v>
      </c>
      <c r="H32" s="28">
        <f t="shared" si="27"/>
        <v>1.5609375000000001</v>
      </c>
      <c r="I32" s="28">
        <f t="shared" si="27"/>
        <v>3.1218750000000002</v>
      </c>
      <c r="J32" s="28">
        <f t="shared" si="27"/>
        <v>6.2437500000000004</v>
      </c>
      <c r="K32" s="28">
        <f t="shared" si="27"/>
        <v>12.487500000000001</v>
      </c>
      <c r="L32" s="28">
        <f t="shared" si="27"/>
        <v>24.975000000000001</v>
      </c>
      <c r="M32" s="1">
        <f>E9</f>
        <v>49.95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>
        <f t="shared" ref="A33:A39" si="29">J2</f>
        <v>0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>
        <f t="shared" si="29"/>
        <v>0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>
        <f t="shared" si="29"/>
        <v>0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>
        <f t="shared" si="29"/>
        <v>0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 t="str">
        <f t="shared" si="29"/>
        <v>BPF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>
        <f t="shared" ref="A45:A50" si="43">J3</f>
        <v>0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>
        <f t="shared" si="43"/>
        <v>0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>
        <f t="shared" si="43"/>
        <v>0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 t="str">
        <f t="shared" si="43"/>
        <v>BPF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2.4389648437500001E-2</v>
      </c>
      <c r="P52" s="28">
        <f t="shared" si="52"/>
        <v>4.8779296875000003E-2</v>
      </c>
      <c r="Q52" s="28">
        <f t="shared" si="52"/>
        <v>9.7558593750000006E-2</v>
      </c>
      <c r="R52" s="28">
        <f t="shared" si="52"/>
        <v>0.19511718750000001</v>
      </c>
      <c r="S52" s="28">
        <f t="shared" si="52"/>
        <v>0.39023437500000002</v>
      </c>
      <c r="T52" s="28">
        <f t="shared" si="52"/>
        <v>0.78046875000000004</v>
      </c>
      <c r="U52" s="28">
        <f t="shared" si="52"/>
        <v>1.5609375000000001</v>
      </c>
      <c r="V52" s="28">
        <f t="shared" si="52"/>
        <v>3.1218750000000002</v>
      </c>
      <c r="W52" s="28">
        <f t="shared" si="52"/>
        <v>6.2437500000000004</v>
      </c>
      <c r="X52" s="28">
        <f t="shared" si="52"/>
        <v>12.487500000000001</v>
      </c>
      <c r="Y52" s="28">
        <f t="shared" si="52"/>
        <v>24.975000000000001</v>
      </c>
      <c r="Z52" s="28">
        <f>E9</f>
        <v>49.95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7" sqref="I7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/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/>
      <c r="L3" s="108">
        <f t="shared" ref="L3:L9" si="0">I2</f>
        <v>0</v>
      </c>
      <c r="M3" s="109">
        <f>Cytotoxicity!M46</f>
        <v>17.13057551538169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/>
      <c r="L4" s="108">
        <f t="shared" si="0"/>
        <v>0</v>
      </c>
      <c r="M4" s="109">
        <f>Cytotoxicity!M47</f>
        <v>4.1953237907986818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/>
      <c r="L5" s="108">
        <f t="shared" si="0"/>
        <v>0</v>
      </c>
      <c r="M5" s="109">
        <f>Cytotoxicity!M48</f>
        <v>39.933775313404055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 t="s">
        <v>199</v>
      </c>
      <c r="L6" s="108">
        <f t="shared" si="0"/>
        <v>0</v>
      </c>
      <c r="M6" s="109" t="str">
        <f>Cytotoxicity!M49</f>
        <v>&gt;49.95</v>
      </c>
      <c r="N6" s="5"/>
      <c r="O6" s="50" t="s">
        <v>73</v>
      </c>
      <c r="P6" s="90">
        <f>'Rep 1'!H40</f>
        <v>1.0535977854993031</v>
      </c>
      <c r="Q6" s="90">
        <f>'Rep 1'!I40</f>
        <v>1.2102330681083231</v>
      </c>
      <c r="R6" s="90">
        <f>'Rep 1'!J40</f>
        <v>1.4883790031263759</v>
      </c>
      <c r="S6" s="90">
        <f>'Rep 1'!K40</f>
        <v>2.1042007071018931</v>
      </c>
      <c r="T6" s="90">
        <f>'Rep 1'!L40</f>
        <v>4.5662337205253856</v>
      </c>
      <c r="U6" s="5">
        <f>G22</f>
        <v>16.301931466165698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13.745869170223216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 t="str">
        <f t="shared" si="0"/>
        <v>BPF</v>
      </c>
      <c r="M7" s="109">
        <f>Cytotoxicity!M50</f>
        <v>17.616268473118598</v>
      </c>
      <c r="N7" s="5"/>
      <c r="O7" s="50" t="s">
        <v>74</v>
      </c>
      <c r="P7" s="90">
        <f>IF('Rep 2'!$B$13="","",'Rep 2'!H40)</f>
        <v>1.1608847001551077</v>
      </c>
      <c r="Q7" s="90">
        <f>IF('Rep 2'!$B$13="","",'Rep 2'!I40)</f>
        <v>1.2367277166650139</v>
      </c>
      <c r="R7" s="90">
        <f>IF('Rep 2'!$B$13="","",'Rep 2'!J40)</f>
        <v>1.5296302015165288</v>
      </c>
      <c r="S7" s="90">
        <f>IF('Rep 2'!$B$13="","",'Rep 2'!K40)</f>
        <v>2.3776036424088036</v>
      </c>
      <c r="T7" s="90">
        <f>IF('Rep 2'!$B$13="","",'Rep 2'!L40)</f>
        <v>4.7141921818433463</v>
      </c>
      <c r="U7" s="5">
        <f>H22</f>
        <v>15.190714915742699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13.557962628569225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&gt;49.95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49.95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>
        <f>Cytotoxicity!M52</f>
        <v>19.345034443980737</v>
      </c>
      <c r="N9" s="5"/>
      <c r="O9" s="49" t="s">
        <v>77</v>
      </c>
      <c r="P9" s="85">
        <f t="shared" ref="P9:U9" si="1">AVERAGE(P6:P8)</f>
        <v>1.1072412428272054</v>
      </c>
      <c r="Q9" s="85">
        <f t="shared" si="1"/>
        <v>1.2234803923866684</v>
      </c>
      <c r="R9" s="85">
        <f t="shared" si="1"/>
        <v>1.5090046023214523</v>
      </c>
      <c r="S9" s="85">
        <f t="shared" si="1"/>
        <v>2.2409021747553481</v>
      </c>
      <c r="T9" s="85">
        <f t="shared" si="1"/>
        <v>4.6402129511843659</v>
      </c>
      <c r="U9" s="85">
        <f t="shared" si="1"/>
        <v>15.746323190954199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7.5863304885701852E-2</v>
      </c>
      <c r="Q10" s="93">
        <f>STDEV(Q6:Q8)</f>
        <v>1.873454565959045E-2</v>
      </c>
      <c r="R10" s="93">
        <f>STDEV(R6:R8)</f>
        <v>2.9169002113748708E-2</v>
      </c>
      <c r="S10" s="93">
        <f>STDEV(S6:S8)</f>
        <v>0.19332506955182335</v>
      </c>
      <c r="T10" s="93">
        <f>STDEV(T6:T8)</f>
        <v>0.10462243133185753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>
        <f>I2</f>
        <v>0</v>
      </c>
      <c r="B15" s="169">
        <f>'Rep 1'!H44</f>
        <v>3.6046385897183679</v>
      </c>
      <c r="C15" s="5">
        <f>IF('Rep 2'!$B$13="","",'Rep 2'!H44)</f>
        <v>13.598682642321263</v>
      </c>
      <c r="D15" s="5" t="str">
        <f>IF('Rep 3'!$B$13="","",'Rep 3'!H44)</f>
        <v/>
      </c>
      <c r="E15" s="105">
        <f>AVERAGE(B15:D15)</f>
        <v>8.6016606160198155</v>
      </c>
      <c r="F15" s="170">
        <f>STDEV(B15:D15)</f>
        <v>7.0668563210725939</v>
      </c>
      <c r="G15" s="169">
        <f>'Rep 1'!F44</f>
        <v>3.1819680039684699</v>
      </c>
      <c r="H15" s="5">
        <f>IF('Rep 2'!$B$13="","",'Rep 2'!F44)</f>
        <v>1.4232518777123624</v>
      </c>
      <c r="I15" s="5" t="str">
        <f>IF('Rep 3'!$B$13="","",'Rep 3'!F44)</f>
        <v/>
      </c>
      <c r="J15" s="105">
        <f>GEOMEAN(G15:I15)</f>
        <v>2.1280840999520629</v>
      </c>
      <c r="K15" s="170">
        <f>STDEV(G15:I15)</f>
        <v>1.2436000990578295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11.468634377824648</v>
      </c>
      <c r="X15" s="5">
        <f>Cytotoxicity!G66</f>
        <v>17.435727964489537</v>
      </c>
      <c r="Y15" s="109" t="str">
        <f>Cytotoxicity!G76</f>
        <v>&gt;49.95</v>
      </c>
    </row>
    <row r="16" spans="1:27" x14ac:dyDescent="0.25">
      <c r="A16" s="39">
        <f t="shared" ref="A16:A22" si="2">I3</f>
        <v>0</v>
      </c>
      <c r="B16" s="169">
        <f>'Rep 1'!H45</f>
        <v>17.818987701797312</v>
      </c>
      <c r="C16" s="5">
        <f>IF('Rep 2'!$B$13="","",'Rep 2'!H45)</f>
        <v>9.4614820524276269</v>
      </c>
      <c r="D16" s="5" t="str">
        <f>IF('Rep 3'!$B$13="","",'Rep 3'!H45)</f>
        <v/>
      </c>
      <c r="E16" s="105">
        <f t="shared" ref="E16:E21" si="3">AVERAGE(B16:D16)</f>
        <v>13.640234877112469</v>
      </c>
      <c r="F16" s="170">
        <f t="shared" ref="F16:F22" si="4">STDEV(B16:D16)</f>
        <v>5.9096489184741854</v>
      </c>
      <c r="G16" s="169">
        <f>'Rep 1'!F45</f>
        <v>1.8236775261301799</v>
      </c>
      <c r="H16" s="5">
        <f>IF('Rep 2'!$B$13="","",'Rep 2'!F45)</f>
        <v>1.5735349412286732</v>
      </c>
      <c r="I16" s="5" t="str">
        <f>IF('Rep 3'!$B$13="","",'Rep 3'!F45)</f>
        <v/>
      </c>
      <c r="J16" s="105">
        <f t="shared" ref="J16:J22" si="5">GEOMEAN(G16:I16)</f>
        <v>1.6939953686180209</v>
      </c>
      <c r="K16" s="170">
        <f t="shared" ref="K16:K22" si="6">STDEV(G16:I16)</f>
        <v>0.17687751804738705</v>
      </c>
      <c r="M16" s="113"/>
      <c r="O16" s="39" t="str">
        <f>'Rep 1'!J45</f>
        <v>ok</v>
      </c>
      <c r="P16" t="str">
        <f>'Rep 2'!J45</f>
        <v>Cytotox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5.3079869558258643</v>
      </c>
      <c r="X16" s="5">
        <f>Cytotoxicity!G67</f>
        <v>1.7067801517571892</v>
      </c>
      <c r="Y16" s="109" t="str">
        <f>Cytotoxicity!G77</f>
        <v>&gt;49.95</v>
      </c>
    </row>
    <row r="17" spans="1:29" x14ac:dyDescent="0.25">
      <c r="A17" s="39">
        <f t="shared" si="2"/>
        <v>0</v>
      </c>
      <c r="B17" s="169">
        <f>'Rep 1'!H46</f>
        <v>1.0516077763503839</v>
      </c>
      <c r="C17" s="5">
        <f>IF('Rep 2'!$B$13="","",'Rep 2'!H46)</f>
        <v>1.1556232169341423</v>
      </c>
      <c r="D17" s="5" t="str">
        <f>IF('Rep 3'!$B$13="","",'Rep 3'!H46)</f>
        <v/>
      </c>
      <c r="E17" s="105">
        <f t="shared" si="3"/>
        <v>1.1036154966422631</v>
      </c>
      <c r="F17" s="170">
        <f t="shared" si="4"/>
        <v>7.3550023384881938E-2</v>
      </c>
      <c r="G17" s="169">
        <f>'Rep 1'!F46</f>
        <v>0</v>
      </c>
      <c r="H17" s="5">
        <f>IF('Rep 2'!$B$13="","",'Rep 2'!F46)</f>
        <v>0</v>
      </c>
      <c r="I17" s="5" t="str">
        <f>IF('Rep 3'!$B$13="","",'Rep 3'!F46)</f>
        <v/>
      </c>
      <c r="J17" s="105" t="e">
        <f t="shared" si="5"/>
        <v>#NUM!</v>
      </c>
      <c r="K17" s="170">
        <f t="shared" si="6"/>
        <v>0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38.366503067484672</v>
      </c>
      <c r="X17" s="5">
        <f>Cytotoxicity!G68</f>
        <v>28.775973963355842</v>
      </c>
      <c r="Y17" s="109" t="str">
        <f>Cytotoxicity!G78</f>
        <v>&gt;49.95</v>
      </c>
    </row>
    <row r="18" spans="1:29" x14ac:dyDescent="0.25">
      <c r="A18" s="39">
        <f t="shared" si="2"/>
        <v>0</v>
      </c>
      <c r="B18" s="169">
        <f>'Rep 1'!H47</f>
        <v>1.0674625738584229</v>
      </c>
      <c r="C18" s="5">
        <f>IF('Rep 2'!$B$13="","",'Rep 2'!H47)</f>
        <v>1.3292572759993118</v>
      </c>
      <c r="D18" s="5" t="str">
        <f>IF('Rep 3'!$B$13="","",'Rep 3'!H47)</f>
        <v/>
      </c>
      <c r="E18" s="105">
        <f t="shared" si="3"/>
        <v>1.1983599249288672</v>
      </c>
      <c r="F18" s="170">
        <f t="shared" si="4"/>
        <v>0.18511680916253595</v>
      </c>
      <c r="G18" s="169">
        <f>'Rep 1'!F47</f>
        <v>0</v>
      </c>
      <c r="H18" s="5">
        <f>IF('Rep 2'!$B$13="","",'Rep 2'!F47)</f>
        <v>0</v>
      </c>
      <c r="I18" s="5" t="str">
        <f>IF('Rep 3'!$B$13="","",'Rep 3'!F47)</f>
        <v/>
      </c>
      <c r="J18" s="105" t="e">
        <f t="shared" si="5"/>
        <v>#NUM!</v>
      </c>
      <c r="K18" s="170">
        <f t="shared" si="6"/>
        <v>0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 t="str">
        <f>Cytotoxicity!G59</f>
        <v>&gt;49.95</v>
      </c>
      <c r="X18" s="5" t="str">
        <f>Cytotoxicity!G69</f>
        <v>&gt;49.95</v>
      </c>
      <c r="Y18" s="109" t="str">
        <f>Cytotoxicity!G79</f>
        <v>&gt;49.95</v>
      </c>
    </row>
    <row r="19" spans="1:29" x14ac:dyDescent="0.25">
      <c r="A19" s="39" t="str">
        <f t="shared" si="2"/>
        <v>BPF</v>
      </c>
      <c r="B19" s="169">
        <f>'Rep 1'!H48</f>
        <v>1.3696297951058007</v>
      </c>
      <c r="C19" s="5">
        <f>IF('Rep 2'!$B$13="","",'Rep 2'!H48)</f>
        <v>8.4462379529809528</v>
      </c>
      <c r="D19" s="5" t="str">
        <f>IF('Rep 3'!$B$13="","",'Rep 3'!H48)</f>
        <v/>
      </c>
      <c r="E19" s="105">
        <f t="shared" si="3"/>
        <v>4.9079338740433771</v>
      </c>
      <c r="F19" s="170">
        <f t="shared" si="4"/>
        <v>5.0039176162335632</v>
      </c>
      <c r="G19" s="169">
        <f>'Rep 1'!F48</f>
        <v>0</v>
      </c>
      <c r="H19" s="5">
        <f>IF('Rep 2'!$B$13="","",'Rep 2'!F48)</f>
        <v>13.290708056052882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9.3979497932056688</v>
      </c>
      <c r="M19" s="113"/>
      <c r="O19" s="39" t="str">
        <f>'Rep 1'!J48</f>
        <v>ok</v>
      </c>
      <c r="P19" t="str">
        <f>'Rep 2'!J48</f>
        <v>Cytotox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>
        <f>Cytotoxicity!G60</f>
        <v>10.811818867924529</v>
      </c>
      <c r="X19" s="5">
        <f>Cytotoxicity!G70</f>
        <v>15.992833871293124</v>
      </c>
      <c r="Y19" s="109" t="str">
        <f>Cytotoxicity!G80</f>
        <v>&gt;49.95</v>
      </c>
    </row>
    <row r="20" spans="1:29" x14ac:dyDescent="0.25">
      <c r="A20" s="39">
        <f t="shared" si="2"/>
        <v>0</v>
      </c>
      <c r="B20" s="169">
        <f>'Rep 1'!H49</f>
        <v>1.0823510418479436</v>
      </c>
      <c r="C20" s="5">
        <f>IF('Rep 2'!$B$13="","",'Rep 2'!H49)</f>
        <v>1.1649452254243429</v>
      </c>
      <c r="D20" s="5" t="str">
        <f>IF('Rep 3'!$B$13="","",'Rep 3'!H49)</f>
        <v/>
      </c>
      <c r="E20" s="105">
        <f t="shared" si="3"/>
        <v>1.1236481336361432</v>
      </c>
      <c r="F20" s="170">
        <f t="shared" si="4"/>
        <v>5.8402907293438479E-2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>
        <f>Cytotoxicity!G61</f>
        <v>3.7162520949720679</v>
      </c>
      <c r="X20" s="5" t="str">
        <f>Cytotoxicity!G71</f>
        <v>&gt;49.95</v>
      </c>
      <c r="Y20" s="109" t="str">
        <f>Cytotoxicity!G81</f>
        <v>&gt;49.95</v>
      </c>
    </row>
    <row r="21" spans="1:29" x14ac:dyDescent="0.25">
      <c r="A21" s="39">
        <f t="shared" si="2"/>
        <v>0</v>
      </c>
      <c r="B21" s="169">
        <f>'Rep 1'!H50</f>
        <v>1.1247641894479257</v>
      </c>
      <c r="C21" s="5">
        <f>IF('Rep 2'!$B$13="","",'Rep 2'!H50)</f>
        <v>1.6310000735638122</v>
      </c>
      <c r="D21" s="5" t="str">
        <f>IF('Rep 3'!$B$13="","",'Rep 3'!H50)</f>
        <v/>
      </c>
      <c r="E21" s="105">
        <f t="shared" si="3"/>
        <v>1.3778821315058689</v>
      </c>
      <c r="F21" s="170">
        <f t="shared" si="4"/>
        <v>0.35796282653831046</v>
      </c>
      <c r="G21" s="169">
        <f>'Rep 1'!F50</f>
        <v>0</v>
      </c>
      <c r="H21" s="5">
        <f>IF('Rep 2'!$B$13="","",'Rep 2'!F50)</f>
        <v>21.56990162199342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15.252223706438258</v>
      </c>
      <c r="M21" s="113"/>
      <c r="O21" s="39" t="str">
        <f>'Rep 1'!J50</f>
        <v>ok</v>
      </c>
      <c r="P21" t="str">
        <f>'Rep 2'!J50</f>
        <v>Cytotox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>
        <f>Cytotoxicity!G62</f>
        <v>16.835651707765358</v>
      </c>
      <c r="X21" s="5">
        <f>Cytotoxicity!G72</f>
        <v>16.231134977827054</v>
      </c>
      <c r="Y21" s="109" t="str">
        <f>Cytotoxicity!G82</f>
        <v>&gt;49.95</v>
      </c>
    </row>
    <row r="22" spans="1:29" ht="13.8" thickBot="1" x14ac:dyDescent="0.3">
      <c r="A22" s="126" t="str">
        <f t="shared" si="2"/>
        <v>cinnamic aldehyde</v>
      </c>
      <c r="B22" s="171">
        <f>'Rep 1'!H51</f>
        <v>4.5662337205253856</v>
      </c>
      <c r="C22" s="172">
        <f>IF('Rep 2'!$B$13="","",'Rep 2'!H51)</f>
        <v>4.7141921818433463</v>
      </c>
      <c r="D22" s="172" t="str">
        <f>IF('Rep 3'!$B$13="","",'Rep 3'!H51)</f>
        <v/>
      </c>
      <c r="E22" s="140">
        <f>AVERAGE(B22:D22)</f>
        <v>4.6402129511843659</v>
      </c>
      <c r="F22" s="173">
        <f t="shared" si="4"/>
        <v>0.10462243133185753</v>
      </c>
      <c r="G22" s="171">
        <f>'Rep 1'!F51</f>
        <v>16.301931466165698</v>
      </c>
      <c r="H22" s="172">
        <f>IF('Rep 2'!$B$13="","",'Rep 2'!F51)</f>
        <v>15.190714915742699</v>
      </c>
      <c r="I22" s="172" t="str">
        <f>IF('Rep 3'!$B$13="","",'Rep 3'!F51)</f>
        <v/>
      </c>
      <c r="J22" s="140">
        <f t="shared" si="5"/>
        <v>15.736517832052252</v>
      </c>
      <c r="K22" s="173">
        <f t="shared" si="6"/>
        <v>0.78574875817082535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>
        <f>I2</f>
        <v>0</v>
      </c>
      <c r="B25" s="88">
        <f t="shared" ref="B25:L25" si="7">C25/2</f>
        <v>2.4389648437500001E-2</v>
      </c>
      <c r="C25" s="88">
        <f t="shared" si="7"/>
        <v>4.8779296875000003E-2</v>
      </c>
      <c r="D25" s="88">
        <f t="shared" si="7"/>
        <v>9.7558593750000006E-2</v>
      </c>
      <c r="E25" s="88">
        <f t="shared" si="7"/>
        <v>0.19511718750000001</v>
      </c>
      <c r="F25" s="88">
        <f t="shared" si="7"/>
        <v>0.39023437500000002</v>
      </c>
      <c r="G25" s="88">
        <f t="shared" si="7"/>
        <v>0.78046875000000004</v>
      </c>
      <c r="H25" s="88">
        <f t="shared" si="7"/>
        <v>1.5609375000000001</v>
      </c>
      <c r="I25" s="88">
        <f t="shared" si="7"/>
        <v>3.1218750000000002</v>
      </c>
      <c r="J25" s="88">
        <f t="shared" si="7"/>
        <v>6.2437500000000004</v>
      </c>
      <c r="K25" s="88">
        <f t="shared" si="7"/>
        <v>12.487500000000001</v>
      </c>
      <c r="L25" s="88">
        <f t="shared" si="7"/>
        <v>24.975000000000001</v>
      </c>
      <c r="M25" s="132">
        <f>$D$9</f>
        <v>49.95</v>
      </c>
      <c r="N25" s="88"/>
      <c r="O25" s="96">
        <f>A25</f>
        <v>0</v>
      </c>
      <c r="P25" s="88">
        <f t="shared" ref="P25:Z25" si="8">Q25/2</f>
        <v>2.4389648437500001E-2</v>
      </c>
      <c r="Q25" s="88">
        <f t="shared" si="8"/>
        <v>4.8779296875000003E-2</v>
      </c>
      <c r="R25" s="88">
        <f t="shared" si="8"/>
        <v>9.7558593750000006E-2</v>
      </c>
      <c r="S25" s="88">
        <f t="shared" si="8"/>
        <v>0.19511718750000001</v>
      </c>
      <c r="T25" s="88">
        <f t="shared" si="8"/>
        <v>0.39023437500000002</v>
      </c>
      <c r="U25" s="88">
        <f t="shared" si="8"/>
        <v>0.78046875000000004</v>
      </c>
      <c r="V25" s="88">
        <f t="shared" si="8"/>
        <v>1.5609375000000001</v>
      </c>
      <c r="W25" s="88">
        <f t="shared" si="8"/>
        <v>3.1218750000000002</v>
      </c>
      <c r="X25" s="88">
        <f t="shared" si="8"/>
        <v>6.2437500000000004</v>
      </c>
      <c r="Y25" s="88">
        <f t="shared" si="8"/>
        <v>12.487500000000001</v>
      </c>
      <c r="Z25" s="88">
        <f t="shared" si="8"/>
        <v>24.975000000000001</v>
      </c>
      <c r="AA25" s="89">
        <f>$D$9</f>
        <v>49.95</v>
      </c>
    </row>
    <row r="26" spans="1:29" s="32" customFormat="1" x14ac:dyDescent="0.25">
      <c r="A26" s="133" t="s">
        <v>73</v>
      </c>
      <c r="B26" s="90">
        <f>'Rep 1'!B33</f>
        <v>1.0816996607253067</v>
      </c>
      <c r="C26" s="90">
        <f>'Rep 1'!C33</f>
        <v>1.0147528497762424</v>
      </c>
      <c r="D26" s="90">
        <f>'Rep 1'!D33</f>
        <v>1.0030635794395044</v>
      </c>
      <c r="E26" s="90">
        <f>'Rep 1'!E33</f>
        <v>1.0452492050689666</v>
      </c>
      <c r="F26" s="90">
        <f>'Rep 1'!F33</f>
        <v>1.0843423823321576</v>
      </c>
      <c r="G26" s="90">
        <f>'Rep 1'!G33</f>
        <v>0.9718068683020693</v>
      </c>
      <c r="H26" s="90">
        <f>'Rep 1'!H33</f>
        <v>1.3262513104161728</v>
      </c>
      <c r="I26" s="90">
        <f>'Rep 1'!I33</f>
        <v>1.4704787095744549</v>
      </c>
      <c r="J26" s="90">
        <f>'Rep 1'!J33</f>
        <v>3.0041310894023225</v>
      </c>
      <c r="K26" s="90">
        <f>'Rep 1'!K33</f>
        <v>3.6046385897183679</v>
      </c>
      <c r="L26" s="90">
        <f>'Rep 1'!L33</f>
        <v>0.66148337942011148</v>
      </c>
      <c r="M26" s="134">
        <f>'Rep 1'!M33</f>
        <v>-5.4877675965955429E-4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>
        <f>'Rep 1'!W44</f>
        <v>3.0041310894023225</v>
      </c>
      <c r="Y26" s="90">
        <f>'Rep 1'!X44</f>
        <v>3.6046385897183679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1.0473834942800153</v>
      </c>
      <c r="C27" s="90">
        <f>IF('Rep 2'!$B$13="","",'Rep 2'!C33)</f>
        <v>1.0659380696660363</v>
      </c>
      <c r="D27" s="90">
        <f>IF('Rep 2'!$B$13="","",'Rep 2'!D33)</f>
        <v>1.1152093526705993</v>
      </c>
      <c r="E27" s="90">
        <f>IF('Rep 2'!$B$13="","",'Rep 2'!E33)</f>
        <v>1.1763344072718462</v>
      </c>
      <c r="F27" s="90">
        <f>IF('Rep 2'!$B$13="","",'Rep 2'!F33)</f>
        <v>1.2140719875720798</v>
      </c>
      <c r="G27" s="90">
        <f>IF('Rep 2'!$B$13="","",'Rep 2'!G33)</f>
        <v>1.2871794080598098</v>
      </c>
      <c r="H27" s="90">
        <f>IF('Rep 2'!$B$13="","",'Rep 2'!H33)</f>
        <v>1.5455866595957399</v>
      </c>
      <c r="I27" s="90">
        <f>IF('Rep 2'!$B$13="","",'Rep 2'!I33)</f>
        <v>1.7391893107309047</v>
      </c>
      <c r="J27" s="90">
        <f>IF('Rep 2'!$B$13="","",'Rep 2'!J33)</f>
        <v>2.3248003847739134</v>
      </c>
      <c r="K27" s="90">
        <f>IF('Rep 2'!$B$13="","",'Rep 2'!K33)</f>
        <v>13.598682642321263</v>
      </c>
      <c r="L27" s="90">
        <f>IF('Rep 2'!$B$13="","",'Rep 2'!L33)</f>
        <v>0.73572384475734143</v>
      </c>
      <c r="M27" s="134">
        <f>IF('Rep 2'!$B$13="","",'Rep 2'!M33)</f>
        <v>2.6752184566301916E-3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>
        <f>IF('Rep 2'!$B$13="","",'Rep 2'!U44)</f>
        <v>1.5455866595957399</v>
      </c>
      <c r="W27" s="90">
        <f>IF('Rep 2'!$B$13="","",'Rep 2'!V44)</f>
        <v>1.7391893107309047</v>
      </c>
      <c r="X27" s="90">
        <f>IF('Rep 2'!$B$13="","",'Rep 2'!W44)</f>
        <v>2.3248003847739134</v>
      </c>
      <c r="Y27" s="90">
        <f>IF('Rep 2'!$B$13="","",'Rep 2'!X44)</f>
        <v>13.598682642321263</v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0</v>
      </c>
      <c r="B29" s="85">
        <f>AVERAGE(B26:B28)</f>
        <v>1.064541577502661</v>
      </c>
      <c r="C29" s="85">
        <f>AVERAGE(C26:C28)</f>
        <v>1.0403454597211392</v>
      </c>
      <c r="D29" s="85">
        <f t="shared" ref="D29:M29" si="9">AVERAGE(D26:D28)</f>
        <v>1.059136466055052</v>
      </c>
      <c r="E29" s="85">
        <f t="shared" si="9"/>
        <v>1.1107918061704063</v>
      </c>
      <c r="F29" s="85">
        <f t="shared" si="9"/>
        <v>1.1492071849521186</v>
      </c>
      <c r="G29" s="85">
        <f t="shared" si="9"/>
        <v>1.1294931381809397</v>
      </c>
      <c r="H29" s="85">
        <f t="shared" si="9"/>
        <v>1.4359189850059564</v>
      </c>
      <c r="I29" s="85">
        <f t="shared" si="9"/>
        <v>1.6048340101526799</v>
      </c>
      <c r="J29" s="85">
        <f t="shared" si="9"/>
        <v>2.664465737088118</v>
      </c>
      <c r="K29" s="85">
        <f t="shared" si="9"/>
        <v>8.6016606160198155</v>
      </c>
      <c r="L29" s="85">
        <f t="shared" si="9"/>
        <v>0.69860361208872646</v>
      </c>
      <c r="M29" s="135">
        <f t="shared" si="9"/>
        <v>1.0632208484853186E-3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>
        <f t="shared" si="10"/>
        <v>1.5455866595957399</v>
      </c>
      <c r="W29" s="85">
        <f t="shared" si="10"/>
        <v>1.7391893107309047</v>
      </c>
      <c r="X29" s="85">
        <f t="shared" si="10"/>
        <v>2.664465737088118</v>
      </c>
      <c r="Y29" s="85">
        <f t="shared" si="10"/>
        <v>8.6016606160198155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2.426519399779177E-2</v>
      </c>
      <c r="C30" s="85">
        <f t="shared" ref="C30:M30" si="11">STDEV(C26:C28)</f>
        <v>3.6193416080597861E-2</v>
      </c>
      <c r="D30" s="85">
        <f t="shared" si="11"/>
        <v>7.9299036733115974E-2</v>
      </c>
      <c r="E30" s="85">
        <f t="shared" si="11"/>
        <v>9.2691235390865975E-2</v>
      </c>
      <c r="F30" s="85">
        <f t="shared" si="11"/>
        <v>9.1732683585802818E-2</v>
      </c>
      <c r="G30" s="85">
        <f t="shared" si="11"/>
        <v>0.2230020614627215</v>
      </c>
      <c r="H30" s="85">
        <f t="shared" si="11"/>
        <v>0.15509351275879116</v>
      </c>
      <c r="I30" s="85">
        <f t="shared" si="11"/>
        <v>0.19000708825443935</v>
      </c>
      <c r="J30" s="85">
        <f t="shared" si="11"/>
        <v>0.48035934791098439</v>
      </c>
      <c r="K30" s="85">
        <f t="shared" si="11"/>
        <v>7.0668563210725939</v>
      </c>
      <c r="L30" s="85">
        <f t="shared" si="11"/>
        <v>5.2495936478400118E-2</v>
      </c>
      <c r="M30" s="135">
        <f t="shared" si="11"/>
        <v>2.2797088799514694E-3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>
        <f>I3</f>
        <v>0</v>
      </c>
      <c r="B31" s="88">
        <f t="shared" ref="B31:L31" si="12">C31/2</f>
        <v>2.4389648437500001E-2</v>
      </c>
      <c r="C31" s="88">
        <f t="shared" si="12"/>
        <v>4.8779296875000003E-2</v>
      </c>
      <c r="D31" s="88">
        <f t="shared" si="12"/>
        <v>9.7558593750000006E-2</v>
      </c>
      <c r="E31" s="88">
        <f t="shared" si="12"/>
        <v>0.19511718750000001</v>
      </c>
      <c r="F31" s="88">
        <f t="shared" si="12"/>
        <v>0.39023437500000002</v>
      </c>
      <c r="G31" s="88">
        <f t="shared" si="12"/>
        <v>0.78046875000000004</v>
      </c>
      <c r="H31" s="88">
        <f t="shared" si="12"/>
        <v>1.5609375000000001</v>
      </c>
      <c r="I31" s="88">
        <f t="shared" si="12"/>
        <v>3.1218750000000002</v>
      </c>
      <c r="J31" s="88">
        <f t="shared" si="12"/>
        <v>6.2437500000000004</v>
      </c>
      <c r="K31" s="88">
        <f t="shared" si="12"/>
        <v>12.487500000000001</v>
      </c>
      <c r="L31" s="88">
        <f t="shared" si="12"/>
        <v>24.975000000000001</v>
      </c>
      <c r="M31" s="132">
        <f>$D$9</f>
        <v>49.95</v>
      </c>
      <c r="N31" s="88"/>
      <c r="O31" s="96">
        <f>A31</f>
        <v>0</v>
      </c>
      <c r="P31" s="88">
        <f t="shared" ref="P31:Z31" si="13">Q31/2</f>
        <v>2.4389648437500001E-2</v>
      </c>
      <c r="Q31" s="88">
        <f t="shared" si="13"/>
        <v>4.8779296875000003E-2</v>
      </c>
      <c r="R31" s="88">
        <f t="shared" si="13"/>
        <v>9.7558593750000006E-2</v>
      </c>
      <c r="S31" s="88">
        <f t="shared" si="13"/>
        <v>0.19511718750000001</v>
      </c>
      <c r="T31" s="88">
        <f t="shared" si="13"/>
        <v>0.39023437500000002</v>
      </c>
      <c r="U31" s="88">
        <f t="shared" si="13"/>
        <v>0.78046875000000004</v>
      </c>
      <c r="V31" s="88">
        <f t="shared" si="13"/>
        <v>1.5609375000000001</v>
      </c>
      <c r="W31" s="88">
        <f t="shared" si="13"/>
        <v>3.1218750000000002</v>
      </c>
      <c r="X31" s="88">
        <f t="shared" si="13"/>
        <v>6.2437500000000004</v>
      </c>
      <c r="Y31" s="88">
        <f t="shared" si="13"/>
        <v>12.487500000000001</v>
      </c>
      <c r="Z31" s="88">
        <f t="shared" si="13"/>
        <v>24.975000000000001</v>
      </c>
      <c r="AA31" s="89">
        <f>$D$9</f>
        <v>49.95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1.0533472964886712</v>
      </c>
      <c r="C32" s="90">
        <f>'Rep 1'!C34</f>
        <v>1.1048153489411823</v>
      </c>
      <c r="D32" s="90">
        <f>'Rep 1'!D34</f>
        <v>1.0917027828303856</v>
      </c>
      <c r="E32" s="90">
        <f>'Rep 1'!E34</f>
        <v>0.96330138799717135</v>
      </c>
      <c r="F32" s="90">
        <f>'Rep 1'!F34</f>
        <v>1.0601275700199351</v>
      </c>
      <c r="G32" s="90">
        <f>'Rep 1'!G34</f>
        <v>0.99316467425395538</v>
      </c>
      <c r="H32" s="90">
        <f>'Rep 1'!H34</f>
        <v>1.3069915618500805</v>
      </c>
      <c r="I32" s="90">
        <f>'Rep 1'!I34</f>
        <v>2.4536539617973498</v>
      </c>
      <c r="J32" s="90">
        <f>'Rep 1'!J34</f>
        <v>17.818987701797312</v>
      </c>
      <c r="K32" s="90">
        <f>'Rep 1'!K34</f>
        <v>0.27251542670938161</v>
      </c>
      <c r="L32" s="90">
        <f>'Rep 1'!L34</f>
        <v>-1.2170331480215195E-3</v>
      </c>
      <c r="M32" s="134">
        <f>'Rep 1'!M34</f>
        <v>-6.795592293802529E-4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>
        <f>'Rep 1'!V45</f>
        <v>2.4536539617973498</v>
      </c>
      <c r="X32" s="90">
        <f>'Rep 1'!W45</f>
        <v>17.818987701797312</v>
      </c>
      <c r="Y32" s="90" t="str">
        <f>'Rep 1'!X45</f>
        <v/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1.0741450537699717</v>
      </c>
      <c r="C33" s="90">
        <f>IF('Rep 2'!$B$13="","",'Rep 2'!C34)</f>
        <v>1.0341754135381793</v>
      </c>
      <c r="D33" s="90">
        <f>IF('Rep 2'!$B$13="","",'Rep 2'!D34)</f>
        <v>1.0446363192057511</v>
      </c>
      <c r="E33" s="90">
        <f>IF('Rep 2'!$B$13="","",'Rep 2'!E34)</f>
        <v>1.0165341470042748</v>
      </c>
      <c r="F33" s="90">
        <f>IF('Rep 2'!$B$13="","",'Rep 2'!F34)</f>
        <v>1.1680917948191278</v>
      </c>
      <c r="G33" s="90">
        <f>IF('Rep 2'!$B$13="","",'Rep 2'!G34)</f>
        <v>1.3323607212105439</v>
      </c>
      <c r="H33" s="90">
        <f>IF('Rep 2'!$B$13="","",'Rep 2'!H34)</f>
        <v>1.4875121731837122</v>
      </c>
      <c r="I33" s="90">
        <f>IF('Rep 2'!$B$13="","",'Rep 2'!I34)</f>
        <v>3.0348674509112068</v>
      </c>
      <c r="J33" s="90">
        <f>IF('Rep 2'!$B$13="","",'Rep 2'!J34)</f>
        <v>9.4614820524276269</v>
      </c>
      <c r="K33" s="90">
        <f>IF('Rep 2'!$B$13="","",'Rep 2'!K34)</f>
        <v>5.3943291647157868E-3</v>
      </c>
      <c r="L33" s="90">
        <f>IF('Rep 2'!$B$13="","",'Rep 2'!L34)</f>
        <v>8.0669770072533311E-4</v>
      </c>
      <c r="M33" s="134">
        <f>IF('Rep 2'!$B$13="","",'Rep 2'!M34)</f>
        <v>-1.9863790196416058E-4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>
        <f>IF('Rep 2'!$B$13="","",'Rep 2'!V45)</f>
        <v>3.0348674509112068</v>
      </c>
      <c r="X33" s="90">
        <f>IF('Rep 2'!$B$13="","",'Rep 2'!W45)</f>
        <v>9.4614820524276269</v>
      </c>
      <c r="Y33" s="90" t="str">
        <f>IF('Rep 2'!$B$13="","",'Rep 2'!X45)</f>
        <v/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0</v>
      </c>
      <c r="B35" s="85">
        <f t="shared" ref="B35:M35" si="14">AVERAGE(B32:B34)</f>
        <v>1.0637461751293213</v>
      </c>
      <c r="C35" s="85">
        <f t="shared" si="14"/>
        <v>1.0694953812396808</v>
      </c>
      <c r="D35" s="85">
        <f t="shared" si="14"/>
        <v>1.0681695510180682</v>
      </c>
      <c r="E35" s="85">
        <f t="shared" si="14"/>
        <v>0.98991776750072313</v>
      </c>
      <c r="F35" s="85">
        <f t="shared" si="14"/>
        <v>1.1141096824195316</v>
      </c>
      <c r="G35" s="85">
        <f t="shared" si="14"/>
        <v>1.1627626977322496</v>
      </c>
      <c r="H35" s="85">
        <f t="shared" si="14"/>
        <v>1.3972518675168963</v>
      </c>
      <c r="I35" s="85">
        <f t="shared" si="14"/>
        <v>2.7442607063542783</v>
      </c>
      <c r="J35" s="85">
        <f t="shared" si="14"/>
        <v>13.640234877112469</v>
      </c>
      <c r="K35" s="85">
        <f t="shared" si="14"/>
        <v>0.13895487793704869</v>
      </c>
      <c r="L35" s="85">
        <f t="shared" si="14"/>
        <v>-2.0516772364809319E-4</v>
      </c>
      <c r="M35" s="135">
        <f t="shared" si="14"/>
        <v>-4.3909856567220674E-4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>
        <f t="shared" si="15"/>
        <v>2.7442607063542783</v>
      </c>
      <c r="X35" s="85">
        <f t="shared" si="15"/>
        <v>13.640234877112469</v>
      </c>
      <c r="Y35" s="85" t="e">
        <f t="shared" si="15"/>
        <v>#DIV/0!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1.4706235207079485E-2</v>
      </c>
      <c r="C36" s="85">
        <f t="shared" ref="C36:M36" si="16">STDEV(C32:C34)</f>
        <v>4.9949977346043055E-2</v>
      </c>
      <c r="D36" s="85">
        <f t="shared" si="16"/>
        <v>3.3281015595449034E-2</v>
      </c>
      <c r="E36" s="85">
        <f t="shared" si="16"/>
        <v>3.7641244875192117E-2</v>
      </c>
      <c r="F36" s="85">
        <f t="shared" si="16"/>
        <v>7.6342235481058021E-2</v>
      </c>
      <c r="G36" s="85">
        <f t="shared" si="16"/>
        <v>0.23984782495467502</v>
      </c>
      <c r="H36" s="85">
        <f t="shared" si="16"/>
        <v>0.12764734841795211</v>
      </c>
      <c r="I36" s="85">
        <f t="shared" si="16"/>
        <v>0.4109799994695022</v>
      </c>
      <c r="J36" s="85">
        <f t="shared" si="16"/>
        <v>5.9096489184741854</v>
      </c>
      <c r="K36" s="85">
        <f t="shared" si="16"/>
        <v>0.18888313947182644</v>
      </c>
      <c r="L36" s="85">
        <f t="shared" si="16"/>
        <v>1.4309938064453068E-3</v>
      </c>
      <c r="M36" s="135">
        <f t="shared" si="16"/>
        <v>3.4006273183315476E-4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>
        <f>I4</f>
        <v>0</v>
      </c>
      <c r="B37" s="88">
        <f t="shared" ref="B37:L37" si="17">C37/2</f>
        <v>2.4389648437500001E-2</v>
      </c>
      <c r="C37" s="88">
        <f t="shared" si="17"/>
        <v>4.8779296875000003E-2</v>
      </c>
      <c r="D37" s="88">
        <f t="shared" si="17"/>
        <v>9.7558593750000006E-2</v>
      </c>
      <c r="E37" s="88">
        <f t="shared" si="17"/>
        <v>0.19511718750000001</v>
      </c>
      <c r="F37" s="88">
        <f t="shared" si="17"/>
        <v>0.39023437500000002</v>
      </c>
      <c r="G37" s="88">
        <f t="shared" si="17"/>
        <v>0.78046875000000004</v>
      </c>
      <c r="H37" s="88">
        <f t="shared" si="17"/>
        <v>1.5609375000000001</v>
      </c>
      <c r="I37" s="88">
        <f t="shared" si="17"/>
        <v>3.1218750000000002</v>
      </c>
      <c r="J37" s="88">
        <f t="shared" si="17"/>
        <v>6.2437500000000004</v>
      </c>
      <c r="K37" s="88">
        <f t="shared" si="17"/>
        <v>12.487500000000001</v>
      </c>
      <c r="L37" s="88">
        <f t="shared" si="17"/>
        <v>24.975000000000001</v>
      </c>
      <c r="M37" s="132">
        <f>$D$9</f>
        <v>49.95</v>
      </c>
      <c r="N37" s="88"/>
      <c r="O37" s="96">
        <f>A37</f>
        <v>0</v>
      </c>
      <c r="P37" s="88">
        <f t="shared" ref="P37:Z37" si="18">Q37/2</f>
        <v>2.4389648437500001E-2</v>
      </c>
      <c r="Q37" s="88">
        <f t="shared" si="18"/>
        <v>4.8779296875000003E-2</v>
      </c>
      <c r="R37" s="88">
        <f t="shared" si="18"/>
        <v>9.7558593750000006E-2</v>
      </c>
      <c r="S37" s="88">
        <f t="shared" si="18"/>
        <v>0.19511718750000001</v>
      </c>
      <c r="T37" s="88">
        <f t="shared" si="18"/>
        <v>0.39023437500000002</v>
      </c>
      <c r="U37" s="88">
        <f t="shared" si="18"/>
        <v>0.78046875000000004</v>
      </c>
      <c r="V37" s="88">
        <f t="shared" si="18"/>
        <v>1.5609375000000001</v>
      </c>
      <c r="W37" s="88">
        <f t="shared" si="18"/>
        <v>3.1218750000000002</v>
      </c>
      <c r="X37" s="88">
        <f t="shared" si="18"/>
        <v>6.2437500000000004</v>
      </c>
      <c r="Y37" s="88">
        <f t="shared" si="18"/>
        <v>12.487500000000001</v>
      </c>
      <c r="Z37" s="88">
        <f t="shared" si="18"/>
        <v>24.975000000000001</v>
      </c>
      <c r="AA37" s="89">
        <f>$D$9</f>
        <v>49.95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1.0516077763503839</v>
      </c>
      <c r="C38" s="90">
        <f>'Rep 1'!C35</f>
        <v>1.0174470380553944</v>
      </c>
      <c r="D38" s="90">
        <f>'Rep 1'!D35</f>
        <v>0.99528672636316584</v>
      </c>
      <c r="E38" s="90">
        <f>'Rep 1'!E35</f>
        <v>0.90123007904752084</v>
      </c>
      <c r="F38" s="90">
        <f>'Rep 1'!F35</f>
        <v>0.88596232164335398</v>
      </c>
      <c r="G38" s="90">
        <f>'Rep 1'!G35</f>
        <v>0.83596919055892227</v>
      </c>
      <c r="H38" s="90">
        <f>'Rep 1'!H35</f>
        <v>0.87130881948434258</v>
      </c>
      <c r="I38" s="90">
        <f>'Rep 1'!I35</f>
        <v>0.75166253562404606</v>
      </c>
      <c r="J38" s="90">
        <f>'Rep 1'!J35</f>
        <v>0.72775109630142676</v>
      </c>
      <c r="K38" s="90">
        <f>'Rep 1'!K35</f>
        <v>0.59561465511306955</v>
      </c>
      <c r="L38" s="90">
        <f>'Rep 1'!L35</f>
        <v>0.43915151659180102</v>
      </c>
      <c r="M38" s="134">
        <f>'Rep 1'!M35</f>
        <v>0.23236511415933281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 t="str">
        <f>'Rep 1'!T46</f>
        <v/>
      </c>
      <c r="V38" s="90" t="str">
        <f>'Rep 1'!U46</f>
        <v/>
      </c>
      <c r="W38" s="90" t="str">
        <f>'Rep 1'!V46</f>
        <v/>
      </c>
      <c r="X38" s="90" t="str">
        <f>'Rep 1'!W46</f>
        <v/>
      </c>
      <c r="Y38" s="90" t="str">
        <f>'Rep 1'!X46</f>
        <v/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1.0161929496197331</v>
      </c>
      <c r="C39" s="90">
        <f>IF('Rep 2'!$B$13="","",'Rep 2'!C35)</f>
        <v>1.0281924169266294</v>
      </c>
      <c r="D39" s="90">
        <f>IF('Rep 2'!$B$13="","",'Rep 2'!D35)</f>
        <v>1.0523192975267435</v>
      </c>
      <c r="E39" s="90">
        <f>IF('Rep 2'!$B$13="","",'Rep 2'!E35)</f>
        <v>1.0461006015595358</v>
      </c>
      <c r="F39" s="90">
        <f>IF('Rep 2'!$B$13="","",'Rep 2'!F35)</f>
        <v>1.1408390859953208</v>
      </c>
      <c r="G39" s="90">
        <f>IF('Rep 2'!$B$13="","",'Rep 2'!G35)</f>
        <v>1.1556232169341423</v>
      </c>
      <c r="H39" s="90">
        <f>IF('Rep 2'!$B$13="","",'Rep 2'!H35)</f>
        <v>1.0147150381372934</v>
      </c>
      <c r="I39" s="90">
        <f>IF('Rep 2'!$B$13="","",'Rep 2'!I35)</f>
        <v>0.93223376487373155</v>
      </c>
      <c r="J39" s="90">
        <f>IF('Rep 2'!$B$13="","",'Rep 2'!J35)</f>
        <v>0.90007294013114036</v>
      </c>
      <c r="K39" s="90">
        <f>IF('Rep 2'!$B$13="","",'Rep 2'!K35)</f>
        <v>0.81507130502645053</v>
      </c>
      <c r="L39" s="90">
        <f>IF('Rep 2'!$B$13="","",'Rep 2'!L35)</f>
        <v>0.67090469460281899</v>
      </c>
      <c r="M39" s="134">
        <f>IF('Rep 2'!$B$13="","",'Rep 2'!M35)</f>
        <v>0.56883920452175685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 t="str">
        <f>IF('Rep 2'!$B$13="","",'Rep 2'!T46)</f>
        <v/>
      </c>
      <c r="V39" s="90" t="str">
        <f>IF('Rep 2'!$B$13="","",'Rep 2'!U46)</f>
        <v/>
      </c>
      <c r="W39" s="90" t="str">
        <f>IF('Rep 2'!$B$13="","",'Rep 2'!V46)</f>
        <v/>
      </c>
      <c r="X39" s="90" t="str">
        <f>IF('Rep 2'!$B$13="","",'Rep 2'!W46)</f>
        <v/>
      </c>
      <c r="Y39" s="90" t="str">
        <f>IF('Rep 2'!$B$13="","",'Rep 2'!X46)</f>
        <v/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0</v>
      </c>
      <c r="B41" s="85">
        <f t="shared" ref="B41:M41" si="19">AVERAGE(B38:B40)</f>
        <v>1.0339003629850585</v>
      </c>
      <c r="C41" s="85">
        <f t="shared" si="19"/>
        <v>1.022819727491012</v>
      </c>
      <c r="D41" s="85">
        <f t="shared" si="19"/>
        <v>1.0238030119449546</v>
      </c>
      <c r="E41" s="85">
        <f t="shared" si="19"/>
        <v>0.97366534030352825</v>
      </c>
      <c r="F41" s="85">
        <f t="shared" si="19"/>
        <v>1.0134007038193373</v>
      </c>
      <c r="G41" s="85">
        <f t="shared" si="19"/>
        <v>0.99579620374653222</v>
      </c>
      <c r="H41" s="85">
        <f t="shared" si="19"/>
        <v>0.94301192881081797</v>
      </c>
      <c r="I41" s="85">
        <f t="shared" si="19"/>
        <v>0.8419481502488888</v>
      </c>
      <c r="J41" s="85">
        <f t="shared" si="19"/>
        <v>0.81391201821628356</v>
      </c>
      <c r="K41" s="85">
        <f t="shared" si="19"/>
        <v>0.70534298006976004</v>
      </c>
      <c r="L41" s="85">
        <f t="shared" si="19"/>
        <v>0.55502810559730997</v>
      </c>
      <c r="M41" s="135">
        <f t="shared" si="19"/>
        <v>0.40060215934054483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 t="e">
        <f t="shared" si="20"/>
        <v>#DIV/0!</v>
      </c>
      <c r="V41" s="85" t="e">
        <f t="shared" si="20"/>
        <v>#DIV/0!</v>
      </c>
      <c r="W41" s="85" t="e">
        <f t="shared" si="20"/>
        <v>#DIV/0!</v>
      </c>
      <c r="X41" s="85" t="e">
        <f t="shared" si="20"/>
        <v>#DIV/0!</v>
      </c>
      <c r="Y41" s="85" t="e">
        <f t="shared" si="20"/>
        <v>#DIV/0!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2.5042064135789847E-2</v>
      </c>
      <c r="C42" s="85">
        <f t="shared" ref="C42:M42" si="21">STDEV(C38:C40)</f>
        <v>7.5981302662689581E-3</v>
      </c>
      <c r="D42" s="85">
        <f t="shared" si="21"/>
        <v>4.0328117818270087E-2</v>
      </c>
      <c r="E42" s="85">
        <f t="shared" si="21"/>
        <v>0.10243892886228415</v>
      </c>
      <c r="F42" s="85">
        <f t="shared" si="21"/>
        <v>0.18022508844016258</v>
      </c>
      <c r="G42" s="85">
        <f t="shared" si="21"/>
        <v>0.22602952968350215</v>
      </c>
      <c r="H42" s="85">
        <f t="shared" si="21"/>
        <v>0.10140350967382225</v>
      </c>
      <c r="I42" s="85">
        <f t="shared" si="21"/>
        <v>0.12768314068964284</v>
      </c>
      <c r="J42" s="85">
        <f t="shared" si="21"/>
        <v>0.12184994431856025</v>
      </c>
      <c r="K42" s="85">
        <f t="shared" si="21"/>
        <v>0.15517928533023401</v>
      </c>
      <c r="L42" s="85">
        <f t="shared" si="21"/>
        <v>0.16387424373312401</v>
      </c>
      <c r="M42" s="135">
        <f t="shared" si="21"/>
        <v>0.23792311098884528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>
        <f>I5</f>
        <v>0</v>
      </c>
      <c r="B43" s="88">
        <f t="shared" ref="B43:L43" si="22">C43/2</f>
        <v>2.4389648437500001E-2</v>
      </c>
      <c r="C43" s="88">
        <f t="shared" si="22"/>
        <v>4.8779296875000003E-2</v>
      </c>
      <c r="D43" s="88">
        <f t="shared" si="22"/>
        <v>9.7558593750000006E-2</v>
      </c>
      <c r="E43" s="88">
        <f t="shared" si="22"/>
        <v>0.19511718750000001</v>
      </c>
      <c r="F43" s="88">
        <f t="shared" si="22"/>
        <v>0.39023437500000002</v>
      </c>
      <c r="G43" s="88">
        <f t="shared" si="22"/>
        <v>0.78046875000000004</v>
      </c>
      <c r="H43" s="88">
        <f t="shared" si="22"/>
        <v>1.5609375000000001</v>
      </c>
      <c r="I43" s="88">
        <f t="shared" si="22"/>
        <v>3.1218750000000002</v>
      </c>
      <c r="J43" s="88">
        <f t="shared" si="22"/>
        <v>6.2437500000000004</v>
      </c>
      <c r="K43" s="88">
        <f t="shared" si="22"/>
        <v>12.487500000000001</v>
      </c>
      <c r="L43" s="88">
        <f t="shared" si="22"/>
        <v>24.975000000000001</v>
      </c>
      <c r="M43" s="132">
        <f>$D$9</f>
        <v>49.95</v>
      </c>
      <c r="N43" s="88"/>
      <c r="O43" s="96">
        <f>A43</f>
        <v>0</v>
      </c>
      <c r="P43" s="88">
        <f t="shared" ref="P43:Z43" si="23">Q43/2</f>
        <v>2.4389648437500001E-2</v>
      </c>
      <c r="Q43" s="88">
        <f t="shared" si="23"/>
        <v>4.8779296875000003E-2</v>
      </c>
      <c r="R43" s="88">
        <f t="shared" si="23"/>
        <v>9.7558593750000006E-2</v>
      </c>
      <c r="S43" s="88">
        <f t="shared" si="23"/>
        <v>0.19511718750000001</v>
      </c>
      <c r="T43" s="88">
        <f t="shared" si="23"/>
        <v>0.39023437500000002</v>
      </c>
      <c r="U43" s="88">
        <f t="shared" si="23"/>
        <v>0.78046875000000004</v>
      </c>
      <c r="V43" s="88">
        <f t="shared" si="23"/>
        <v>1.5609375000000001</v>
      </c>
      <c r="W43" s="88">
        <f t="shared" si="23"/>
        <v>3.1218750000000002</v>
      </c>
      <c r="X43" s="88">
        <f t="shared" si="23"/>
        <v>6.2437500000000004</v>
      </c>
      <c r="Y43" s="88">
        <f t="shared" si="23"/>
        <v>12.487500000000001</v>
      </c>
      <c r="Z43" s="88">
        <f t="shared" si="23"/>
        <v>24.975000000000001</v>
      </c>
      <c r="AA43" s="89">
        <f>$D$9</f>
        <v>49.95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1.0674625738584229</v>
      </c>
      <c r="C44" s="90">
        <f>'Rep 1'!C36</f>
        <v>0.97579442290871077</v>
      </c>
      <c r="D44" s="90">
        <f>'Rep 1'!D36</f>
        <v>0.92276783196608525</v>
      </c>
      <c r="E44" s="90">
        <f>'Rep 1'!E36</f>
        <v>0.89196196787963722</v>
      </c>
      <c r="F44" s="90">
        <f>'Rep 1'!F36</f>
        <v>0.85760989558099132</v>
      </c>
      <c r="G44" s="90">
        <f>'Rep 1'!G36</f>
        <v>0.836438792192291</v>
      </c>
      <c r="H44" s="90">
        <f>'Rep 1'!H36</f>
        <v>0.79120098222176216</v>
      </c>
      <c r="I44" s="90">
        <f>'Rep 1'!I36</f>
        <v>0.83015823647160192</v>
      </c>
      <c r="J44" s="90">
        <f>'Rep 1'!J36</f>
        <v>0.68630911799354388</v>
      </c>
      <c r="K44" s="90">
        <f>'Rep 1'!K36</f>
        <v>0.75038768012177026</v>
      </c>
      <c r="L44" s="90">
        <f>'Rep 1'!L36</f>
        <v>0.68034522360240601</v>
      </c>
      <c r="M44" s="134">
        <f>'Rep 1'!M36</f>
        <v>0.57985031975757373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 t="str">
        <f>'Rep 1'!X47</f>
        <v/>
      </c>
      <c r="Z44" s="90" t="str">
        <f>'Rep 1'!Y47</f>
        <v/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1.0139458516951896</v>
      </c>
      <c r="C45" s="90">
        <f>IF('Rep 2'!$B$13="","",'Rep 2'!C36)</f>
        <v>1.0024799026379887</v>
      </c>
      <c r="D45" s="90">
        <f>IF('Rep 2'!$B$13="","",'Rep 2'!D36)</f>
        <v>1.0472380635979006</v>
      </c>
      <c r="E45" s="90">
        <f>IF('Rep 2'!$B$13="","",'Rep 2'!E36)</f>
        <v>1.0209409402547824</v>
      </c>
      <c r="F45" s="90">
        <f>IF('Rep 2'!$B$13="","",'Rep 2'!F36)</f>
        <v>1.0361752661624184</v>
      </c>
      <c r="G45" s="90">
        <f>IF('Rep 2'!$B$13="","",'Rep 2'!G36)</f>
        <v>1.08112625001586</v>
      </c>
      <c r="H45" s="90">
        <f>IF('Rep 2'!$B$13="","",'Rep 2'!H36)</f>
        <v>0.94801390753503567</v>
      </c>
      <c r="I45" s="90">
        <f>IF('Rep 2'!$B$13="","",'Rep 2'!I36)</f>
        <v>0.9391635113137532</v>
      </c>
      <c r="J45" s="90">
        <f>IF('Rep 2'!$B$13="","",'Rep 2'!J36)</f>
        <v>0.91177024810906182</v>
      </c>
      <c r="K45" s="90">
        <f>IF('Rep 2'!$B$13="","",'Rep 2'!K36)</f>
        <v>0.93801321850131447</v>
      </c>
      <c r="L45" s="90">
        <f>IF('Rep 2'!$B$13="","",'Rep 2'!L36)</f>
        <v>1.0425698509268038</v>
      </c>
      <c r="M45" s="134">
        <f>IF('Rep 2'!$B$13="","",'Rep 2'!M36)</f>
        <v>1.3292572759993118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 t="str">
        <f>IF('Rep 2'!$B$13="","",'Rep 2'!X47)</f>
        <v/>
      </c>
      <c r="Z45" s="90" t="str">
        <f>IF('Rep 2'!$B$13="","",'Rep 2'!Y47)</f>
        <v/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0</v>
      </c>
      <c r="B47" s="85">
        <f t="shared" ref="B47:M47" si="24">AVERAGE(B44:B46)</f>
        <v>1.0407042127768062</v>
      </c>
      <c r="C47" s="85">
        <f t="shared" si="24"/>
        <v>0.98913716277334973</v>
      </c>
      <c r="D47" s="85">
        <f t="shared" si="24"/>
        <v>0.98500294778199293</v>
      </c>
      <c r="E47" s="85">
        <f t="shared" si="24"/>
        <v>0.95645145406720977</v>
      </c>
      <c r="F47" s="85">
        <f t="shared" si="24"/>
        <v>0.9468925808717048</v>
      </c>
      <c r="G47" s="85">
        <f t="shared" si="24"/>
        <v>0.95878252110407547</v>
      </c>
      <c r="H47" s="85">
        <f t="shared" si="24"/>
        <v>0.86960744487839892</v>
      </c>
      <c r="I47" s="85">
        <f t="shared" si="24"/>
        <v>0.88466087389267756</v>
      </c>
      <c r="J47" s="85">
        <f t="shared" si="24"/>
        <v>0.79903968305130291</v>
      </c>
      <c r="K47" s="85">
        <f t="shared" si="24"/>
        <v>0.84420044931154237</v>
      </c>
      <c r="L47" s="85">
        <f t="shared" si="24"/>
        <v>0.86145753726460494</v>
      </c>
      <c r="M47" s="135">
        <f t="shared" si="24"/>
        <v>0.95455379787844274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 t="e">
        <f t="shared" si="25"/>
        <v>#DIV/0!</v>
      </c>
      <c r="Z47" s="85" t="e">
        <f t="shared" si="25"/>
        <v>#DIV/0!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3.7842037148498688E-2</v>
      </c>
      <c r="C48" s="85">
        <f t="shared" ref="C48:M48" si="26">STDEV(C44:C46)</f>
        <v>1.8869483675788577E-2</v>
      </c>
      <c r="D48" s="85">
        <f t="shared" si="26"/>
        <v>8.8013744842716957E-2</v>
      </c>
      <c r="E48" s="85">
        <f t="shared" si="26"/>
        <v>9.1201905996937574E-2</v>
      </c>
      <c r="F48" s="85">
        <f t="shared" si="26"/>
        <v>0.12626478442321593</v>
      </c>
      <c r="G48" s="85">
        <f t="shared" si="26"/>
        <v>0.17302016069834353</v>
      </c>
      <c r="H48" s="85">
        <f t="shared" si="26"/>
        <v>0.11088348286671532</v>
      </c>
      <c r="I48" s="85">
        <f t="shared" si="26"/>
        <v>7.7078369025988538E-2</v>
      </c>
      <c r="J48" s="85">
        <f t="shared" si="26"/>
        <v>0.15942509399866517</v>
      </c>
      <c r="K48" s="85">
        <f t="shared" si="26"/>
        <v>0.13267129051195253</v>
      </c>
      <c r="L48" s="85">
        <f t="shared" si="26"/>
        <v>0.25613149029385129</v>
      </c>
      <c r="M48" s="135">
        <f t="shared" si="26"/>
        <v>0.52991074062690324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 t="str">
        <f>I6</f>
        <v>BPF</v>
      </c>
      <c r="B49" s="88">
        <f t="shared" ref="B49:L49" si="27">C49/2</f>
        <v>2.4389648437500001E-2</v>
      </c>
      <c r="C49" s="88">
        <f t="shared" si="27"/>
        <v>4.8779296875000003E-2</v>
      </c>
      <c r="D49" s="88">
        <f t="shared" si="27"/>
        <v>9.7558593750000006E-2</v>
      </c>
      <c r="E49" s="88">
        <f t="shared" si="27"/>
        <v>0.19511718750000001</v>
      </c>
      <c r="F49" s="88">
        <f t="shared" si="27"/>
        <v>0.39023437500000002</v>
      </c>
      <c r="G49" s="88">
        <f t="shared" si="27"/>
        <v>0.78046875000000004</v>
      </c>
      <c r="H49" s="88">
        <f t="shared" si="27"/>
        <v>1.5609375000000001</v>
      </c>
      <c r="I49" s="88">
        <f t="shared" si="27"/>
        <v>3.1218750000000002</v>
      </c>
      <c r="J49" s="88">
        <f t="shared" si="27"/>
        <v>6.2437500000000004</v>
      </c>
      <c r="K49" s="88">
        <f t="shared" si="27"/>
        <v>12.487500000000001</v>
      </c>
      <c r="L49" s="88">
        <f t="shared" si="27"/>
        <v>24.975000000000001</v>
      </c>
      <c r="M49" s="132">
        <f>$D$9</f>
        <v>49.95</v>
      </c>
      <c r="N49" s="88"/>
      <c r="O49" s="96" t="str">
        <f>A49</f>
        <v>BPF</v>
      </c>
      <c r="P49" s="88">
        <f t="shared" ref="P49:Z49" si="28">Q49/2</f>
        <v>2.4389648437500001E-2</v>
      </c>
      <c r="Q49" s="88">
        <f t="shared" si="28"/>
        <v>4.8779296875000003E-2</v>
      </c>
      <c r="R49" s="88">
        <f t="shared" si="28"/>
        <v>9.7558593750000006E-2</v>
      </c>
      <c r="S49" s="88">
        <f t="shared" si="28"/>
        <v>0.19511718750000001</v>
      </c>
      <c r="T49" s="88">
        <f t="shared" si="28"/>
        <v>0.39023437500000002</v>
      </c>
      <c r="U49" s="88">
        <f t="shared" si="28"/>
        <v>0.78046875000000004</v>
      </c>
      <c r="V49" s="88">
        <f t="shared" si="28"/>
        <v>1.5609375000000001</v>
      </c>
      <c r="W49" s="88">
        <f t="shared" si="28"/>
        <v>3.1218750000000002</v>
      </c>
      <c r="X49" s="88">
        <f t="shared" si="28"/>
        <v>6.2437500000000004</v>
      </c>
      <c r="Y49" s="88">
        <f t="shared" si="28"/>
        <v>12.487500000000001</v>
      </c>
      <c r="Z49" s="88">
        <f t="shared" si="28"/>
        <v>24.975000000000001</v>
      </c>
      <c r="AA49" s="89">
        <f>$D$9</f>
        <v>49.95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1.0360402281611432</v>
      </c>
      <c r="C50" s="90">
        <f>'Rep 1'!C37</f>
        <v>1.0795877526124606</v>
      </c>
      <c r="D50" s="90">
        <f>'Rep 1'!D37</f>
        <v>0.93493488769258459</v>
      </c>
      <c r="E50" s="90">
        <f>'Rep 1'!E37</f>
        <v>0.98888970292551315</v>
      </c>
      <c r="F50" s="90">
        <f>'Rep 1'!F37</f>
        <v>0.84335452068315719</v>
      </c>
      <c r="G50" s="90">
        <f>'Rep 1'!G37</f>
        <v>0.82963860090175257</v>
      </c>
      <c r="H50" s="90">
        <f>'Rep 1'!H37</f>
        <v>0.97312384850151867</v>
      </c>
      <c r="I50" s="90">
        <f>'Rep 1'!I37</f>
        <v>0.75526253309720648</v>
      </c>
      <c r="J50" s="90">
        <f>'Rep 1'!J37</f>
        <v>0.74559038986817006</v>
      </c>
      <c r="K50" s="90">
        <f>'Rep 1'!K37</f>
        <v>0.52360375950842952</v>
      </c>
      <c r="L50" s="90">
        <f>'Rep 1'!L37</f>
        <v>1.3696297951058007</v>
      </c>
      <c r="M50" s="134">
        <f>'Rep 1'!M37</f>
        <v>-9.5885026217624927E-4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1.0262781402490566</v>
      </c>
      <c r="C51" s="90">
        <f>IF('Rep 2'!$B$13="","",'Rep 2'!C37)</f>
        <v>1.0216966129835121</v>
      </c>
      <c r="D51" s="90">
        <f>IF('Rep 2'!$B$13="","",'Rep 2'!D37)</f>
        <v>1.0123719999738732</v>
      </c>
      <c r="E51" s="90">
        <f>IF('Rep 2'!$B$13="","",'Rep 2'!E37)</f>
        <v>1.0142393633741125</v>
      </c>
      <c r="F51" s="90">
        <f>IF('Rep 2'!$B$13="","",'Rep 2'!F37)</f>
        <v>1.0250215635836339</v>
      </c>
      <c r="G51" s="90">
        <f>IF('Rep 2'!$B$13="","",'Rep 2'!G37)</f>
        <v>1.121893018290937</v>
      </c>
      <c r="H51" s="90">
        <f>IF('Rep 2'!$B$13="","",'Rep 2'!H37)</f>
        <v>0.94599604137252202</v>
      </c>
      <c r="I51" s="90">
        <f>IF('Rep 2'!$B$13="","",'Rep 2'!I37)</f>
        <v>0.89601686027192862</v>
      </c>
      <c r="J51" s="90">
        <f>IF('Rep 2'!$B$13="","",'Rep 2'!J37)</f>
        <v>0.89620470465371438</v>
      </c>
      <c r="K51" s="90">
        <f>IF('Rep 2'!$B$13="","",'Rep 2'!K37)</f>
        <v>1.0224978706574654</v>
      </c>
      <c r="L51" s="90">
        <f>IF('Rep 2'!$B$13="","",'Rep 2'!L37)</f>
        <v>8.4462379529809528</v>
      </c>
      <c r="M51" s="134">
        <f>IF('Rep 2'!$B$13="","",'Rep 2'!M37)</f>
        <v>5.5750756865456316E-4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>
        <f>IF('Rep 2'!$B$13="","",'Rep 2'!Y48)</f>
        <v>8.4462379529809528</v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BPF</v>
      </c>
      <c r="B53" s="85">
        <f t="shared" ref="B53:M53" si="29">AVERAGE(B50:B52)</f>
        <v>1.0311591842050998</v>
      </c>
      <c r="C53" s="85">
        <f t="shared" si="29"/>
        <v>1.0506421827979864</v>
      </c>
      <c r="D53" s="85">
        <f t="shared" si="29"/>
        <v>0.97365344383322894</v>
      </c>
      <c r="E53" s="85">
        <f t="shared" si="29"/>
        <v>1.0015645331498129</v>
      </c>
      <c r="F53" s="85">
        <f t="shared" si="29"/>
        <v>0.93418804213339557</v>
      </c>
      <c r="G53" s="85">
        <f t="shared" si="29"/>
        <v>0.97576580959634485</v>
      </c>
      <c r="H53" s="85">
        <f t="shared" si="29"/>
        <v>0.95955994493702035</v>
      </c>
      <c r="I53" s="85">
        <f t="shared" si="29"/>
        <v>0.8256396966845676</v>
      </c>
      <c r="J53" s="85">
        <f t="shared" si="29"/>
        <v>0.82089754726094222</v>
      </c>
      <c r="K53" s="85">
        <f t="shared" si="29"/>
        <v>0.77305081508294748</v>
      </c>
      <c r="L53" s="85">
        <f t="shared" si="29"/>
        <v>4.9079338740433771</v>
      </c>
      <c r="M53" s="135">
        <f t="shared" si="29"/>
        <v>-2.0067134676084305E-4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>
        <f t="shared" si="30"/>
        <v>8.4462379529809528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6.902838561175623E-3</v>
      </c>
      <c r="C54" s="85">
        <f t="shared" ref="C54:M54" si="31">STDEV(C50:C52)</f>
        <v>4.0935217402246787E-2</v>
      </c>
      <c r="D54" s="85">
        <f t="shared" si="31"/>
        <v>5.4756307209603235E-2</v>
      </c>
      <c r="E54" s="85">
        <f t="shared" si="31"/>
        <v>1.7924916803980999E-2</v>
      </c>
      <c r="F54" s="85">
        <f t="shared" si="31"/>
        <v>0.12845799795303456</v>
      </c>
      <c r="G54" s="85">
        <f t="shared" si="31"/>
        <v>0.20665508036761554</v>
      </c>
      <c r="H54" s="85">
        <f t="shared" si="31"/>
        <v>1.9182256379634298E-2</v>
      </c>
      <c r="I54" s="85">
        <f t="shared" si="31"/>
        <v>9.9528339226595972E-2</v>
      </c>
      <c r="J54" s="85">
        <f t="shared" si="31"/>
        <v>0.10650040332862368</v>
      </c>
      <c r="K54" s="85">
        <f t="shared" si="31"/>
        <v>0.35277140908751847</v>
      </c>
      <c r="L54" s="85">
        <f t="shared" si="31"/>
        <v>5.0039176162335632</v>
      </c>
      <c r="M54" s="135">
        <f t="shared" si="31"/>
        <v>1.0722269048857912E-3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2.4389648437500001E-2</v>
      </c>
      <c r="C55" s="88">
        <f t="shared" si="32"/>
        <v>4.8779296875000003E-2</v>
      </c>
      <c r="D55" s="88">
        <f t="shared" si="32"/>
        <v>9.7558593750000006E-2</v>
      </c>
      <c r="E55" s="88">
        <f t="shared" si="32"/>
        <v>0.19511718750000001</v>
      </c>
      <c r="F55" s="88">
        <f t="shared" si="32"/>
        <v>0.39023437500000002</v>
      </c>
      <c r="G55" s="88">
        <f t="shared" si="32"/>
        <v>0.78046875000000004</v>
      </c>
      <c r="H55" s="88">
        <f t="shared" si="32"/>
        <v>1.5609375000000001</v>
      </c>
      <c r="I55" s="88">
        <f t="shared" si="32"/>
        <v>3.1218750000000002</v>
      </c>
      <c r="J55" s="88">
        <f t="shared" si="32"/>
        <v>6.2437500000000004</v>
      </c>
      <c r="K55" s="88">
        <f t="shared" si="32"/>
        <v>12.487500000000001</v>
      </c>
      <c r="L55" s="88">
        <f t="shared" si="32"/>
        <v>24.975000000000001</v>
      </c>
      <c r="M55" s="132">
        <f>$D$9</f>
        <v>49.95</v>
      </c>
      <c r="N55" s="88"/>
      <c r="O55" s="96">
        <f>A55</f>
        <v>0</v>
      </c>
      <c r="P55" s="88">
        <f t="shared" ref="P55:Z55" si="33">Q55/2</f>
        <v>2.4389648437500001E-2</v>
      </c>
      <c r="Q55" s="88">
        <f t="shared" si="33"/>
        <v>4.8779296875000003E-2</v>
      </c>
      <c r="R55" s="88">
        <f t="shared" si="33"/>
        <v>9.7558593750000006E-2</v>
      </c>
      <c r="S55" s="88">
        <f t="shared" si="33"/>
        <v>0.19511718750000001</v>
      </c>
      <c r="T55" s="88">
        <f t="shared" si="33"/>
        <v>0.39023437500000002</v>
      </c>
      <c r="U55" s="88">
        <f t="shared" si="33"/>
        <v>0.78046875000000004</v>
      </c>
      <c r="V55" s="88">
        <f t="shared" si="33"/>
        <v>1.5609375000000001</v>
      </c>
      <c r="W55" s="88">
        <f t="shared" si="33"/>
        <v>3.1218750000000002</v>
      </c>
      <c r="X55" s="88">
        <f t="shared" si="33"/>
        <v>6.2437500000000004</v>
      </c>
      <c r="Y55" s="88">
        <f t="shared" si="33"/>
        <v>12.487500000000001</v>
      </c>
      <c r="Z55" s="88">
        <f t="shared" si="33"/>
        <v>24.975000000000001</v>
      </c>
      <c r="AA55" s="89">
        <f>$D$9</f>
        <v>49.95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1.0585286318244398</v>
      </c>
      <c r="C56" s="90">
        <f>'Rep 1'!C38</f>
        <v>0.98379566007924701</v>
      </c>
      <c r="D56" s="90">
        <f>'Rep 1'!D38</f>
        <v>0.99719065500756388</v>
      </c>
      <c r="E56" s="90">
        <f>'Rep 1'!E38</f>
        <v>0.86534738652047205</v>
      </c>
      <c r="F56" s="90">
        <f>'Rep 1'!F38</f>
        <v>0.85544532039346866</v>
      </c>
      <c r="G56" s="90">
        <f>'Rep 1'!G38</f>
        <v>0.82030759229905126</v>
      </c>
      <c r="H56" s="90">
        <f>'Rep 1'!H38</f>
        <v>0.94690891696066393</v>
      </c>
      <c r="I56" s="90">
        <f>'Rep 1'!I38</f>
        <v>1.0823510418479436</v>
      </c>
      <c r="J56" s="90">
        <f>'Rep 1'!J38</f>
        <v>0.57749312391445751</v>
      </c>
      <c r="K56" s="90">
        <f>'Rep 1'!K38</f>
        <v>-1.4557303320792206E-5</v>
      </c>
      <c r="L56" s="90">
        <f>'Rep 1'!L38</f>
        <v>-7.4526454057567855E-4</v>
      </c>
      <c r="M56" s="134">
        <f>'Rep 1'!M38</f>
        <v>-7.3871369694574428E-4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0.95913328472151838</v>
      </c>
      <c r="C57" s="90">
        <f>IF('Rep 2'!$B$13="","",'Rep 2'!C38)</f>
        <v>0.94827403357400419</v>
      </c>
      <c r="D57" s="90">
        <f>IF('Rep 2'!$B$13="","",'Rep 2'!D38)</f>
        <v>0.98255042060358655</v>
      </c>
      <c r="E57" s="90">
        <f>IF('Rep 2'!$B$13="","",'Rep 2'!E38)</f>
        <v>0.9753832603009881</v>
      </c>
      <c r="F57" s="90">
        <f>IF('Rep 2'!$B$13="","",'Rep 2'!F38)</f>
        <v>1.0034072150834694</v>
      </c>
      <c r="G57" s="90">
        <f>IF('Rep 2'!$B$13="","",'Rep 2'!G38)</f>
        <v>1.1649452254243429</v>
      </c>
      <c r="H57" s="90">
        <f>IF('Rep 2'!$B$13="","",'Rep 2'!H38)</f>
        <v>0.95609829443729311</v>
      </c>
      <c r="I57" s="90">
        <f>IF('Rep 2'!$B$13="","",'Rep 2'!I38)</f>
        <v>0.97242511657867958</v>
      </c>
      <c r="J57" s="90">
        <f>IF('Rep 2'!$B$13="","",'Rep 2'!J38)</f>
        <v>0.9787666029866845</v>
      </c>
      <c r="K57" s="90">
        <f>IF('Rep 2'!$B$13="","",'Rep 2'!K38)</f>
        <v>1.0221250999675437</v>
      </c>
      <c r="L57" s="90">
        <f>IF('Rep 2'!$B$13="","",'Rep 2'!L38)</f>
        <v>1.0668028333676443</v>
      </c>
      <c r="M57" s="134">
        <f>IF('Rep 2'!$B$13="","",'Rep 2'!M38)</f>
        <v>0.67627731081551212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1.0088309582729791</v>
      </c>
      <c r="C59" s="85">
        <f t="shared" si="34"/>
        <v>0.96603484682662555</v>
      </c>
      <c r="D59" s="85">
        <f t="shared" si="34"/>
        <v>0.98987053780557521</v>
      </c>
      <c r="E59" s="85">
        <f t="shared" si="34"/>
        <v>0.92036532341073007</v>
      </c>
      <c r="F59" s="85">
        <f t="shared" si="34"/>
        <v>0.92942626773846904</v>
      </c>
      <c r="G59" s="85">
        <f t="shared" si="34"/>
        <v>0.99262640886169706</v>
      </c>
      <c r="H59" s="85">
        <f t="shared" si="34"/>
        <v>0.95150360569897852</v>
      </c>
      <c r="I59" s="85">
        <f t="shared" si="34"/>
        <v>1.0273880792133117</v>
      </c>
      <c r="J59" s="85">
        <f t="shared" si="34"/>
        <v>0.778129863450571</v>
      </c>
      <c r="K59" s="85">
        <f t="shared" si="34"/>
        <v>0.51105527133211148</v>
      </c>
      <c r="L59" s="85">
        <f t="shared" si="34"/>
        <v>0.5330287844135343</v>
      </c>
      <c r="M59" s="135">
        <f t="shared" si="34"/>
        <v>0.33776929855928317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7.0283123954866397E-2</v>
      </c>
      <c r="C60" s="85">
        <f t="shared" ref="C60:M60" si="36">STDEV(C56:C58)</f>
        <v>2.5117582980633001E-2</v>
      </c>
      <c r="D60" s="85">
        <f t="shared" si="36"/>
        <v>1.035220902521296E-2</v>
      </c>
      <c r="E60" s="85">
        <f t="shared" si="36"/>
        <v>7.7807112523989919E-2</v>
      </c>
      <c r="F60" s="85">
        <f t="shared" si="36"/>
        <v>0.10462485909250935</v>
      </c>
      <c r="G60" s="85">
        <f t="shared" si="36"/>
        <v>0.24369560743497515</v>
      </c>
      <c r="H60" s="85">
        <f t="shared" si="36"/>
        <v>6.4978711286074169E-3</v>
      </c>
      <c r="I60" s="85">
        <f t="shared" si="36"/>
        <v>7.7729367186102266E-2</v>
      </c>
      <c r="J60" s="85">
        <f t="shared" si="36"/>
        <v>0.28374319816228966</v>
      </c>
      <c r="K60" s="85">
        <f t="shared" si="36"/>
        <v>0.72276188297592192</v>
      </c>
      <c r="L60" s="85">
        <f t="shared" si="36"/>
        <v>0.75487049927370276</v>
      </c>
      <c r="M60" s="135">
        <f t="shared" si="36"/>
        <v>0.47872262190471687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2.4389648437500001E-2</v>
      </c>
      <c r="C61" s="88">
        <f t="shared" si="37"/>
        <v>4.8779296875000003E-2</v>
      </c>
      <c r="D61" s="88">
        <f t="shared" si="37"/>
        <v>9.7558593750000006E-2</v>
      </c>
      <c r="E61" s="88">
        <f t="shared" si="37"/>
        <v>0.19511718750000001</v>
      </c>
      <c r="F61" s="88">
        <f t="shared" si="37"/>
        <v>0.39023437500000002</v>
      </c>
      <c r="G61" s="88">
        <f t="shared" si="37"/>
        <v>0.78046875000000004</v>
      </c>
      <c r="H61" s="88">
        <f t="shared" si="37"/>
        <v>1.5609375000000001</v>
      </c>
      <c r="I61" s="88">
        <f t="shared" si="37"/>
        <v>3.1218750000000002</v>
      </c>
      <c r="J61" s="88">
        <f t="shared" si="37"/>
        <v>6.2437500000000004</v>
      </c>
      <c r="K61" s="88">
        <f t="shared" si="37"/>
        <v>12.487500000000001</v>
      </c>
      <c r="L61" s="88">
        <f t="shared" si="37"/>
        <v>24.975000000000001</v>
      </c>
      <c r="M61" s="132">
        <f>$D$9</f>
        <v>49.95</v>
      </c>
      <c r="N61" s="88"/>
      <c r="O61" s="96">
        <f>A61</f>
        <v>0</v>
      </c>
      <c r="P61" s="88">
        <f t="shared" ref="P61:Z61" si="38">Q61/2</f>
        <v>2.4389648437500001E-2</v>
      </c>
      <c r="Q61" s="88">
        <f t="shared" si="38"/>
        <v>4.8779296875000003E-2</v>
      </c>
      <c r="R61" s="88">
        <f t="shared" si="38"/>
        <v>9.7558593750000006E-2</v>
      </c>
      <c r="S61" s="88">
        <f t="shared" si="38"/>
        <v>0.19511718750000001</v>
      </c>
      <c r="T61" s="88">
        <f t="shared" si="38"/>
        <v>0.39023437500000002</v>
      </c>
      <c r="U61" s="88">
        <f t="shared" si="38"/>
        <v>0.78046875000000004</v>
      </c>
      <c r="V61" s="88">
        <f t="shared" si="38"/>
        <v>1.5609375000000001</v>
      </c>
      <c r="W61" s="88">
        <f t="shared" si="38"/>
        <v>3.1218750000000002</v>
      </c>
      <c r="X61" s="88">
        <f t="shared" si="38"/>
        <v>6.2437500000000004</v>
      </c>
      <c r="Y61" s="88">
        <f t="shared" si="38"/>
        <v>12.487500000000001</v>
      </c>
      <c r="Z61" s="88">
        <f t="shared" si="38"/>
        <v>24.975000000000001</v>
      </c>
      <c r="AA61" s="89">
        <f>$D$9</f>
        <v>49.95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1.1247641894479257</v>
      </c>
      <c r="C62" s="90">
        <f>'Rep 1'!C39</f>
        <v>1.0507683604268578</v>
      </c>
      <c r="D62" s="90">
        <f>'Rep 1'!D39</f>
        <v>1.0563214380237351</v>
      </c>
      <c r="E62" s="90">
        <f>'Rep 1'!E39</f>
        <v>0.90368380942256887</v>
      </c>
      <c r="F62" s="90">
        <f>'Rep 1'!F39</f>
        <v>0.9438715246870989</v>
      </c>
      <c r="G62" s="90">
        <f>'Rep 1'!G39</f>
        <v>0.85449327606591174</v>
      </c>
      <c r="H62" s="90">
        <f>'Rep 1'!H39</f>
        <v>0.834523700835201</v>
      </c>
      <c r="I62" s="90">
        <f>'Rep 1'!I39</f>
        <v>0.91990435537954307</v>
      </c>
      <c r="J62" s="90">
        <f>'Rep 1'!J39</f>
        <v>0.90946249466596496</v>
      </c>
      <c r="K62" s="90">
        <f>'Rep 1'!K39</f>
        <v>0.97827510295974707</v>
      </c>
      <c r="L62" s="90">
        <f>'Rep 1'!L39</f>
        <v>0.75293538271944616</v>
      </c>
      <c r="M62" s="134">
        <f>'Rep 1'!M39</f>
        <v>-4.0141092397246109E-4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1.016673947050214</v>
      </c>
      <c r="C63" s="90">
        <f>IF('Rep 2'!$B$13="","",'Rep 2'!C39)</f>
        <v>0.97658913315681961</v>
      </c>
      <c r="D63" s="90">
        <f>IF('Rep 2'!$B$13="","",'Rep 2'!D39)</f>
        <v>1.0279754398399847</v>
      </c>
      <c r="E63" s="90">
        <f>IF('Rep 2'!$B$13="","",'Rep 2'!E39)</f>
        <v>1.0199391341008257</v>
      </c>
      <c r="F63" s="90">
        <f>IF('Rep 2'!$B$13="","",'Rep 2'!F39)</f>
        <v>0.95152770963045807</v>
      </c>
      <c r="G63" s="90">
        <f>IF('Rep 2'!$B$13="","",'Rep 2'!G39)</f>
        <v>1.1511774405149455</v>
      </c>
      <c r="H63" s="90">
        <f>IF('Rep 2'!$B$13="","",'Rep 2'!H39)</f>
        <v>0.94248594686094567</v>
      </c>
      <c r="I63" s="90">
        <f>IF('Rep 2'!$B$13="","",'Rep 2'!I39)</f>
        <v>1.0849900320030696</v>
      </c>
      <c r="J63" s="90">
        <f>IF('Rep 2'!$B$13="","",'Rep 2'!J39)</f>
        <v>0.99386427199868554</v>
      </c>
      <c r="K63" s="90">
        <f>IF('Rep 2'!$B$13="","",'Rep 2'!K39)</f>
        <v>1.1505841686389815</v>
      </c>
      <c r="L63" s="90">
        <f>IF('Rep 2'!$B$13="","",'Rep 2'!L39)</f>
        <v>1.6310000735638122</v>
      </c>
      <c r="M63" s="134">
        <f>IF('Rep 2'!$B$13="","",'Rep 2'!M39)</f>
        <v>7.9912714169768681E-2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>
        <f>IF('Rep 2'!$B$13="","",'Rep 2'!Y50)</f>
        <v>1.6310000735638122</v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1.0707190682490699</v>
      </c>
      <c r="C65" s="85">
        <f t="shared" si="39"/>
        <v>1.0136787467918387</v>
      </c>
      <c r="D65" s="85">
        <f t="shared" si="39"/>
        <v>1.0421484389318598</v>
      </c>
      <c r="E65" s="85">
        <f t="shared" si="39"/>
        <v>0.96181147176169723</v>
      </c>
      <c r="F65" s="85">
        <f t="shared" si="39"/>
        <v>0.94769961715877848</v>
      </c>
      <c r="G65" s="85">
        <f t="shared" si="39"/>
        <v>1.0028353582904286</v>
      </c>
      <c r="H65" s="85">
        <f t="shared" si="39"/>
        <v>0.88850482384807328</v>
      </c>
      <c r="I65" s="85">
        <f t="shared" si="39"/>
        <v>1.0024471936913064</v>
      </c>
      <c r="J65" s="85">
        <f t="shared" si="39"/>
        <v>0.95166338333232525</v>
      </c>
      <c r="K65" s="85">
        <f t="shared" si="39"/>
        <v>1.0644296357993643</v>
      </c>
      <c r="L65" s="85">
        <f t="shared" si="39"/>
        <v>1.1919677281416292</v>
      </c>
      <c r="M65" s="135">
        <f t="shared" si="39"/>
        <v>3.9755651622898111E-2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>
        <f t="shared" si="40"/>
        <v>1.6310000735638122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7.6431343379519609E-2</v>
      </c>
      <c r="C66" s="137">
        <f t="shared" ref="C66:M66" si="41">STDEV(C62:C64)</f>
        <v>5.24526346258221E-2</v>
      </c>
      <c r="D66" s="137">
        <f t="shared" si="41"/>
        <v>2.0043647535231458E-2</v>
      </c>
      <c r="E66" s="137">
        <f t="shared" si="41"/>
        <v>8.220492842903919E-2</v>
      </c>
      <c r="F66" s="137">
        <f t="shared" si="41"/>
        <v>5.4137402914676185E-3</v>
      </c>
      <c r="G66" s="137">
        <f t="shared" si="41"/>
        <v>0.2097873845525777</v>
      </c>
      <c r="H66" s="137">
        <f t="shared" si="41"/>
        <v>7.6340836276934443E-2</v>
      </c>
      <c r="I66" s="137">
        <f t="shared" si="41"/>
        <v>0.11673320141726515</v>
      </c>
      <c r="J66" s="137">
        <f t="shared" si="41"/>
        <v>5.9681069096163761E-2</v>
      </c>
      <c r="K66" s="137">
        <f t="shared" si="41"/>
        <v>0.12184090880170487</v>
      </c>
      <c r="L66" s="137">
        <f t="shared" si="41"/>
        <v>0.62088549721652031</v>
      </c>
      <c r="M66" s="138">
        <f t="shared" si="41"/>
        <v>5.6790662478849022E-2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2.4389648437500001E-2</v>
      </c>
      <c r="Q70" s="88">
        <f t="shared" si="42"/>
        <v>4.8779296875000003E-2</v>
      </c>
      <c r="R70" s="88">
        <f t="shared" si="42"/>
        <v>9.7558593750000006E-2</v>
      </c>
      <c r="S70" s="88">
        <f t="shared" si="42"/>
        <v>0.19511718750000001</v>
      </c>
      <c r="T70" s="88">
        <f t="shared" si="42"/>
        <v>0.39023437500000002</v>
      </c>
      <c r="U70" s="88">
        <f t="shared" si="42"/>
        <v>0.78046875000000004</v>
      </c>
      <c r="V70" s="88">
        <f t="shared" si="42"/>
        <v>1.5609375000000001</v>
      </c>
      <c r="W70" s="88">
        <f t="shared" si="42"/>
        <v>3.1218750000000002</v>
      </c>
      <c r="X70" s="88">
        <f t="shared" si="42"/>
        <v>6.2437500000000004</v>
      </c>
      <c r="Y70" s="88">
        <f t="shared" si="42"/>
        <v>12.487500000000001</v>
      </c>
      <c r="Z70" s="88">
        <f t="shared" si="42"/>
        <v>24.975000000000001</v>
      </c>
      <c r="AA70" s="89">
        <f>$D$9</f>
        <v>49.95</v>
      </c>
    </row>
    <row r="71" spans="1:29" x14ac:dyDescent="0.25">
      <c r="O71" s="50">
        <f t="shared" ref="O71:O78" si="43">I2</f>
        <v>0</v>
      </c>
      <c r="P71" s="90">
        <f t="shared" ref="P71:AA71" si="44">B29</f>
        <v>1.064541577502661</v>
      </c>
      <c r="Q71" s="90">
        <f t="shared" si="44"/>
        <v>1.0403454597211392</v>
      </c>
      <c r="R71" s="90">
        <f t="shared" si="44"/>
        <v>1.059136466055052</v>
      </c>
      <c r="S71" s="90">
        <f t="shared" si="44"/>
        <v>1.1107918061704063</v>
      </c>
      <c r="T71" s="90">
        <f t="shared" si="44"/>
        <v>1.1492071849521186</v>
      </c>
      <c r="U71" s="90">
        <f t="shared" si="44"/>
        <v>1.1294931381809397</v>
      </c>
      <c r="V71" s="90">
        <f t="shared" si="44"/>
        <v>1.4359189850059564</v>
      </c>
      <c r="W71" s="90">
        <f t="shared" si="44"/>
        <v>1.6048340101526799</v>
      </c>
      <c r="X71" s="90">
        <f t="shared" si="44"/>
        <v>2.664465737088118</v>
      </c>
      <c r="Y71" s="90">
        <f t="shared" si="44"/>
        <v>8.6016606160198155</v>
      </c>
      <c r="Z71" s="90">
        <f t="shared" si="44"/>
        <v>0.69860361208872646</v>
      </c>
      <c r="AA71" s="91">
        <f t="shared" si="44"/>
        <v>1.0632208484853186E-3</v>
      </c>
    </row>
    <row r="72" spans="1:29" x14ac:dyDescent="0.25">
      <c r="O72" s="50">
        <f t="shared" si="43"/>
        <v>0</v>
      </c>
      <c r="P72" s="90">
        <f t="shared" ref="P72:AA72" si="45">B35</f>
        <v>1.0637461751293213</v>
      </c>
      <c r="Q72" s="90">
        <f t="shared" si="45"/>
        <v>1.0694953812396808</v>
      </c>
      <c r="R72" s="90">
        <f t="shared" si="45"/>
        <v>1.0681695510180682</v>
      </c>
      <c r="S72" s="90">
        <f t="shared" si="45"/>
        <v>0.98991776750072313</v>
      </c>
      <c r="T72" s="90">
        <f t="shared" si="45"/>
        <v>1.1141096824195316</v>
      </c>
      <c r="U72" s="90">
        <f t="shared" si="45"/>
        <v>1.1627626977322496</v>
      </c>
      <c r="V72" s="90">
        <f t="shared" si="45"/>
        <v>1.3972518675168963</v>
      </c>
      <c r="W72" s="90">
        <f t="shared" si="45"/>
        <v>2.7442607063542783</v>
      </c>
      <c r="X72" s="90">
        <f t="shared" si="45"/>
        <v>13.640234877112469</v>
      </c>
      <c r="Y72" s="90">
        <f t="shared" si="45"/>
        <v>0.13895487793704869</v>
      </c>
      <c r="Z72" s="90">
        <f t="shared" si="45"/>
        <v>-2.0516772364809319E-4</v>
      </c>
      <c r="AA72" s="91">
        <f t="shared" si="45"/>
        <v>-4.3909856567220674E-4</v>
      </c>
    </row>
    <row r="73" spans="1:29" x14ac:dyDescent="0.25">
      <c r="O73" s="50">
        <f t="shared" si="43"/>
        <v>0</v>
      </c>
      <c r="P73" s="90">
        <f t="shared" ref="P73:AA73" si="46">B41</f>
        <v>1.0339003629850585</v>
      </c>
      <c r="Q73" s="90">
        <f t="shared" si="46"/>
        <v>1.022819727491012</v>
      </c>
      <c r="R73" s="90">
        <f t="shared" si="46"/>
        <v>1.0238030119449546</v>
      </c>
      <c r="S73" s="90">
        <f t="shared" si="46"/>
        <v>0.97366534030352825</v>
      </c>
      <c r="T73" s="90">
        <f t="shared" si="46"/>
        <v>1.0134007038193373</v>
      </c>
      <c r="U73" s="90">
        <f t="shared" si="46"/>
        <v>0.99579620374653222</v>
      </c>
      <c r="V73" s="90">
        <f t="shared" si="46"/>
        <v>0.94301192881081797</v>
      </c>
      <c r="W73" s="90">
        <f t="shared" si="46"/>
        <v>0.8419481502488888</v>
      </c>
      <c r="X73" s="90">
        <f t="shared" si="46"/>
        <v>0.81391201821628356</v>
      </c>
      <c r="Y73" s="90">
        <f t="shared" si="46"/>
        <v>0.70534298006976004</v>
      </c>
      <c r="Z73" s="90">
        <f t="shared" si="46"/>
        <v>0.55502810559730997</v>
      </c>
      <c r="AA73" s="91">
        <f t="shared" si="46"/>
        <v>0.40060215934054483</v>
      </c>
    </row>
    <row r="74" spans="1:29" x14ac:dyDescent="0.25">
      <c r="O74" s="50">
        <f t="shared" si="43"/>
        <v>0</v>
      </c>
      <c r="P74" s="90">
        <f t="shared" ref="P74:AA74" si="47">B47</f>
        <v>1.0407042127768062</v>
      </c>
      <c r="Q74" s="90">
        <f t="shared" si="47"/>
        <v>0.98913716277334973</v>
      </c>
      <c r="R74" s="90">
        <f t="shared" si="47"/>
        <v>0.98500294778199293</v>
      </c>
      <c r="S74" s="90">
        <f t="shared" si="47"/>
        <v>0.95645145406720977</v>
      </c>
      <c r="T74" s="90">
        <f t="shared" si="47"/>
        <v>0.9468925808717048</v>
      </c>
      <c r="U74" s="90">
        <f t="shared" si="47"/>
        <v>0.95878252110407547</v>
      </c>
      <c r="V74" s="90">
        <f t="shared" si="47"/>
        <v>0.86960744487839892</v>
      </c>
      <c r="W74" s="90">
        <f t="shared" si="47"/>
        <v>0.88466087389267756</v>
      </c>
      <c r="X74" s="90">
        <f t="shared" si="47"/>
        <v>0.79903968305130291</v>
      </c>
      <c r="Y74" s="90">
        <f t="shared" si="47"/>
        <v>0.84420044931154237</v>
      </c>
      <c r="Z74" s="90">
        <f t="shared" si="47"/>
        <v>0.86145753726460494</v>
      </c>
      <c r="AA74" s="91">
        <f t="shared" si="47"/>
        <v>0.95455379787844274</v>
      </c>
    </row>
    <row r="75" spans="1:29" x14ac:dyDescent="0.25">
      <c r="O75" s="50" t="str">
        <f t="shared" si="43"/>
        <v>BPF</v>
      </c>
      <c r="P75" s="90">
        <f t="shared" ref="P75:AA75" si="48">B53</f>
        <v>1.0311591842050998</v>
      </c>
      <c r="Q75" s="90">
        <f t="shared" si="48"/>
        <v>1.0506421827979864</v>
      </c>
      <c r="R75" s="90">
        <f t="shared" si="48"/>
        <v>0.97365344383322894</v>
      </c>
      <c r="S75" s="90">
        <f t="shared" si="48"/>
        <v>1.0015645331498129</v>
      </c>
      <c r="T75" s="90">
        <f t="shared" si="48"/>
        <v>0.93418804213339557</v>
      </c>
      <c r="U75" s="90">
        <f t="shared" si="48"/>
        <v>0.97576580959634485</v>
      </c>
      <c r="V75" s="90">
        <f t="shared" si="48"/>
        <v>0.95955994493702035</v>
      </c>
      <c r="W75" s="90">
        <f t="shared" si="48"/>
        <v>0.8256396966845676</v>
      </c>
      <c r="X75" s="90">
        <f t="shared" si="48"/>
        <v>0.82089754726094222</v>
      </c>
      <c r="Y75" s="90">
        <f t="shared" si="48"/>
        <v>0.77305081508294748</v>
      </c>
      <c r="Z75" s="90">
        <f t="shared" si="48"/>
        <v>4.9079338740433771</v>
      </c>
      <c r="AA75" s="91">
        <f t="shared" si="48"/>
        <v>-2.0067134676084305E-4</v>
      </c>
    </row>
    <row r="76" spans="1:29" x14ac:dyDescent="0.25">
      <c r="O76" s="50">
        <f t="shared" si="43"/>
        <v>0</v>
      </c>
      <c r="P76" s="90">
        <f t="shared" ref="P76:AA76" si="49">B59</f>
        <v>1.0088309582729791</v>
      </c>
      <c r="Q76" s="90">
        <f t="shared" si="49"/>
        <v>0.96603484682662555</v>
      </c>
      <c r="R76" s="90">
        <f t="shared" si="49"/>
        <v>0.98987053780557521</v>
      </c>
      <c r="S76" s="90">
        <f t="shared" si="49"/>
        <v>0.92036532341073007</v>
      </c>
      <c r="T76" s="90">
        <f t="shared" si="49"/>
        <v>0.92942626773846904</v>
      </c>
      <c r="U76" s="90">
        <f t="shared" si="49"/>
        <v>0.99262640886169706</v>
      </c>
      <c r="V76" s="90">
        <f t="shared" si="49"/>
        <v>0.95150360569897852</v>
      </c>
      <c r="W76" s="90">
        <f t="shared" si="49"/>
        <v>1.0273880792133117</v>
      </c>
      <c r="X76" s="90">
        <f t="shared" si="49"/>
        <v>0.778129863450571</v>
      </c>
      <c r="Y76" s="90">
        <f t="shared" si="49"/>
        <v>0.51105527133211148</v>
      </c>
      <c r="Z76" s="90">
        <f t="shared" si="49"/>
        <v>0.5330287844135343</v>
      </c>
      <c r="AA76" s="91">
        <f t="shared" si="49"/>
        <v>0.33776929855928317</v>
      </c>
    </row>
    <row r="77" spans="1:29" x14ac:dyDescent="0.25">
      <c r="O77" s="50">
        <f t="shared" si="43"/>
        <v>0</v>
      </c>
      <c r="P77" s="90">
        <f t="shared" ref="P77:AA77" si="50">B65</f>
        <v>1.0707190682490699</v>
      </c>
      <c r="Q77" s="90">
        <f t="shared" si="50"/>
        <v>1.0136787467918387</v>
      </c>
      <c r="R77" s="90">
        <f t="shared" si="50"/>
        <v>1.0421484389318598</v>
      </c>
      <c r="S77" s="90">
        <f t="shared" si="50"/>
        <v>0.96181147176169723</v>
      </c>
      <c r="T77" s="90">
        <f t="shared" si="50"/>
        <v>0.94769961715877848</v>
      </c>
      <c r="U77" s="90">
        <f t="shared" si="50"/>
        <v>1.0028353582904286</v>
      </c>
      <c r="V77" s="90">
        <f t="shared" si="50"/>
        <v>0.88850482384807328</v>
      </c>
      <c r="W77" s="90">
        <f t="shared" si="50"/>
        <v>1.0024471936913064</v>
      </c>
      <c r="X77" s="90">
        <f t="shared" si="50"/>
        <v>0.95166338333232525</v>
      </c>
      <c r="Y77" s="90">
        <f t="shared" si="50"/>
        <v>1.0644296357993643</v>
      </c>
      <c r="Z77" s="90">
        <f t="shared" si="50"/>
        <v>1.1919677281416292</v>
      </c>
      <c r="AA77" s="91">
        <f t="shared" si="50"/>
        <v>3.9755651622898111E-2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1.1072412428272054</v>
      </c>
      <c r="W78" s="102">
        <f>Q9</f>
        <v>1.2234803923866684</v>
      </c>
      <c r="X78" s="102">
        <f>R9</f>
        <v>1.5090046023214523</v>
      </c>
      <c r="Y78" s="102">
        <f>S9</f>
        <v>2.2409021747553481</v>
      </c>
      <c r="Z78" s="102">
        <f>T9</f>
        <v>4.6402129511843659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2.4389648437500001E-2</v>
      </c>
      <c r="Q82" s="88">
        <f t="shared" si="51"/>
        <v>4.8779296875000003E-2</v>
      </c>
      <c r="R82" s="88">
        <f t="shared" si="51"/>
        <v>9.7558593750000006E-2</v>
      </c>
      <c r="S82" s="88">
        <f t="shared" si="51"/>
        <v>0.19511718750000001</v>
      </c>
      <c r="T82" s="88">
        <f t="shared" si="51"/>
        <v>0.39023437500000002</v>
      </c>
      <c r="U82" s="88">
        <f t="shared" si="51"/>
        <v>0.78046875000000004</v>
      </c>
      <c r="V82" s="88">
        <f t="shared" si="51"/>
        <v>1.5609375000000001</v>
      </c>
      <c r="W82" s="88">
        <f t="shared" si="51"/>
        <v>3.1218750000000002</v>
      </c>
      <c r="X82" s="88">
        <f t="shared" si="51"/>
        <v>6.2437500000000004</v>
      </c>
      <c r="Y82" s="88">
        <f t="shared" si="51"/>
        <v>12.487500000000001</v>
      </c>
      <c r="Z82" s="88">
        <f t="shared" si="51"/>
        <v>24.975000000000001</v>
      </c>
      <c r="AA82" s="89">
        <f>$D$9</f>
        <v>49.95</v>
      </c>
    </row>
    <row r="83" spans="15:27" x14ac:dyDescent="0.25">
      <c r="O83" s="50" t="str">
        <f t="shared" ref="O83:O90" si="52">"viability  "&amp;I2</f>
        <v xml:space="preserve">viability  </v>
      </c>
      <c r="P83" s="90">
        <f>Cytotoxicity!B35</f>
        <v>124.32965786578178</v>
      </c>
      <c r="Q83" s="90">
        <f>Cytotoxicity!C35</f>
        <v>113.56901759205205</v>
      </c>
      <c r="R83" s="90">
        <f>Cytotoxicity!D35</f>
        <v>112.57402348101164</v>
      </c>
      <c r="S83" s="90">
        <f>Cytotoxicity!E35</f>
        <v>113.45906422998817</v>
      </c>
      <c r="T83" s="90">
        <f>Cytotoxicity!F35</f>
        <v>102.20741008586366</v>
      </c>
      <c r="U83" s="90">
        <f>Cytotoxicity!G35</f>
        <v>119.32898157076336</v>
      </c>
      <c r="V83" s="90">
        <f>Cytotoxicity!H35</f>
        <v>113.77266453799243</v>
      </c>
      <c r="W83" s="90">
        <f>Cytotoxicity!I35</f>
        <v>113.60012579633967</v>
      </c>
      <c r="X83" s="90">
        <f>Cytotoxicity!J35</f>
        <v>102.97008000384824</v>
      </c>
      <c r="Y83" s="90">
        <f>Cytotoxicity!K35</f>
        <v>88.194167336584414</v>
      </c>
      <c r="Z83" s="90">
        <f>Cytotoxicity!L35</f>
        <v>2.4181054410439602</v>
      </c>
      <c r="AA83" s="91">
        <f>Cytotoxicity!M35</f>
        <v>1.3223769288832818</v>
      </c>
    </row>
    <row r="84" spans="15:27" x14ac:dyDescent="0.25">
      <c r="O84" s="50" t="str">
        <f t="shared" si="52"/>
        <v xml:space="preserve">viability  </v>
      </c>
      <c r="P84" s="90">
        <f>Cytotoxicity!B36</f>
        <v>114.15588724683124</v>
      </c>
      <c r="Q84" s="90">
        <f>Cytotoxicity!C36</f>
        <v>114.63237686936205</v>
      </c>
      <c r="R84" s="90">
        <f>Cytotoxicity!D36</f>
        <v>112.34501623108045</v>
      </c>
      <c r="S84" s="90">
        <f>Cytotoxicity!E36</f>
        <v>108.28491082259097</v>
      </c>
      <c r="T84" s="90">
        <f>Cytotoxicity!F36</f>
        <v>110.06079716081209</v>
      </c>
      <c r="U84" s="90">
        <f>Cytotoxicity!G36</f>
        <v>117.38966764548755</v>
      </c>
      <c r="V84" s="90">
        <f>Cytotoxicity!H36</f>
        <v>105.61986279987474</v>
      </c>
      <c r="W84" s="90">
        <f>Cytotoxicity!I36</f>
        <v>83.719044698515148</v>
      </c>
      <c r="X84" s="90">
        <f>Cytotoxicity!J36</f>
        <v>32.402943313662163</v>
      </c>
      <c r="Y84" s="90">
        <f>Cytotoxicity!K36</f>
        <v>1.2748935480665673</v>
      </c>
      <c r="Z84" s="90">
        <f>Cytotoxicity!L36</f>
        <v>1.3116031271250002</v>
      </c>
      <c r="AA84" s="91">
        <f>Cytotoxicity!M36</f>
        <v>1.715249064848281</v>
      </c>
    </row>
    <row r="85" spans="15:27" x14ac:dyDescent="0.25">
      <c r="O85" s="50" t="str">
        <f t="shared" si="52"/>
        <v xml:space="preserve">viability  </v>
      </c>
      <c r="P85" s="90">
        <f>Cytotoxicity!B37</f>
        <v>118.5312062625101</v>
      </c>
      <c r="Q85" s="90">
        <f>Cytotoxicity!C37</f>
        <v>103.60696724776415</v>
      </c>
      <c r="R85" s="90">
        <f>Cytotoxicity!D37</f>
        <v>109.19256357294645</v>
      </c>
      <c r="S85" s="90">
        <f>Cytotoxicity!E37</f>
        <v>104.8606692569343</v>
      </c>
      <c r="T85" s="90">
        <f>Cytotoxicity!F37</f>
        <v>102.14750240332231</v>
      </c>
      <c r="U85" s="90">
        <f>Cytotoxicity!G37</f>
        <v>108.541978849549</v>
      </c>
      <c r="V85" s="90">
        <f>Cytotoxicity!H37</f>
        <v>107.95683561469782</v>
      </c>
      <c r="W85" s="90">
        <f>Cytotoxicity!I37</f>
        <v>101.34884338671539</v>
      </c>
      <c r="X85" s="90">
        <f>Cytotoxicity!J37</f>
        <v>79.335126987979393</v>
      </c>
      <c r="Y85" s="90">
        <f>Cytotoxicity!K37</f>
        <v>87.320408293909622</v>
      </c>
      <c r="Z85" s="90">
        <f>Cytotoxicity!L37</f>
        <v>81.014982166704698</v>
      </c>
      <c r="AA85" s="91">
        <f>Cytotoxicity!M37</f>
        <v>44.441923142517922</v>
      </c>
    </row>
    <row r="86" spans="15:27" x14ac:dyDescent="0.25">
      <c r="O86" s="50" t="str">
        <f t="shared" si="52"/>
        <v xml:space="preserve">viability  </v>
      </c>
      <c r="P86" s="90">
        <f>Cytotoxicity!B38</f>
        <v>113.45380829104289</v>
      </c>
      <c r="Q86" s="90">
        <f>Cytotoxicity!C38</f>
        <v>113.16822624488694</v>
      </c>
      <c r="R86" s="90">
        <f>Cytotoxicity!D38</f>
        <v>106.62750289892782</v>
      </c>
      <c r="S86" s="90">
        <f>Cytotoxicity!E38</f>
        <v>107.13754458931189</v>
      </c>
      <c r="T86" s="90">
        <f>Cytotoxicity!F38</f>
        <v>98.895988620022905</v>
      </c>
      <c r="U86" s="90">
        <f>Cytotoxicity!G38</f>
        <v>105.94254617209126</v>
      </c>
      <c r="V86" s="90">
        <f>Cytotoxicity!H38</f>
        <v>106.18507021199528</v>
      </c>
      <c r="W86" s="90">
        <f>Cytotoxicity!I38</f>
        <v>108.78684046507233</v>
      </c>
      <c r="X86" s="90">
        <f>Cytotoxicity!J38</f>
        <v>107.68329902965786</v>
      </c>
      <c r="Y86" s="90">
        <f>Cytotoxicity!K38</f>
        <v>112.926155447154</v>
      </c>
      <c r="Z86" s="90">
        <f>Cytotoxicity!L38</f>
        <v>124.36267849390345</v>
      </c>
      <c r="AA86" s="91">
        <f>Cytotoxicity!M38</f>
        <v>108.09289481477595</v>
      </c>
    </row>
    <row r="87" spans="15:27" x14ac:dyDescent="0.25">
      <c r="O87" s="50" t="str">
        <f t="shared" si="52"/>
        <v>viability  BPF</v>
      </c>
      <c r="P87" s="90">
        <f>Cytotoxicity!B39</f>
        <v>110.97276520178798</v>
      </c>
      <c r="Q87" s="90">
        <f>Cytotoxicity!C39</f>
        <v>98.76391749553045</v>
      </c>
      <c r="R87" s="90">
        <f>Cytotoxicity!D39</f>
        <v>100.63425509884537</v>
      </c>
      <c r="S87" s="90">
        <f>Cytotoxicity!E39</f>
        <v>107.81743138110923</v>
      </c>
      <c r="T87" s="90">
        <f>Cytotoxicity!F39</f>
        <v>96.135481874321741</v>
      </c>
      <c r="U87" s="90">
        <f>Cytotoxicity!G39</f>
        <v>107.76775922779802</v>
      </c>
      <c r="V87" s="90">
        <f>Cytotoxicity!H39</f>
        <v>102.87824949583073</v>
      </c>
      <c r="W87" s="90">
        <f>Cytotoxicity!I39</f>
        <v>100.40118916776419</v>
      </c>
      <c r="X87" s="90">
        <f>Cytotoxicity!J39</f>
        <v>87.309106848417855</v>
      </c>
      <c r="Y87" s="90">
        <f>Cytotoxicity!K39</f>
        <v>77.197330192554887</v>
      </c>
      <c r="Z87" s="90">
        <f>Cytotoxicity!L39</f>
        <v>15.384523521461787</v>
      </c>
      <c r="AA87" s="91">
        <f>Cytotoxicity!M39</f>
        <v>0.9561701610499258</v>
      </c>
    </row>
    <row r="88" spans="15:27" x14ac:dyDescent="0.25">
      <c r="O88" s="50" t="str">
        <f t="shared" si="52"/>
        <v xml:space="preserve">viability  </v>
      </c>
      <c r="P88" s="90">
        <f>Cytotoxicity!B40</f>
        <v>117.23752404233346</v>
      </c>
      <c r="Q88" s="90">
        <f>Cytotoxicity!C40</f>
        <v>103.2611358792394</v>
      </c>
      <c r="R88" s="90">
        <f>Cytotoxicity!D40</f>
        <v>114.16320972713274</v>
      </c>
      <c r="S88" s="90">
        <f>Cytotoxicity!E40</f>
        <v>106.84323402516461</v>
      </c>
      <c r="T88" s="90">
        <f>Cytotoxicity!F40</f>
        <v>100.90334884772935</v>
      </c>
      <c r="U88" s="90">
        <f>Cytotoxicity!G40</f>
        <v>109.41396136512108</v>
      </c>
      <c r="V88" s="90">
        <f>Cytotoxicity!H40</f>
        <v>106.70373413242434</v>
      </c>
      <c r="W88" s="90">
        <f>Cytotoxicity!I40</f>
        <v>94.096060646808937</v>
      </c>
      <c r="X88" s="90">
        <f>Cytotoxicity!J40</f>
        <v>50.411270579472173</v>
      </c>
      <c r="Y88" s="90">
        <f>Cytotoxicity!K40</f>
        <v>51.533696346148382</v>
      </c>
      <c r="Z88" s="90">
        <f>Cytotoxicity!L40</f>
        <v>47.538281577784439</v>
      </c>
      <c r="AA88" s="91">
        <f>Cytotoxicity!M40</f>
        <v>80.693318399573215</v>
      </c>
    </row>
    <row r="89" spans="15:27" x14ac:dyDescent="0.25">
      <c r="O89" s="50" t="str">
        <f t="shared" si="52"/>
        <v xml:space="preserve">viability  </v>
      </c>
      <c r="P89" s="90">
        <f>Cytotoxicity!B41</f>
        <v>113.94064656354671</v>
      </c>
      <c r="Q89" s="90">
        <f>Cytotoxicity!C41</f>
        <v>108.1909659436414</v>
      </c>
      <c r="R89" s="90">
        <f>Cytotoxicity!D41</f>
        <v>106.71814525954545</v>
      </c>
      <c r="S89" s="90">
        <f>Cytotoxicity!E41</f>
        <v>107.57438501186903</v>
      </c>
      <c r="T89" s="90">
        <f>Cytotoxicity!F41</f>
        <v>101.25616105672813</v>
      </c>
      <c r="U89" s="90">
        <f>Cytotoxicity!G41</f>
        <v>104.8136178606994</v>
      </c>
      <c r="V89" s="90">
        <f>Cytotoxicity!H41</f>
        <v>108.62756721831934</v>
      </c>
      <c r="W89" s="90">
        <f>Cytotoxicity!I41</f>
        <v>109.18172599842038</v>
      </c>
      <c r="X89" s="90">
        <f>Cytotoxicity!J41</f>
        <v>98.142303829500037</v>
      </c>
      <c r="Y89" s="90">
        <f>Cytotoxicity!K41</f>
        <v>99.664994818007102</v>
      </c>
      <c r="Z89" s="90">
        <f>Cytotoxicity!L41</f>
        <v>9.0561756394343611</v>
      </c>
      <c r="AA89" s="91">
        <f>Cytotoxicity!M41</f>
        <v>0.37628286514404108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95.080883001386979</v>
      </c>
      <c r="W90" s="102">
        <f>Cytotoxicity!I42</f>
        <v>108.17598465760827</v>
      </c>
      <c r="X90" s="102">
        <f>Cytotoxicity!J42</f>
        <v>106.00309310070972</v>
      </c>
      <c r="Y90" s="102">
        <f>Cytotoxicity!K42</f>
        <v>96.998640212750814</v>
      </c>
      <c r="Z90" s="102">
        <f>Cytotoxicity!L42</f>
        <v>118.33105315320503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2.4389648437500001E-2</v>
      </c>
      <c r="Q94" s="88">
        <f t="shared" si="53"/>
        <v>4.8779296875000003E-2</v>
      </c>
      <c r="R94" s="88">
        <f t="shared" si="53"/>
        <v>9.7558593750000006E-2</v>
      </c>
      <c r="S94" s="88">
        <f t="shared" si="53"/>
        <v>0.19511718750000001</v>
      </c>
      <c r="T94" s="88">
        <f t="shared" si="53"/>
        <v>0.39023437500000002</v>
      </c>
      <c r="U94" s="88">
        <f t="shared" si="53"/>
        <v>0.78046875000000004</v>
      </c>
      <c r="V94" s="88">
        <f t="shared" si="53"/>
        <v>1.5609375000000001</v>
      </c>
      <c r="W94" s="88">
        <f t="shared" si="53"/>
        <v>3.1218750000000002</v>
      </c>
      <c r="X94" s="88">
        <f t="shared" si="53"/>
        <v>6.2437500000000004</v>
      </c>
      <c r="Y94" s="88">
        <f t="shared" si="53"/>
        <v>12.487500000000001</v>
      </c>
      <c r="Z94" s="88">
        <f t="shared" si="53"/>
        <v>24.975000000000001</v>
      </c>
      <c r="AA94" s="89">
        <f>$D$9</f>
        <v>49.95</v>
      </c>
    </row>
    <row r="95" spans="15:27" x14ac:dyDescent="0.25">
      <c r="O95" s="50" t="str">
        <f>"viability  "&amp;I2</f>
        <v xml:space="preserve">viability  </v>
      </c>
      <c r="P95" s="90">
        <f>Cytotoxicity!B87</f>
        <v>13.612707249184956</v>
      </c>
      <c r="Q95" s="90">
        <f>Cytotoxicity!C87</f>
        <v>2.7821043886287176</v>
      </c>
      <c r="R95" s="90">
        <f>Cytotoxicity!D87</f>
        <v>4.128187508985258</v>
      </c>
      <c r="S95" s="90">
        <f>Cytotoxicity!E87</f>
        <v>8.0658897849736455</v>
      </c>
      <c r="T95" s="90">
        <f>Cytotoxicity!F87</f>
        <v>13.395950375311047</v>
      </c>
      <c r="U95" s="90">
        <f>Cytotoxicity!G87</f>
        <v>1.7413527286609831</v>
      </c>
      <c r="V95" s="90">
        <f>Cytotoxicity!H87</f>
        <v>4.3459858431415945</v>
      </c>
      <c r="W95" s="90">
        <f>Cytotoxicity!I87</f>
        <v>20.318834279308867</v>
      </c>
      <c r="X95" s="90">
        <f>Cytotoxicity!J87</f>
        <v>15.542255071891734</v>
      </c>
      <c r="Y95" s="90">
        <f>Cytotoxicity!K87</f>
        <v>37.853547816988581</v>
      </c>
      <c r="Z95" s="90">
        <f>Cytotoxicity!L87</f>
        <v>1.3032812500895516</v>
      </c>
      <c r="AA95" s="91">
        <f>Cytotoxicity!M87</f>
        <v>0.32349688978921931</v>
      </c>
    </row>
    <row r="96" spans="15:27" x14ac:dyDescent="0.25">
      <c r="O96" s="50" t="str">
        <f t="shared" ref="O96:O101" si="54">"viability  "&amp;I3</f>
        <v xml:space="preserve">viability  </v>
      </c>
      <c r="P96" s="90">
        <f>Cytotoxicity!B88</f>
        <v>6.371147235468114</v>
      </c>
      <c r="Q96" s="90">
        <f>Cytotoxicity!C88</f>
        <v>2.0923012230905083</v>
      </c>
      <c r="R96" s="90">
        <f>Cytotoxicity!D88</f>
        <v>4.9701587584901521</v>
      </c>
      <c r="S96" s="90">
        <f>Cytotoxicity!E88</f>
        <v>10.86870205449641</v>
      </c>
      <c r="T96" s="90">
        <f>Cytotoxicity!F88</f>
        <v>0.92577122377652565</v>
      </c>
      <c r="U96" s="90">
        <f>Cytotoxicity!G88</f>
        <v>16.235493982691661</v>
      </c>
      <c r="V96" s="90">
        <f>Cytotoxicity!H88</f>
        <v>46.803285217854302</v>
      </c>
      <c r="W96" s="90">
        <f>Cytotoxicity!I88</f>
        <v>54.048806001655535</v>
      </c>
      <c r="X96" s="90">
        <f>Cytotoxicity!J88</f>
        <v>21.72986909016592</v>
      </c>
      <c r="Y96" s="90">
        <f>Cytotoxicity!K88</f>
        <v>0.25634524865089664</v>
      </c>
      <c r="Z96" s="90">
        <f>Cytotoxicity!L88</f>
        <v>0.44470246692634274</v>
      </c>
      <c r="AA96" s="91">
        <f>Cytotoxicity!M88</f>
        <v>1.4408377536607939</v>
      </c>
    </row>
    <row r="97" spans="15:27" x14ac:dyDescent="0.25">
      <c r="O97" s="50" t="str">
        <f t="shared" si="54"/>
        <v xml:space="preserve">viability  </v>
      </c>
      <c r="P97" s="90">
        <f>Cytotoxicity!B89</f>
        <v>3.151686432750572</v>
      </c>
      <c r="Q97" s="90">
        <f>Cytotoxicity!C89</f>
        <v>8.9336709970860539</v>
      </c>
      <c r="R97" s="90">
        <f>Cytotoxicity!D89</f>
        <v>6.0612451602109765</v>
      </c>
      <c r="S97" s="90">
        <f>Cytotoxicity!E89</f>
        <v>7.3440858733346843</v>
      </c>
      <c r="T97" s="90">
        <f>Cytotoxicity!F89</f>
        <v>5.3201828227102244</v>
      </c>
      <c r="U97" s="90">
        <f>Cytotoxicity!G89</f>
        <v>1.7082879751994835</v>
      </c>
      <c r="V97" s="90">
        <f>Cytotoxicity!H89</f>
        <v>10.750689573111789</v>
      </c>
      <c r="W97" s="90">
        <f>Cytotoxicity!I89</f>
        <v>3.2953531945355174</v>
      </c>
      <c r="X97" s="90">
        <f>Cytotoxicity!J89</f>
        <v>1.4909158881896647</v>
      </c>
      <c r="Y97" s="90">
        <f>Cytotoxicity!K89</f>
        <v>6.0681939550026058</v>
      </c>
      <c r="Z97" s="90">
        <f>Cytotoxicity!L89</f>
        <v>5.9423254273432207</v>
      </c>
      <c r="AA97" s="91">
        <f>Cytotoxicity!M89</f>
        <v>17.530143996481801</v>
      </c>
    </row>
    <row r="98" spans="15:27" x14ac:dyDescent="0.25">
      <c r="O98" s="50" t="str">
        <f t="shared" si="54"/>
        <v xml:space="preserve">viability  </v>
      </c>
      <c r="P98" s="90">
        <f>Cytotoxicity!B90</f>
        <v>1.1860858318749701</v>
      </c>
      <c r="Q98" s="90">
        <f>Cytotoxicity!C90</f>
        <v>0.8051153658812602</v>
      </c>
      <c r="R98" s="90">
        <f>Cytotoxicity!D90</f>
        <v>0.36428348072620848</v>
      </c>
      <c r="S98" s="90">
        <f>Cytotoxicity!E90</f>
        <v>2.9781737813461051</v>
      </c>
      <c r="T98" s="90">
        <f>Cytotoxicity!F90</f>
        <v>4.4488284355257761</v>
      </c>
      <c r="U98" s="90">
        <f>Cytotoxicity!G90</f>
        <v>1.2881908126982959</v>
      </c>
      <c r="V98" s="90">
        <f>Cytotoxicity!H90</f>
        <v>1.3603296528179387</v>
      </c>
      <c r="W98" s="90">
        <f>Cytotoxicity!I90</f>
        <v>8.4869060093323352</v>
      </c>
      <c r="X98" s="90">
        <f>Cytotoxicity!J90</f>
        <v>13.730962380078655</v>
      </c>
      <c r="Y98" s="90">
        <f>Cytotoxicity!K90</f>
        <v>13.057088188509637</v>
      </c>
      <c r="Z98" s="90">
        <f>Cytotoxicity!L90</f>
        <v>19.849263458710812</v>
      </c>
      <c r="AA98" s="91">
        <f>Cytotoxicity!M90</f>
        <v>7.4021456735744531</v>
      </c>
    </row>
    <row r="99" spans="15:27" x14ac:dyDescent="0.25">
      <c r="O99" s="50" t="str">
        <f t="shared" si="54"/>
        <v>viability  BPF</v>
      </c>
      <c r="P99" s="90">
        <f>Cytotoxicity!B91</f>
        <v>14.364646941449921</v>
      </c>
      <c r="Q99" s="90">
        <f>Cytotoxicity!C91</f>
        <v>8.6604197344072027</v>
      </c>
      <c r="R99" s="90">
        <f>Cytotoxicity!D91</f>
        <v>3.2440457074052294</v>
      </c>
      <c r="S99" s="90">
        <f>Cytotoxicity!E91</f>
        <v>3.4716208841716525</v>
      </c>
      <c r="T99" s="90">
        <f>Cytotoxicity!F91</f>
        <v>0.3617292188582672</v>
      </c>
      <c r="U99" s="90">
        <f>Cytotoxicity!G91</f>
        <v>4.6834458164081019</v>
      </c>
      <c r="V99" s="90">
        <f>Cytotoxicity!H91</f>
        <v>4.5249505928081124</v>
      </c>
      <c r="W99" s="90">
        <f>Cytotoxicity!I91</f>
        <v>1.4695659523999012</v>
      </c>
      <c r="X99" s="90">
        <f>Cytotoxicity!J91</f>
        <v>2.7798400177672171</v>
      </c>
      <c r="Y99" s="90">
        <f>Cytotoxicity!K91</f>
        <v>18.138269834117729</v>
      </c>
      <c r="Z99" s="90">
        <f>Cytotoxicity!L91</f>
        <v>4.6781010851855003</v>
      </c>
      <c r="AA99" s="91">
        <f>Cytotoxicity!M91</f>
        <v>0.19225893648817283</v>
      </c>
    </row>
    <row r="100" spans="15:27" x14ac:dyDescent="0.25">
      <c r="O100" s="50" t="str">
        <f t="shared" si="54"/>
        <v xml:space="preserve">viability  </v>
      </c>
      <c r="P100" s="90">
        <f>Cytotoxicity!B92</f>
        <v>6.5657091949530552E-2</v>
      </c>
      <c r="Q100" s="90">
        <f>Cytotoxicity!C92</f>
        <v>0.89621844617461233</v>
      </c>
      <c r="R100" s="90">
        <f>Cytotoxicity!D92</f>
        <v>0.98866039344964973</v>
      </c>
      <c r="S100" s="90">
        <f>Cytotoxicity!E92</f>
        <v>4.9836472796531694</v>
      </c>
      <c r="T100" s="90">
        <f>Cytotoxicity!F92</f>
        <v>2.7291863959070528</v>
      </c>
      <c r="U100" s="90">
        <f>Cytotoxicity!G92</f>
        <v>2.3105966666394071</v>
      </c>
      <c r="V100" s="90">
        <f>Cytotoxicity!H92</f>
        <v>1.7338123414821258</v>
      </c>
      <c r="W100" s="90">
        <f>Cytotoxicity!I92</f>
        <v>11.191696466541101</v>
      </c>
      <c r="X100" s="90">
        <f>Cytotoxicity!J92</f>
        <v>69.613511521491262</v>
      </c>
      <c r="Y100" s="90">
        <f>Cytotoxicity!K92</f>
        <v>71.872377674865007</v>
      </c>
      <c r="Z100" s="90">
        <f>Cytotoxicity!L92</f>
        <v>63.379255113949924</v>
      </c>
      <c r="AA100" s="91">
        <f>Cytotoxicity!M92</f>
        <v>112.70740080966203</v>
      </c>
    </row>
    <row r="101" spans="15:27" x14ac:dyDescent="0.25">
      <c r="O101" s="50" t="str">
        <f t="shared" si="54"/>
        <v xml:space="preserve">viability  </v>
      </c>
      <c r="P101" s="90">
        <f>Cytotoxicity!B93</f>
        <v>11.398542289005633</v>
      </c>
      <c r="Q101" s="90">
        <f>Cytotoxicity!C93</f>
        <v>2.0034743240329518</v>
      </c>
      <c r="R101" s="90">
        <f>Cytotoxicity!D93</f>
        <v>0.8180767148807</v>
      </c>
      <c r="S101" s="90">
        <f>Cytotoxicity!E93</f>
        <v>2.1835395858535751</v>
      </c>
      <c r="T101" s="90">
        <f>Cytotoxicity!F93</f>
        <v>8.7378668009560432</v>
      </c>
      <c r="U101" s="90">
        <f>Cytotoxicity!G93</f>
        <v>4.6978308523503314</v>
      </c>
      <c r="V101" s="90">
        <f>Cytotoxicity!H93</f>
        <v>2.9078966856900856</v>
      </c>
      <c r="W101" s="90">
        <f>Cytotoxicity!I93</f>
        <v>4.1432886830804563</v>
      </c>
      <c r="X101" s="90">
        <f>Cytotoxicity!J93</f>
        <v>8.990054797840374</v>
      </c>
      <c r="Y101" s="90">
        <f>Cytotoxicity!K93</f>
        <v>8.9348756552684065</v>
      </c>
      <c r="Z101" s="90">
        <f>Cytotoxicity!L93</f>
        <v>9.0692583891542267</v>
      </c>
      <c r="AA101" s="91">
        <f>Cytotoxicity!M93</f>
        <v>1.7315082448160848E-2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5.6678265596662438</v>
      </c>
      <c r="W102" s="102">
        <f>Cytotoxicity!I94</f>
        <v>7.3768027575884458</v>
      </c>
      <c r="X102" s="102">
        <f>Cytotoxicity!J94</f>
        <v>3.4085148330788662</v>
      </c>
      <c r="Y102" s="102">
        <f>Cytotoxicity!K94</f>
        <v>8.9899463571305578</v>
      </c>
      <c r="Z102" s="102">
        <f>Cytotoxicity!L94</f>
        <v>2.7721106645989786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>
        <f>'Summary Results'!A15</f>
        <v>0</v>
      </c>
      <c r="B3" s="2" t="str">
        <f>G14</f>
        <v>POSITIVE</v>
      </c>
      <c r="C3" s="2" t="str">
        <f>G24</f>
        <v>POSITIVE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POSITIVE</v>
      </c>
    </row>
    <row r="4" spans="1:7" x14ac:dyDescent="0.25">
      <c r="A4" s="2">
        <f>'Summary Results'!A16</f>
        <v>0</v>
      </c>
      <c r="B4" s="2" t="str">
        <f t="shared" ref="B4:B9" si="0">G15</f>
        <v>POSITIVE</v>
      </c>
      <c r="C4" s="2" t="str">
        <f t="shared" ref="C4:C9" si="1">G25</f>
        <v>POSITIVE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POSITIVE</v>
      </c>
    </row>
    <row r="5" spans="1:7" x14ac:dyDescent="0.25">
      <c r="A5" s="2">
        <f>'Summary Results'!A17</f>
        <v>0</v>
      </c>
      <c r="B5" s="2" t="str">
        <f t="shared" si="0"/>
        <v>NEGATIVE</v>
      </c>
      <c r="C5" s="2" t="str">
        <f t="shared" si="1"/>
        <v>NEGATIVE</v>
      </c>
      <c r="D5" s="2" t="e">
        <f t="shared" si="2"/>
        <v>#VALUE!</v>
      </c>
      <c r="E5" s="163" t="str">
        <f t="shared" si="3"/>
        <v>NEGATIVE</v>
      </c>
    </row>
    <row r="6" spans="1:7" x14ac:dyDescent="0.25">
      <c r="A6" s="2">
        <f>'Summary Results'!A18</f>
        <v>0</v>
      </c>
      <c r="B6" s="2" t="str">
        <f t="shared" si="0"/>
        <v>NEGATIVE</v>
      </c>
      <c r="C6" s="2" t="str">
        <f t="shared" si="1"/>
        <v>NEGATIVE</v>
      </c>
      <c r="D6" s="2" t="e">
        <f t="shared" si="2"/>
        <v>#VALUE!</v>
      </c>
      <c r="E6" s="163" t="str">
        <f t="shared" si="3"/>
        <v>NEGATIVE</v>
      </c>
    </row>
    <row r="7" spans="1:7" x14ac:dyDescent="0.25">
      <c r="A7" s="2" t="str">
        <f>'Summary Results'!A19</f>
        <v>BPF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>
        <f>'Summary Results'!A15</f>
        <v>0</v>
      </c>
      <c r="B14" s="157">
        <f>'Summary Results'!B15</f>
        <v>3.6046385897183679</v>
      </c>
      <c r="C14" s="157">
        <f>IF('Rep 1'!F44&lt;1000,'Rep 1'!F44,0)</f>
        <v>3.1819680039684699</v>
      </c>
      <c r="D14" s="157" t="str">
        <f>'Rep 1'!J44</f>
        <v>ok</v>
      </c>
      <c r="E14" s="157">
        <f>IF('BL Rep1'!F44&lt;1000,'BL Rep1'!F44,0)</f>
        <v>1.817963698652953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>
        <f>'Summary Results'!A16</f>
        <v>0</v>
      </c>
      <c r="B15" s="157">
        <f>'Summary Results'!B16</f>
        <v>17.818987701797312</v>
      </c>
      <c r="C15" s="157">
        <f>IF('Rep 1'!F45&lt;1000,'Rep 1'!F45,0)</f>
        <v>1.8236775261301799</v>
      </c>
      <c r="D15" s="157" t="str">
        <f>'Rep 1'!J45</f>
        <v>ok</v>
      </c>
      <c r="E15" s="157">
        <f>IF('BL Rep1'!F45&lt;1000,'BL Rep1'!F45,0)</f>
        <v>1.6194843608090119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>
        <f>'Summary Results'!A17</f>
        <v>0</v>
      </c>
      <c r="B16" s="157">
        <f>'Summary Results'!B17</f>
        <v>1.0516077763503839</v>
      </c>
      <c r="C16" s="157">
        <f>IF('Rep 1'!F46&lt;1000,'Rep 1'!F46,0)</f>
        <v>0</v>
      </c>
      <c r="D16" s="157" t="str">
        <f>'Rep 1'!J46</f>
        <v>ok</v>
      </c>
      <c r="E16" s="157">
        <f>IF('BL Rep1'!F46&lt;1000,'BL Rep1'!F46,0)</f>
        <v>0</v>
      </c>
      <c r="F16" s="156" t="str">
        <f>'BL Rep1'!J46</f>
        <v>ok</v>
      </c>
      <c r="G16" s="160" t="str">
        <f t="shared" si="4"/>
        <v>NEGATIVE</v>
      </c>
    </row>
    <row r="17" spans="1:7" x14ac:dyDescent="0.25">
      <c r="A17" s="2">
        <f>'Summary Results'!A18</f>
        <v>0</v>
      </c>
      <c r="B17" s="157">
        <f>'Summary Results'!B18</f>
        <v>1.0674625738584229</v>
      </c>
      <c r="C17" s="157">
        <f>IF('Rep 1'!F47&lt;1000,'Rep 1'!F47,0)</f>
        <v>0</v>
      </c>
      <c r="D17" s="157" t="str">
        <f>'Rep 1'!J47</f>
        <v>ok</v>
      </c>
      <c r="E17" s="157">
        <f>IF('BL Rep1'!F47&lt;1000,'BL Rep1'!F47,0)</f>
        <v>0</v>
      </c>
      <c r="F17" s="156" t="str">
        <f>'BL Rep1'!J47</f>
        <v>ok</v>
      </c>
      <c r="G17" s="160" t="str">
        <f t="shared" si="4"/>
        <v>NEGATIVE</v>
      </c>
    </row>
    <row r="18" spans="1:7" x14ac:dyDescent="0.25">
      <c r="A18" s="2" t="str">
        <f>'Summary Results'!A19</f>
        <v>BPF</v>
      </c>
      <c r="B18" s="157">
        <f>'Summary Results'!B19</f>
        <v>1.3696297951058007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1.0823510418479436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1.1247641894479257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>
        <f>'Summary Results'!A15</f>
        <v>0</v>
      </c>
      <c r="B24" s="157">
        <f>'Summary Results'!C15</f>
        <v>13.598682642321263</v>
      </c>
      <c r="C24" s="157">
        <f>IF('Rep 2'!F44&lt;1000,'Rep 2'!F44,0)</f>
        <v>1.4232518777123624</v>
      </c>
      <c r="D24" s="157" t="str">
        <f>'Rep 2'!J44</f>
        <v>ok</v>
      </c>
      <c r="E24" s="157">
        <f>IF('BL rep2'!F44&lt;1000,'BL rep2'!F44,0)</f>
        <v>0.97020610672817653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POSITIVE</v>
      </c>
    </row>
    <row r="25" spans="1:7" x14ac:dyDescent="0.25">
      <c r="A25" s="2">
        <f>'Summary Results'!A16</f>
        <v>0</v>
      </c>
      <c r="B25" s="157">
        <f>'Summary Results'!C16</f>
        <v>9.4614820524276269</v>
      </c>
      <c r="C25" s="157">
        <f>IF('Rep 2'!F45&lt;1000,'Rep 2'!F45,0)</f>
        <v>1.5735349412286732</v>
      </c>
      <c r="D25" s="157" t="str">
        <f>'Rep 2'!J45</f>
        <v>Cytotox</v>
      </c>
      <c r="E25" s="157">
        <f>IF('BL rep2'!F45&lt;1000,'BL rep2'!F45,0)</f>
        <v>0.86920079660752514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POSITIVE</v>
      </c>
    </row>
    <row r="26" spans="1:7" x14ac:dyDescent="0.25">
      <c r="A26" s="2">
        <f>'Summary Results'!A17</f>
        <v>0</v>
      </c>
      <c r="B26" s="157">
        <f>'Summary Results'!C17</f>
        <v>1.1556232169341423</v>
      </c>
      <c r="C26" s="157">
        <f>IF('Rep 2'!F46&lt;1000,'Rep 2'!F46,0)</f>
        <v>0</v>
      </c>
      <c r="D26" s="157" t="str">
        <f>'Rep 2'!J46</f>
        <v>ok</v>
      </c>
      <c r="E26" s="157">
        <f>IF('BL rep2'!F46&lt;1000,'BL rep2'!F46,0)</f>
        <v>0</v>
      </c>
      <c r="F26" s="156" t="str">
        <f>'BL rep2'!J46</f>
        <v>ok</v>
      </c>
      <c r="G26" s="160" t="str">
        <f t="shared" si="5"/>
        <v>NEGATIVE</v>
      </c>
    </row>
    <row r="27" spans="1:7" x14ac:dyDescent="0.25">
      <c r="A27" s="2">
        <f>'Summary Results'!A18</f>
        <v>0</v>
      </c>
      <c r="B27" s="157">
        <f>'Summary Results'!C18</f>
        <v>1.3292572759993118</v>
      </c>
      <c r="C27" s="157">
        <f>IF('Rep 2'!F47&lt;1000,'Rep 2'!F47,0)</f>
        <v>0</v>
      </c>
      <c r="D27" s="157" t="str">
        <f>'Rep 2'!J47</f>
        <v>ok</v>
      </c>
      <c r="E27" s="157">
        <f>IF('BL rep2'!F47&lt;1000,'BL rep2'!F47,0)</f>
        <v>0</v>
      </c>
      <c r="F27" s="156" t="str">
        <f>'BL rep2'!J47</f>
        <v>ok</v>
      </c>
      <c r="G27" s="160" t="str">
        <f t="shared" si="5"/>
        <v>NEGATIVE</v>
      </c>
    </row>
    <row r="28" spans="1:7" x14ac:dyDescent="0.25">
      <c r="A28" s="2" t="str">
        <f>'Summary Results'!A19</f>
        <v>BPF</v>
      </c>
      <c r="B28" s="157">
        <f>'Summary Results'!C19</f>
        <v>8.4462379529809528</v>
      </c>
      <c r="C28" s="157">
        <f>IF('Rep 2'!F48&lt;1000,'Rep 2'!F48,0)</f>
        <v>13.290708056052882</v>
      </c>
      <c r="D28" s="157" t="str">
        <f>'Rep 2'!J48</f>
        <v>Cytotox</v>
      </c>
      <c r="E28" s="157">
        <f>IF('BL rep2'!F48&lt;1000,'BL rep2'!F48,0)</f>
        <v>13.038392514394834</v>
      </c>
      <c r="F28" s="156" t="str">
        <f>'BL rep2'!J48</f>
        <v>Cytotox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1.1649452254243429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1.6310000735638122</v>
      </c>
      <c r="C30" s="157">
        <f>IF('Rep 2'!F50&lt;1000,'Rep 2'!F50,0)</f>
        <v>21.56990162199342</v>
      </c>
      <c r="D30" s="157" t="str">
        <f>'Rep 2'!J50</f>
        <v>Cytotox</v>
      </c>
      <c r="E30" s="157">
        <f>IF('BL rep2'!F50&lt;1000,'BL rep2'!F50,0)</f>
        <v>17.670936203075655</v>
      </c>
      <c r="F30" s="156" t="str">
        <f>'BL rep2'!J50</f>
        <v>Cytotox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>
        <f>'Summary Results'!A15</f>
        <v>0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>
        <f>'Summary Results'!A16</f>
        <v>0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>
        <f>'Summary Results'!A17</f>
        <v>0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>
        <f>'Summary Results'!A18</f>
        <v>0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 t="str">
        <f>'Summary Results'!A19</f>
        <v>BPF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44039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44040</v>
      </c>
      <c r="F6" s="183"/>
      <c r="H6" s="2" t="s">
        <v>29</v>
      </c>
      <c r="I6" s="2"/>
      <c r="J6" s="184" t="str">
        <f>'Summary Results'!I6</f>
        <v>BPF</v>
      </c>
      <c r="K6" s="184"/>
    </row>
    <row r="7" spans="1:52" x14ac:dyDescent="0.25">
      <c r="B7" s="180" t="s">
        <v>45</v>
      </c>
      <c r="C7" s="180"/>
      <c r="D7" s="180"/>
      <c r="E7" s="185">
        <v>44042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49.95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7259</v>
      </c>
      <c r="C13" s="177">
        <v>6033</v>
      </c>
      <c r="D13" s="177">
        <v>5800</v>
      </c>
      <c r="E13" s="177">
        <v>6361</v>
      </c>
      <c r="F13" s="177">
        <v>6149</v>
      </c>
      <c r="G13" s="177">
        <v>5521</v>
      </c>
      <c r="H13" s="177">
        <v>9618</v>
      </c>
      <c r="I13" s="177">
        <v>7997</v>
      </c>
      <c r="J13" s="177">
        <v>17689</v>
      </c>
      <c r="K13" s="177">
        <v>24889</v>
      </c>
      <c r="L13" s="177">
        <v>7069</v>
      </c>
      <c r="M13" s="177">
        <v>20</v>
      </c>
      <c r="O13" s="177">
        <v>6621</v>
      </c>
      <c r="P13" s="177">
        <v>6581</v>
      </c>
      <c r="Q13" s="177">
        <v>6897</v>
      </c>
      <c r="R13" s="177">
        <v>6677</v>
      </c>
      <c r="S13" s="177">
        <v>7000</v>
      </c>
      <c r="T13" s="177">
        <v>6634</v>
      </c>
      <c r="U13" s="177">
        <v>7412</v>
      </c>
      <c r="V13" s="177">
        <v>9831</v>
      </c>
      <c r="W13" s="177">
        <v>20804</v>
      </c>
      <c r="X13" s="177">
        <v>22735</v>
      </c>
      <c r="Y13" s="177">
        <v>3274</v>
      </c>
      <c r="Z13" s="177">
        <v>17</v>
      </c>
      <c r="AB13" s="177">
        <v>7159</v>
      </c>
      <c r="AC13" s="177">
        <v>7362</v>
      </c>
      <c r="AD13" s="177">
        <v>7069</v>
      </c>
      <c r="AE13" s="177">
        <v>7495</v>
      </c>
      <c r="AF13" s="177">
        <v>8299</v>
      </c>
      <c r="AG13" s="177">
        <v>7036</v>
      </c>
      <c r="AH13" s="177">
        <v>8568</v>
      </c>
      <c r="AI13" s="177">
        <v>11320</v>
      </c>
      <c r="AJ13" s="177">
        <v>20445</v>
      </c>
      <c r="AK13" s="177">
        <v>22020</v>
      </c>
      <c r="AL13" s="177">
        <v>1708</v>
      </c>
      <c r="AM13" s="177"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>
        <f t="shared" ref="A14:A19" si="1">J3</f>
        <v>0</v>
      </c>
      <c r="B14" s="177">
        <v>6402</v>
      </c>
      <c r="C14" s="177">
        <v>6983</v>
      </c>
      <c r="D14" s="177">
        <v>7124</v>
      </c>
      <c r="E14" s="177">
        <v>5471</v>
      </c>
      <c r="F14" s="177">
        <v>5923</v>
      </c>
      <c r="G14" s="177">
        <v>5760</v>
      </c>
      <c r="H14" s="177">
        <v>7099</v>
      </c>
      <c r="I14" s="177">
        <v>15376</v>
      </c>
      <c r="J14" s="177">
        <v>95926</v>
      </c>
      <c r="K14" s="177">
        <v>604</v>
      </c>
      <c r="L14" s="177">
        <v>7</v>
      </c>
      <c r="M14" s="177">
        <v>3</v>
      </c>
      <c r="O14" s="177">
        <v>7046</v>
      </c>
      <c r="P14" s="177">
        <v>7359</v>
      </c>
      <c r="Q14" s="177">
        <v>6727</v>
      </c>
      <c r="R14" s="177">
        <v>6328</v>
      </c>
      <c r="S14" s="177">
        <v>7067</v>
      </c>
      <c r="T14" s="177">
        <v>6731</v>
      </c>
      <c r="U14" s="177">
        <v>9457</v>
      </c>
      <c r="V14" s="177">
        <v>16486</v>
      </c>
      <c r="W14" s="177">
        <v>122654</v>
      </c>
      <c r="X14" s="177">
        <v>1246</v>
      </c>
      <c r="Y14" s="177">
        <v>13</v>
      </c>
      <c r="Z14" s="177">
        <v>17</v>
      </c>
      <c r="AB14" s="177">
        <v>7216</v>
      </c>
      <c r="AC14" s="177">
        <v>7238</v>
      </c>
      <c r="AD14" s="177">
        <v>7448</v>
      </c>
      <c r="AE14" s="177">
        <v>7249</v>
      </c>
      <c r="AF14" s="177">
        <v>7990</v>
      </c>
      <c r="AG14" s="177">
        <v>7084</v>
      </c>
      <c r="AH14" s="177">
        <v>9293</v>
      </c>
      <c r="AI14" s="177">
        <v>16014</v>
      </c>
      <c r="AJ14" s="177">
        <v>133879</v>
      </c>
      <c r="AK14" s="177">
        <v>3968</v>
      </c>
      <c r="AL14" s="177">
        <v>17</v>
      </c>
      <c r="AM14" s="177"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>
        <f t="shared" si="1"/>
        <v>0</v>
      </c>
      <c r="B15" s="177">
        <v>6671</v>
      </c>
      <c r="C15" s="177">
        <v>5763</v>
      </c>
      <c r="D15" s="177">
        <v>6046</v>
      </c>
      <c r="E15" s="177">
        <v>4915</v>
      </c>
      <c r="F15" s="177">
        <v>5238</v>
      </c>
      <c r="G15" s="177">
        <v>4626</v>
      </c>
      <c r="H15" s="177">
        <v>4852</v>
      </c>
      <c r="I15" s="177">
        <v>4510</v>
      </c>
      <c r="J15" s="177">
        <v>4314</v>
      </c>
      <c r="K15" s="177">
        <v>3542</v>
      </c>
      <c r="L15" s="177">
        <v>2635</v>
      </c>
      <c r="M15" s="177">
        <v>1130</v>
      </c>
      <c r="O15" s="177">
        <v>7083</v>
      </c>
      <c r="P15" s="177">
        <v>6926</v>
      </c>
      <c r="Q15" s="177">
        <v>6833</v>
      </c>
      <c r="R15" s="177">
        <v>6179</v>
      </c>
      <c r="S15" s="177">
        <v>6147</v>
      </c>
      <c r="T15" s="177">
        <v>5810</v>
      </c>
      <c r="U15" s="177">
        <v>6850</v>
      </c>
      <c r="V15" s="177">
        <v>5304</v>
      </c>
      <c r="W15" s="177">
        <v>5291</v>
      </c>
      <c r="X15" s="177">
        <v>3985</v>
      </c>
      <c r="Y15" s="177">
        <v>2838</v>
      </c>
      <c r="Z15" s="177">
        <v>1831</v>
      </c>
      <c r="AB15" s="177">
        <v>6774</v>
      </c>
      <c r="AC15" s="177">
        <v>7408</v>
      </c>
      <c r="AD15" s="177">
        <v>6634</v>
      </c>
      <c r="AE15" s="177">
        <v>6777</v>
      </c>
      <c r="AF15" s="177">
        <v>6036</v>
      </c>
      <c r="AG15" s="177">
        <v>6115</v>
      </c>
      <c r="AH15" s="177">
        <v>5459</v>
      </c>
      <c r="AI15" s="177">
        <v>4945</v>
      </c>
      <c r="AJ15" s="177">
        <v>4690</v>
      </c>
      <c r="AK15" s="177">
        <v>4214</v>
      </c>
      <c r="AL15" s="177">
        <v>3203</v>
      </c>
      <c r="AM15" s="177"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177">
        <v>6694</v>
      </c>
      <c r="C16" s="177">
        <v>5125</v>
      </c>
      <c r="D16" s="177">
        <v>5142</v>
      </c>
      <c r="E16" s="177">
        <v>5155</v>
      </c>
      <c r="F16" s="177">
        <v>4814</v>
      </c>
      <c r="G16" s="177">
        <v>4653</v>
      </c>
      <c r="H16" s="177">
        <v>4234</v>
      </c>
      <c r="I16" s="177">
        <v>4756</v>
      </c>
      <c r="J16" s="177">
        <v>3842</v>
      </c>
      <c r="K16" s="177">
        <v>4065</v>
      </c>
      <c r="L16" s="177">
        <v>4234</v>
      </c>
      <c r="M16" s="177">
        <v>3206</v>
      </c>
      <c r="O16" s="177">
        <v>7299</v>
      </c>
      <c r="P16" s="177">
        <v>7393</v>
      </c>
      <c r="Q16" s="177">
        <v>6893</v>
      </c>
      <c r="R16" s="177">
        <v>6332</v>
      </c>
      <c r="S16" s="177">
        <v>6137</v>
      </c>
      <c r="T16" s="177">
        <v>6332</v>
      </c>
      <c r="U16" s="177">
        <v>5796</v>
      </c>
      <c r="V16" s="177">
        <v>5613</v>
      </c>
      <c r="W16" s="177">
        <v>4746</v>
      </c>
      <c r="X16" s="177">
        <v>5288</v>
      </c>
      <c r="Y16" s="177">
        <v>4553</v>
      </c>
      <c r="Z16" s="177">
        <v>4759</v>
      </c>
      <c r="AB16" s="177">
        <v>6860</v>
      </c>
      <c r="AC16" s="177">
        <v>6827</v>
      </c>
      <c r="AD16" s="177">
        <v>6169</v>
      </c>
      <c r="AE16" s="177">
        <v>6079</v>
      </c>
      <c r="AF16" s="177">
        <v>5986</v>
      </c>
      <c r="AG16" s="177">
        <v>5517</v>
      </c>
      <c r="AH16" s="177">
        <v>5660</v>
      </c>
      <c r="AI16" s="177">
        <v>6026</v>
      </c>
      <c r="AJ16" s="177">
        <v>4999</v>
      </c>
      <c r="AK16" s="177">
        <v>5534</v>
      </c>
      <c r="AL16" s="177">
        <v>4549</v>
      </c>
      <c r="AM16" s="177"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 t="str">
        <f t="shared" si="1"/>
        <v>BPF</v>
      </c>
      <c r="B17" s="177">
        <v>6069</v>
      </c>
      <c r="C17" s="177">
        <v>5902</v>
      </c>
      <c r="D17" s="177">
        <v>5255</v>
      </c>
      <c r="E17" s="177">
        <v>5471</v>
      </c>
      <c r="F17" s="177">
        <v>4437</v>
      </c>
      <c r="G17" s="177">
        <v>4244</v>
      </c>
      <c r="H17" s="177">
        <v>4474</v>
      </c>
      <c r="I17" s="177">
        <v>4271</v>
      </c>
      <c r="J17" s="177">
        <v>3500</v>
      </c>
      <c r="K17" s="177">
        <v>3619</v>
      </c>
      <c r="L17" s="177">
        <v>10270</v>
      </c>
      <c r="M17" s="177">
        <v>13</v>
      </c>
      <c r="O17" s="177">
        <v>7565</v>
      </c>
      <c r="P17" s="177">
        <v>8229</v>
      </c>
      <c r="Q17" s="177">
        <v>6446</v>
      </c>
      <c r="R17" s="177">
        <v>7807</v>
      </c>
      <c r="S17" s="177">
        <v>6139</v>
      </c>
      <c r="T17" s="177">
        <v>6391</v>
      </c>
      <c r="U17" s="177">
        <v>8196</v>
      </c>
      <c r="V17" s="177">
        <v>4882</v>
      </c>
      <c r="W17" s="177">
        <v>6358</v>
      </c>
      <c r="X17" s="177">
        <v>3543</v>
      </c>
      <c r="Y17" s="177">
        <v>10037</v>
      </c>
      <c r="Z17" s="177">
        <v>20</v>
      </c>
      <c r="AB17" s="177">
        <v>6710</v>
      </c>
      <c r="AC17" s="177">
        <v>7179</v>
      </c>
      <c r="AD17" s="177">
        <v>6778</v>
      </c>
      <c r="AE17" s="177">
        <v>6199</v>
      </c>
      <c r="AF17" s="177">
        <v>6174</v>
      </c>
      <c r="AG17" s="177">
        <v>5852</v>
      </c>
      <c r="AH17" s="177">
        <v>6765</v>
      </c>
      <c r="AI17" s="177">
        <v>5810</v>
      </c>
      <c r="AJ17" s="177">
        <v>5016</v>
      </c>
      <c r="AK17" s="177">
        <v>2988</v>
      </c>
      <c r="AL17" s="177">
        <v>5780</v>
      </c>
      <c r="AM17" s="177"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6890</v>
      </c>
      <c r="C18" s="177">
        <v>5889</v>
      </c>
      <c r="D18" s="177">
        <v>5810</v>
      </c>
      <c r="E18" s="177">
        <v>4777</v>
      </c>
      <c r="F18" s="177">
        <v>4616</v>
      </c>
      <c r="G18" s="177">
        <v>4450</v>
      </c>
      <c r="H18" s="177">
        <v>6177</v>
      </c>
      <c r="I18" s="177">
        <v>6415</v>
      </c>
      <c r="J18" s="177">
        <v>2253</v>
      </c>
      <c r="K18" s="177">
        <v>20</v>
      </c>
      <c r="L18" s="177">
        <v>20</v>
      </c>
      <c r="M18" s="177">
        <v>7</v>
      </c>
      <c r="O18" s="177">
        <v>6647</v>
      </c>
      <c r="P18" s="177">
        <v>7305</v>
      </c>
      <c r="Q18" s="177">
        <v>6850</v>
      </c>
      <c r="R18" s="177">
        <v>5840</v>
      </c>
      <c r="S18" s="177">
        <v>5883</v>
      </c>
      <c r="T18" s="177">
        <v>5798</v>
      </c>
      <c r="U18" s="177">
        <v>5833</v>
      </c>
      <c r="V18" s="177">
        <v>7375</v>
      </c>
      <c r="W18" s="177">
        <v>3958</v>
      </c>
      <c r="X18" s="177">
        <v>37</v>
      </c>
      <c r="Y18" s="177">
        <v>13</v>
      </c>
      <c r="Z18" s="177">
        <v>20</v>
      </c>
      <c r="AB18" s="177">
        <v>7111</v>
      </c>
      <c r="AC18" s="177">
        <v>6072</v>
      </c>
      <c r="AD18" s="177">
        <v>6976</v>
      </c>
      <c r="AE18" s="177">
        <v>6534</v>
      </c>
      <c r="AF18" s="177">
        <v>6483</v>
      </c>
      <c r="AG18" s="177">
        <v>6016</v>
      </c>
      <c r="AH18" s="177">
        <v>6474</v>
      </c>
      <c r="AI18" s="177">
        <v>7485</v>
      </c>
      <c r="AJ18" s="177">
        <v>5577</v>
      </c>
      <c r="AK18" s="177">
        <v>0</v>
      </c>
      <c r="AL18" s="177">
        <v>10</v>
      </c>
      <c r="AM18" s="177"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177">
        <v>6285</v>
      </c>
      <c r="C19" s="177">
        <v>5885</v>
      </c>
      <c r="D19" s="177">
        <v>6228</v>
      </c>
      <c r="E19" s="177">
        <v>4839</v>
      </c>
      <c r="F19" s="177">
        <v>5211</v>
      </c>
      <c r="G19" s="177">
        <v>4489</v>
      </c>
      <c r="H19" s="177">
        <v>4434</v>
      </c>
      <c r="I19" s="177">
        <v>4833</v>
      </c>
      <c r="J19" s="177">
        <v>4806</v>
      </c>
      <c r="K19" s="177">
        <v>5886</v>
      </c>
      <c r="L19" s="177">
        <v>4736</v>
      </c>
      <c r="M19" s="177">
        <v>20</v>
      </c>
      <c r="O19" s="177">
        <v>8725</v>
      </c>
      <c r="P19" s="177">
        <v>6644</v>
      </c>
      <c r="Q19" s="177">
        <v>7212</v>
      </c>
      <c r="R19" s="177">
        <v>6671</v>
      </c>
      <c r="S19" s="177">
        <v>6422</v>
      </c>
      <c r="T19" s="177">
        <v>5497</v>
      </c>
      <c r="U19" s="177">
        <v>5764</v>
      </c>
      <c r="V19" s="177">
        <v>6160</v>
      </c>
      <c r="W19" s="177">
        <v>6102</v>
      </c>
      <c r="X19" s="177">
        <v>6720</v>
      </c>
      <c r="Y19" s="177">
        <v>7438</v>
      </c>
      <c r="Z19" s="177">
        <v>20</v>
      </c>
      <c r="AB19" s="177">
        <v>7127</v>
      </c>
      <c r="AC19" s="177">
        <v>8296</v>
      </c>
      <c r="AD19" s="177">
        <v>7335</v>
      </c>
      <c r="AE19" s="177">
        <v>6395</v>
      </c>
      <c r="AF19" s="177">
        <v>7063</v>
      </c>
      <c r="AG19" s="177">
        <v>7056</v>
      </c>
      <c r="AH19" s="177">
        <v>6392</v>
      </c>
      <c r="AI19" s="177">
        <v>7325</v>
      </c>
      <c r="AJ19" s="177">
        <v>7192</v>
      </c>
      <c r="AK19" s="177">
        <v>6594</v>
      </c>
      <c r="AL19" s="177">
        <v>2330</v>
      </c>
      <c r="AM19" s="177"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177">
        <v>5999</v>
      </c>
      <c r="C20" s="177">
        <v>5862</v>
      </c>
      <c r="D20" s="177">
        <v>5657</v>
      </c>
      <c r="E20" s="177">
        <v>5177</v>
      </c>
      <c r="F20" s="177">
        <v>5291</v>
      </c>
      <c r="G20" s="177">
        <v>5215</v>
      </c>
      <c r="H20" s="177">
        <v>5774</v>
      </c>
      <c r="I20" s="177">
        <v>6843</v>
      </c>
      <c r="J20" s="177">
        <v>8651</v>
      </c>
      <c r="K20" s="177">
        <v>11360</v>
      </c>
      <c r="L20" s="177">
        <v>20574</v>
      </c>
      <c r="M20" s="177">
        <v>17</v>
      </c>
      <c r="O20" s="177">
        <v>7232</v>
      </c>
      <c r="P20" s="177">
        <v>6919</v>
      </c>
      <c r="Q20" s="177">
        <v>6694</v>
      </c>
      <c r="R20" s="177">
        <v>7053</v>
      </c>
      <c r="S20" s="177">
        <v>6501</v>
      </c>
      <c r="T20" s="177">
        <v>6436</v>
      </c>
      <c r="U20" s="177">
        <v>6308</v>
      </c>
      <c r="V20" s="177">
        <v>7960</v>
      </c>
      <c r="W20" s="177">
        <v>9609</v>
      </c>
      <c r="X20" s="177">
        <v>14980</v>
      </c>
      <c r="Y20" s="177">
        <v>36450</v>
      </c>
      <c r="Z20" s="177">
        <v>20</v>
      </c>
      <c r="AB20" s="177">
        <v>6710</v>
      </c>
      <c r="AC20" s="177">
        <v>8130</v>
      </c>
      <c r="AD20" s="177">
        <v>7369</v>
      </c>
      <c r="AE20" s="177">
        <v>7880</v>
      </c>
      <c r="AF20" s="177">
        <v>7086</v>
      </c>
      <c r="AG20" s="177">
        <v>7584</v>
      </c>
      <c r="AH20" s="177">
        <v>8877</v>
      </c>
      <c r="AI20" s="177">
        <v>9120</v>
      </c>
      <c r="AJ20" s="177">
        <v>11081</v>
      </c>
      <c r="AK20" s="177">
        <v>15282</v>
      </c>
      <c r="AL20" s="177">
        <v>34260</v>
      </c>
      <c r="AM20" s="177"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>
        <f>J2</f>
        <v>0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>
        <f t="shared" si="15"/>
        <v>0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 t="str">
        <f t="shared" si="15"/>
        <v>BPF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2.4389648437500001E-2</v>
      </c>
      <c r="C32" s="28">
        <f t="shared" si="27"/>
        <v>4.8779296875000003E-2</v>
      </c>
      <c r="D32" s="28">
        <f t="shared" si="27"/>
        <v>9.7558593750000006E-2</v>
      </c>
      <c r="E32" s="28">
        <f t="shared" si="27"/>
        <v>0.19511718750000001</v>
      </c>
      <c r="F32" s="28">
        <f t="shared" si="27"/>
        <v>0.39023437500000002</v>
      </c>
      <c r="G32" s="28">
        <f t="shared" si="27"/>
        <v>0.78046875000000004</v>
      </c>
      <c r="H32" s="28">
        <f t="shared" si="27"/>
        <v>1.5609375000000001</v>
      </c>
      <c r="I32" s="28">
        <f t="shared" si="27"/>
        <v>3.1218750000000002</v>
      </c>
      <c r="J32" s="28">
        <f t="shared" si="27"/>
        <v>6.2437500000000004</v>
      </c>
      <c r="K32" s="28">
        <f t="shared" si="27"/>
        <v>12.487500000000001</v>
      </c>
      <c r="L32" s="28">
        <f t="shared" si="27"/>
        <v>24.975000000000001</v>
      </c>
      <c r="M32" s="1">
        <f>E9</f>
        <v>49.95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>
        <f t="shared" ref="A33:A39" si="29">J2</f>
        <v>0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>
        <f t="shared" si="29"/>
        <v>0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>
        <f t="shared" si="29"/>
        <v>0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 t="str">
        <f t="shared" si="29"/>
        <v>BPF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3.1218750000000002</v>
      </c>
      <c r="C44" s="76">
        <f>MIN(AB64:AM64)</f>
        <v>1.4704787095744549</v>
      </c>
      <c r="D44" s="77">
        <f>MIN(O54:Z54)</f>
        <v>6.2437500000000004</v>
      </c>
      <c r="E44" s="76">
        <f>MIN(AB44:AM44)</f>
        <v>3.0041310894023225</v>
      </c>
      <c r="F44" s="55">
        <f t="shared" ref="F44:F51" si="40">IF(B44&gt;0,(B44-D44)*(($E$8-E44)/(C44-E44))+D44,0)</f>
        <v>3.1819680039684699</v>
      </c>
      <c r="G44" s="56"/>
      <c r="H44" s="78">
        <f t="shared" ref="H44:H50" si="41">MAX(B33:M33)</f>
        <v>3.6046385897183679</v>
      </c>
      <c r="I44" s="79">
        <f>MAX(AB54:AM54)</f>
        <v>12.487500000000001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>
        <f t="shared" si="42"/>
        <v>3.0041310894023225</v>
      </c>
      <c r="X44" s="2">
        <f t="shared" si="42"/>
        <v>3.6046385897183679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>
        <f t="shared" si="43"/>
        <v>3.0041310894023225</v>
      </c>
      <c r="AK44" s="36">
        <f t="shared" si="43"/>
        <v>3.6046385897183679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1.5609375000000001</v>
      </c>
      <c r="C45" s="76">
        <f t="shared" ref="C45:C50" si="46">MIN(AB65:AM65)</f>
        <v>1.3069915618500805</v>
      </c>
      <c r="D45" s="77">
        <f t="shared" ref="D45:D50" si="47">MIN(O55:Z55)</f>
        <v>3.1218750000000002</v>
      </c>
      <c r="E45" s="76">
        <f t="shared" ref="E45:E50" si="48">MIN(AB45:AM45)</f>
        <v>2.4536539617973498</v>
      </c>
      <c r="F45" s="55">
        <f t="shared" si="40"/>
        <v>1.8236775261301799</v>
      </c>
      <c r="G45" s="56"/>
      <c r="H45" s="78">
        <f t="shared" si="41"/>
        <v>17.818987701797312</v>
      </c>
      <c r="I45" s="79">
        <f t="shared" ref="I45:I50" si="49">MAX(AB55:AM55)</f>
        <v>6.2437500000000004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2.4536539617973498</v>
      </c>
      <c r="W45" s="2">
        <f t="shared" si="42"/>
        <v>17.818987701797312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2.4536539617973498</v>
      </c>
      <c r="AJ45" s="36">
        <f t="shared" si="43"/>
        <v>17.818987701797312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 t="str">
        <f t="shared" si="44"/>
        <v>BPF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16</v>
      </c>
      <c r="C51" s="81">
        <f>MIN(AH71:AL71)</f>
        <v>1.4883790031263759</v>
      </c>
      <c r="D51" s="82">
        <f>MIN(U61:Y61)</f>
        <v>32</v>
      </c>
      <c r="E51" s="83">
        <f>MIN(AH51:AL51)</f>
        <v>2.1042007071018931</v>
      </c>
      <c r="F51" s="55">
        <f t="shared" si="40"/>
        <v>16.301931466165698</v>
      </c>
      <c r="G51" s="57"/>
      <c r="H51" s="78">
        <f>MAX(H40:L40)</f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 t="str">
        <f t="shared" si="42"/>
        <v/>
      </c>
      <c r="X51" s="2">
        <f t="shared" si="42"/>
        <v>2.1042007071018931</v>
      </c>
      <c r="Y51" s="2">
        <f t="shared" si="42"/>
        <v>4.5662337205253856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 t="str">
        <f t="shared" si="43"/>
        <v/>
      </c>
      <c r="AK51" s="36">
        <f t="shared" si="43"/>
        <v>2.1042007071018931</v>
      </c>
      <c r="AL51" s="36">
        <f t="shared" si="43"/>
        <v>4.5662337205253856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2.4389648437500001E-2</v>
      </c>
      <c r="P52" s="28">
        <f t="shared" si="52"/>
        <v>4.8779296875000003E-2</v>
      </c>
      <c r="Q52" s="28">
        <f t="shared" si="52"/>
        <v>9.7558593750000006E-2</v>
      </c>
      <c r="R52" s="28">
        <f t="shared" si="52"/>
        <v>0.19511718750000001</v>
      </c>
      <c r="S52" s="28">
        <f t="shared" si="52"/>
        <v>0.39023437500000002</v>
      </c>
      <c r="T52" s="28">
        <f t="shared" si="52"/>
        <v>0.78046875000000004</v>
      </c>
      <c r="U52" s="28">
        <f t="shared" si="52"/>
        <v>1.5609375000000001</v>
      </c>
      <c r="V52" s="28">
        <f t="shared" si="52"/>
        <v>3.1218750000000002</v>
      </c>
      <c r="W52" s="28">
        <f t="shared" si="52"/>
        <v>6.2437500000000004</v>
      </c>
      <c r="X52" s="28">
        <f t="shared" si="52"/>
        <v>12.487500000000001</v>
      </c>
      <c r="Y52" s="28">
        <f t="shared" si="52"/>
        <v>24.975000000000001</v>
      </c>
      <c r="Z52" s="28">
        <f>E9</f>
        <v>49.95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6.2437500000000004</v>
      </c>
      <c r="X54" s="33">
        <f t="shared" si="53"/>
        <v>12.487500000000001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6.2437500000000004</v>
      </c>
      <c r="AK54" s="36">
        <f t="shared" si="54"/>
        <v>12.487500000000001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3.1218750000000002</v>
      </c>
      <c r="W55" s="33">
        <f t="shared" si="53"/>
        <v>6.2437500000000004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3.1218750000000002</v>
      </c>
      <c r="AJ55" s="36">
        <f t="shared" si="54"/>
        <v>6.2437500000000004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 t="str">
        <f>IF((J40&gt;$E$8)*AND(W40&lt;0.05),W$53,"")</f>
        <v/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 t="str">
        <f t="shared" si="54"/>
        <v/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 t="str">
        <f t="shared" si="57"/>
        <v/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 t="str">
        <f t="shared" si="58"/>
        <v/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0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0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44046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44047</v>
      </c>
      <c r="F6" s="183"/>
      <c r="H6" s="2" t="s">
        <v>29</v>
      </c>
      <c r="I6" s="2"/>
      <c r="J6" s="184" t="str">
        <f>'Summary Results'!I6</f>
        <v>BPF</v>
      </c>
      <c r="K6" s="184"/>
    </row>
    <row r="7" spans="1:52" x14ac:dyDescent="0.25">
      <c r="B7" s="180" t="s">
        <v>45</v>
      </c>
      <c r="C7" s="180"/>
      <c r="D7" s="180"/>
      <c r="E7" s="185">
        <v>44049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49.95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4158</v>
      </c>
      <c r="C13" s="177">
        <v>4223</v>
      </c>
      <c r="D13" s="177">
        <v>4777</v>
      </c>
      <c r="E13" s="177">
        <v>4620</v>
      </c>
      <c r="F13" s="177">
        <v>4713</v>
      </c>
      <c r="G13" s="177">
        <v>4902</v>
      </c>
      <c r="H13" s="177">
        <v>5870</v>
      </c>
      <c r="I13" s="177">
        <v>6990</v>
      </c>
      <c r="J13" s="177">
        <v>8798</v>
      </c>
      <c r="K13" s="177">
        <v>58774</v>
      </c>
      <c r="L13" s="177">
        <v>921</v>
      </c>
      <c r="M13" s="177">
        <v>13</v>
      </c>
      <c r="O13" s="177">
        <v>4136</v>
      </c>
      <c r="P13" s="177">
        <v>4291</v>
      </c>
      <c r="Q13" s="177">
        <v>4314</v>
      </c>
      <c r="R13" s="177">
        <v>4395</v>
      </c>
      <c r="S13" s="177">
        <v>4843</v>
      </c>
      <c r="T13" s="177">
        <v>5106</v>
      </c>
      <c r="U13" s="177">
        <v>6102</v>
      </c>
      <c r="V13" s="177">
        <v>6827</v>
      </c>
      <c r="W13" s="177">
        <v>9702</v>
      </c>
      <c r="X13" s="177">
        <v>61627</v>
      </c>
      <c r="Y13" s="177">
        <v>3649</v>
      </c>
      <c r="Z13" s="177">
        <v>33</v>
      </c>
      <c r="AB13" s="177">
        <v>4666</v>
      </c>
      <c r="AC13" s="177">
        <v>4663</v>
      </c>
      <c r="AD13" s="177">
        <v>4680</v>
      </c>
      <c r="AE13" s="177">
        <v>5580</v>
      </c>
      <c r="AF13" s="177">
        <v>5464</v>
      </c>
      <c r="AG13" s="177">
        <v>5929</v>
      </c>
      <c r="AH13" s="177">
        <v>7162</v>
      </c>
      <c r="AI13" s="177">
        <v>7671</v>
      </c>
      <c r="AJ13" s="177">
        <v>10180</v>
      </c>
      <c r="AK13" s="177">
        <v>45559</v>
      </c>
      <c r="AL13" s="177">
        <v>4656</v>
      </c>
      <c r="AM13" s="177"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>
        <f t="shared" ref="A14:A19" si="1">J3</f>
        <v>0</v>
      </c>
      <c r="B14" s="177">
        <v>4553</v>
      </c>
      <c r="C14" s="177">
        <v>4191</v>
      </c>
      <c r="D14" s="177">
        <v>4102</v>
      </c>
      <c r="E14" s="177">
        <v>4118</v>
      </c>
      <c r="F14" s="177">
        <v>4447</v>
      </c>
      <c r="G14" s="177">
        <v>4922</v>
      </c>
      <c r="H14" s="177">
        <v>6238</v>
      </c>
      <c r="I14" s="177">
        <v>14016</v>
      </c>
      <c r="J14" s="177">
        <v>32159</v>
      </c>
      <c r="K14" s="177">
        <v>37</v>
      </c>
      <c r="L14" s="177">
        <v>13</v>
      </c>
      <c r="M14" s="177">
        <v>13</v>
      </c>
      <c r="O14" s="177">
        <v>4238</v>
      </c>
      <c r="P14" s="177">
        <v>4138</v>
      </c>
      <c r="Q14" s="177">
        <v>4069</v>
      </c>
      <c r="R14" s="177">
        <v>4297</v>
      </c>
      <c r="S14" s="177">
        <v>4779</v>
      </c>
      <c r="T14" s="177">
        <v>5311</v>
      </c>
      <c r="U14" s="177">
        <v>5983</v>
      </c>
      <c r="V14" s="177">
        <v>10280</v>
      </c>
      <c r="W14" s="177">
        <v>35589</v>
      </c>
      <c r="X14" s="177">
        <v>44</v>
      </c>
      <c r="Y14" s="177">
        <v>20</v>
      </c>
      <c r="Z14" s="177">
        <v>17</v>
      </c>
      <c r="AB14" s="177">
        <v>4467</v>
      </c>
      <c r="AC14" s="177">
        <v>4450</v>
      </c>
      <c r="AD14" s="177">
        <v>4769</v>
      </c>
      <c r="AE14" s="177">
        <v>4111</v>
      </c>
      <c r="AF14" s="177">
        <v>5218</v>
      </c>
      <c r="AG14" s="177">
        <v>6275</v>
      </c>
      <c r="AH14" s="177">
        <v>6112</v>
      </c>
      <c r="AI14" s="177">
        <v>13218</v>
      </c>
      <c r="AJ14" s="177">
        <v>49861</v>
      </c>
      <c r="AK14" s="177">
        <v>24</v>
      </c>
      <c r="AL14" s="177">
        <v>17</v>
      </c>
      <c r="AM14" s="177"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>
        <f t="shared" si="1"/>
        <v>0</v>
      </c>
      <c r="B15" s="177">
        <v>4368</v>
      </c>
      <c r="C15" s="177">
        <v>4158</v>
      </c>
      <c r="D15" s="177">
        <v>4203</v>
      </c>
      <c r="E15" s="177">
        <v>3914</v>
      </c>
      <c r="F15" s="177">
        <v>4145</v>
      </c>
      <c r="G15" s="177">
        <v>4763</v>
      </c>
      <c r="H15" s="177">
        <v>4361</v>
      </c>
      <c r="I15" s="177">
        <v>3852</v>
      </c>
      <c r="J15" s="177">
        <v>3752</v>
      </c>
      <c r="K15" s="177">
        <v>3191</v>
      </c>
      <c r="L15" s="177">
        <v>2629</v>
      </c>
      <c r="M15" s="177">
        <v>2150</v>
      </c>
      <c r="O15" s="177">
        <v>3998</v>
      </c>
      <c r="P15" s="177">
        <v>4148</v>
      </c>
      <c r="Q15" s="177">
        <v>4213</v>
      </c>
      <c r="R15" s="177">
        <v>4183</v>
      </c>
      <c r="S15" s="177">
        <v>4357</v>
      </c>
      <c r="T15" s="177">
        <v>4244</v>
      </c>
      <c r="U15" s="177">
        <v>4081</v>
      </c>
      <c r="V15" s="177">
        <v>3438</v>
      </c>
      <c r="W15" s="177">
        <v>3530</v>
      </c>
      <c r="X15" s="177">
        <v>3303</v>
      </c>
      <c r="Y15" s="177">
        <v>2625</v>
      </c>
      <c r="Z15" s="177">
        <v>2386</v>
      </c>
      <c r="AB15" s="177">
        <v>4174</v>
      </c>
      <c r="AC15" s="177">
        <v>4395</v>
      </c>
      <c r="AD15" s="177">
        <v>4593</v>
      </c>
      <c r="AE15" s="177">
        <v>4866</v>
      </c>
      <c r="AF15" s="177">
        <v>5677</v>
      </c>
      <c r="AG15" s="177">
        <v>5318</v>
      </c>
      <c r="AH15" s="177">
        <v>4066</v>
      </c>
      <c r="AI15" s="177">
        <v>4271</v>
      </c>
      <c r="AJ15" s="177">
        <v>3845</v>
      </c>
      <c r="AK15" s="177">
        <v>3593</v>
      </c>
      <c r="AL15" s="177">
        <v>3071</v>
      </c>
      <c r="AM15" s="177"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177">
        <v>4208</v>
      </c>
      <c r="C16" s="177">
        <v>3689</v>
      </c>
      <c r="D16" s="177">
        <v>4022</v>
      </c>
      <c r="E16" s="177">
        <v>4186</v>
      </c>
      <c r="F16" s="177">
        <v>4224</v>
      </c>
      <c r="G16" s="177">
        <v>3769</v>
      </c>
      <c r="H16" s="177">
        <v>3796</v>
      </c>
      <c r="I16" s="177">
        <v>3706</v>
      </c>
      <c r="J16" s="177">
        <v>3626</v>
      </c>
      <c r="K16" s="177">
        <v>3797</v>
      </c>
      <c r="L16" s="177">
        <v>4490</v>
      </c>
      <c r="M16" s="177">
        <v>5560</v>
      </c>
      <c r="O16" s="177">
        <v>4068</v>
      </c>
      <c r="P16" s="177">
        <v>4055</v>
      </c>
      <c r="Q16" s="177">
        <v>3998</v>
      </c>
      <c r="R16" s="177">
        <v>4261</v>
      </c>
      <c r="S16" s="177">
        <v>4164</v>
      </c>
      <c r="T16" s="177">
        <v>4251</v>
      </c>
      <c r="U16" s="177">
        <v>3922</v>
      </c>
      <c r="V16" s="177">
        <v>3619</v>
      </c>
      <c r="W16" s="177">
        <v>3683</v>
      </c>
      <c r="X16" s="177">
        <v>3506</v>
      </c>
      <c r="Y16" s="177">
        <v>4002</v>
      </c>
      <c r="Z16" s="177">
        <v>5288</v>
      </c>
      <c r="AB16" s="177">
        <v>4241</v>
      </c>
      <c r="AC16" s="177">
        <v>4680</v>
      </c>
      <c r="AD16" s="177">
        <v>4975</v>
      </c>
      <c r="AE16" s="177">
        <v>4136</v>
      </c>
      <c r="AF16" s="177">
        <v>4410</v>
      </c>
      <c r="AG16" s="177">
        <v>5418</v>
      </c>
      <c r="AH16" s="177">
        <v>3985</v>
      </c>
      <c r="AI16" s="177">
        <v>4317</v>
      </c>
      <c r="AJ16" s="177">
        <v>3965</v>
      </c>
      <c r="AK16" s="177">
        <v>4331</v>
      </c>
      <c r="AL16" s="177">
        <v>4387</v>
      </c>
      <c r="AM16" s="177"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 t="str">
        <f t="shared" si="1"/>
        <v>BPF</v>
      </c>
      <c r="B17" s="177">
        <v>3881</v>
      </c>
      <c r="C17" s="177">
        <v>3827</v>
      </c>
      <c r="D17" s="177">
        <v>4018</v>
      </c>
      <c r="E17" s="177">
        <v>4358</v>
      </c>
      <c r="F17" s="177">
        <v>4032</v>
      </c>
      <c r="G17" s="177">
        <v>4264</v>
      </c>
      <c r="H17" s="177">
        <v>4012</v>
      </c>
      <c r="I17" s="177">
        <v>3703</v>
      </c>
      <c r="J17" s="177">
        <v>3629</v>
      </c>
      <c r="K17" s="177">
        <v>4181</v>
      </c>
      <c r="L17" s="177">
        <v>26212</v>
      </c>
      <c r="M17" s="177">
        <v>10</v>
      </c>
      <c r="O17" s="177">
        <v>4005</v>
      </c>
      <c r="P17" s="177">
        <v>4361</v>
      </c>
      <c r="Q17" s="177">
        <v>3885</v>
      </c>
      <c r="R17" s="177">
        <v>4068</v>
      </c>
      <c r="S17" s="177">
        <v>4108</v>
      </c>
      <c r="T17" s="177">
        <v>4138</v>
      </c>
      <c r="U17" s="177">
        <v>3619</v>
      </c>
      <c r="V17" s="177">
        <v>3659</v>
      </c>
      <c r="W17" s="177">
        <v>3639</v>
      </c>
      <c r="X17" s="177">
        <v>4334</v>
      </c>
      <c r="Y17" s="177">
        <v>44299</v>
      </c>
      <c r="Z17" s="177">
        <v>20</v>
      </c>
      <c r="AB17" s="177">
        <v>4843</v>
      </c>
      <c r="AC17" s="177">
        <v>4430</v>
      </c>
      <c r="AD17" s="177">
        <v>4643</v>
      </c>
      <c r="AE17" s="177">
        <v>4078</v>
      </c>
      <c r="AF17" s="177">
        <v>4539</v>
      </c>
      <c r="AG17" s="177">
        <v>5544</v>
      </c>
      <c r="AH17" s="177">
        <v>4068</v>
      </c>
      <c r="AI17" s="177">
        <v>3696</v>
      </c>
      <c r="AJ17" s="177">
        <v>3804</v>
      </c>
      <c r="AK17" s="177">
        <v>4078</v>
      </c>
      <c r="AL17" s="177">
        <v>32804</v>
      </c>
      <c r="AM17" s="177"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3899</v>
      </c>
      <c r="C18" s="177">
        <v>3729</v>
      </c>
      <c r="D18" s="177">
        <v>4071</v>
      </c>
      <c r="E18" s="177">
        <v>3849</v>
      </c>
      <c r="F18" s="177">
        <v>3992</v>
      </c>
      <c r="G18" s="177">
        <v>4324</v>
      </c>
      <c r="H18" s="177">
        <v>3865</v>
      </c>
      <c r="I18" s="177">
        <v>4101</v>
      </c>
      <c r="J18" s="177">
        <v>4173</v>
      </c>
      <c r="K18" s="177">
        <v>4028</v>
      </c>
      <c r="L18" s="177">
        <v>4946</v>
      </c>
      <c r="M18" s="177">
        <v>2709</v>
      </c>
      <c r="O18" s="177">
        <v>3822</v>
      </c>
      <c r="P18" s="177">
        <v>3737</v>
      </c>
      <c r="Q18" s="177">
        <v>3626</v>
      </c>
      <c r="R18" s="177">
        <v>3639</v>
      </c>
      <c r="S18" s="177">
        <v>3935</v>
      </c>
      <c r="T18" s="177">
        <v>3921</v>
      </c>
      <c r="U18" s="177">
        <v>3772</v>
      </c>
      <c r="V18" s="177">
        <v>3696</v>
      </c>
      <c r="W18" s="177">
        <v>3663</v>
      </c>
      <c r="X18" s="177">
        <v>4061</v>
      </c>
      <c r="Y18" s="177">
        <v>4048</v>
      </c>
      <c r="Z18" s="177">
        <v>2810</v>
      </c>
      <c r="AB18" s="177">
        <v>4135</v>
      </c>
      <c r="AC18" s="177">
        <v>4277</v>
      </c>
      <c r="AD18" s="177">
        <v>4484</v>
      </c>
      <c r="AE18" s="177">
        <v>4620</v>
      </c>
      <c r="AF18" s="177">
        <v>4494</v>
      </c>
      <c r="AG18" s="177">
        <v>6305</v>
      </c>
      <c r="AH18" s="177">
        <v>4190</v>
      </c>
      <c r="AI18" s="177">
        <v>4234</v>
      </c>
      <c r="AJ18" s="177">
        <v>4277</v>
      </c>
      <c r="AK18" s="177">
        <v>4559</v>
      </c>
      <c r="AL18" s="177">
        <v>4151</v>
      </c>
      <c r="AM18" s="177"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3816</v>
      </c>
      <c r="C19" s="177">
        <v>3666</v>
      </c>
      <c r="D19" s="177">
        <v>4131</v>
      </c>
      <c r="E19" s="177">
        <v>4022</v>
      </c>
      <c r="F19" s="177">
        <v>3757</v>
      </c>
      <c r="G19" s="177">
        <v>3935</v>
      </c>
      <c r="H19" s="177">
        <v>3792</v>
      </c>
      <c r="I19" s="177">
        <v>4126</v>
      </c>
      <c r="J19" s="177">
        <v>3915</v>
      </c>
      <c r="K19" s="177">
        <v>4703</v>
      </c>
      <c r="L19" s="177">
        <v>8176</v>
      </c>
      <c r="M19" s="177">
        <v>17</v>
      </c>
      <c r="O19" s="177">
        <v>4022</v>
      </c>
      <c r="P19" s="177">
        <v>3772</v>
      </c>
      <c r="Q19" s="177">
        <v>4085</v>
      </c>
      <c r="R19" s="177">
        <v>4121</v>
      </c>
      <c r="S19" s="177">
        <v>3842</v>
      </c>
      <c r="T19" s="177">
        <v>3975</v>
      </c>
      <c r="U19" s="177">
        <v>3720</v>
      </c>
      <c r="V19" s="177">
        <v>3992</v>
      </c>
      <c r="W19" s="177">
        <v>3902</v>
      </c>
      <c r="X19" s="177">
        <v>4284</v>
      </c>
      <c r="Y19" s="177">
        <v>5457</v>
      </c>
      <c r="Z19" s="177">
        <v>930</v>
      </c>
      <c r="AB19" s="177">
        <v>4767</v>
      </c>
      <c r="AC19" s="177">
        <v>4686</v>
      </c>
      <c r="AD19" s="177">
        <v>4495</v>
      </c>
      <c r="AE19" s="177">
        <v>4467</v>
      </c>
      <c r="AF19" s="177">
        <v>4168</v>
      </c>
      <c r="AG19" s="177">
        <v>6491</v>
      </c>
      <c r="AH19" s="177">
        <v>4149</v>
      </c>
      <c r="AI19" s="177">
        <v>5372</v>
      </c>
      <c r="AJ19" s="177">
        <v>4490</v>
      </c>
      <c r="AK19" s="177">
        <v>5271</v>
      </c>
      <c r="AL19" s="177">
        <v>6486</v>
      </c>
      <c r="AM19" s="177"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177">
        <v>4381</v>
      </c>
      <c r="C20" s="177">
        <v>3885</v>
      </c>
      <c r="D20" s="177">
        <v>3945</v>
      </c>
      <c r="E20" s="177">
        <v>4324</v>
      </c>
      <c r="F20" s="177">
        <v>3817</v>
      </c>
      <c r="G20" s="177">
        <v>3786</v>
      </c>
      <c r="H20" s="177">
        <v>4749</v>
      </c>
      <c r="I20" s="177">
        <v>5228</v>
      </c>
      <c r="J20" s="177">
        <v>6215</v>
      </c>
      <c r="K20" s="177">
        <v>9941</v>
      </c>
      <c r="L20" s="177">
        <v>26481</v>
      </c>
      <c r="M20" s="177">
        <v>10</v>
      </c>
      <c r="O20" s="177">
        <v>3978</v>
      </c>
      <c r="P20" s="177">
        <v>3394</v>
      </c>
      <c r="Q20" s="177">
        <v>4418</v>
      </c>
      <c r="R20" s="177">
        <v>3762</v>
      </c>
      <c r="S20" s="177">
        <v>3669</v>
      </c>
      <c r="T20" s="177">
        <v>4051</v>
      </c>
      <c r="U20" s="177">
        <v>4417</v>
      </c>
      <c r="V20" s="177">
        <v>4590</v>
      </c>
      <c r="W20" s="177">
        <v>6059</v>
      </c>
      <c r="X20" s="177">
        <v>8791</v>
      </c>
      <c r="Y20" s="177">
        <v>14245</v>
      </c>
      <c r="Z20" s="177">
        <v>17</v>
      </c>
      <c r="AB20" s="177">
        <v>4470</v>
      </c>
      <c r="AC20" s="177">
        <v>4184</v>
      </c>
      <c r="AD20" s="177">
        <v>4208</v>
      </c>
      <c r="AE20" s="177">
        <v>4224</v>
      </c>
      <c r="AF20" s="177">
        <v>3752</v>
      </c>
      <c r="AG20" s="177">
        <v>6036</v>
      </c>
      <c r="AH20" s="177">
        <v>5204</v>
      </c>
      <c r="AI20" s="177">
        <v>5487</v>
      </c>
      <c r="AJ20" s="177">
        <v>6614</v>
      </c>
      <c r="AK20" s="177">
        <v>10669</v>
      </c>
      <c r="AL20" s="177">
        <v>17260</v>
      </c>
      <c r="AM20" s="177"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>
        <f>J2</f>
        <v>0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>
        <f t="shared" si="15"/>
        <v>0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 t="str">
        <f t="shared" si="15"/>
        <v>BPF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2.4389648437500001E-2</v>
      </c>
      <c r="C32" s="28">
        <f t="shared" si="27"/>
        <v>4.8779296875000003E-2</v>
      </c>
      <c r="D32" s="28">
        <f t="shared" si="27"/>
        <v>9.7558593750000006E-2</v>
      </c>
      <c r="E32" s="28">
        <f t="shared" si="27"/>
        <v>0.19511718750000001</v>
      </c>
      <c r="F32" s="28">
        <f t="shared" si="27"/>
        <v>0.39023437500000002</v>
      </c>
      <c r="G32" s="28">
        <f t="shared" si="27"/>
        <v>0.78046875000000004</v>
      </c>
      <c r="H32" s="28">
        <f t="shared" si="27"/>
        <v>1.5609375000000001</v>
      </c>
      <c r="I32" s="28">
        <f t="shared" si="27"/>
        <v>3.1218750000000002</v>
      </c>
      <c r="J32" s="28">
        <f t="shared" si="27"/>
        <v>6.2437500000000004</v>
      </c>
      <c r="K32" s="28">
        <f t="shared" si="27"/>
        <v>12.487500000000001</v>
      </c>
      <c r="L32" s="28">
        <f t="shared" si="27"/>
        <v>24.975000000000001</v>
      </c>
      <c r="M32" s="1">
        <f>E9</f>
        <v>49.95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>
        <f t="shared" ref="A33:A39" si="29">J2</f>
        <v>0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>
        <f t="shared" si="29"/>
        <v>0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>
        <f t="shared" si="29"/>
        <v>0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 t="str">
        <f t="shared" si="29"/>
        <v>BPF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0.78046875000000004</v>
      </c>
      <c r="C44" s="76">
        <f>MIN(AB64:AM64)</f>
        <v>1.2871794080598098</v>
      </c>
      <c r="D44" s="77">
        <f>MIN(O54:Z54)</f>
        <v>1.5609375000000001</v>
      </c>
      <c r="E44" s="76">
        <f>MIN(AB44:AM44)</f>
        <v>1.5455866595957399</v>
      </c>
      <c r="F44" s="55">
        <f t="shared" ref="F44:F51" si="40">IF(B44&gt;0,(B44-D44)*(($E$8-E44)/(C44-E44))+D44,0)</f>
        <v>1.4232518777123624</v>
      </c>
      <c r="G44" s="56"/>
      <c r="H44" s="78">
        <f t="shared" ref="H44:H50" si="41">MAX(B33:M33)</f>
        <v>13.598682642321263</v>
      </c>
      <c r="I44" s="79">
        <f>MAX(AB54:AM54)</f>
        <v>12.487500000000001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>
        <f t="shared" si="42"/>
        <v>1.5455866595957399</v>
      </c>
      <c r="V44" s="2">
        <f t="shared" si="42"/>
        <v>1.7391893107309047</v>
      </c>
      <c r="W44" s="2">
        <f t="shared" si="42"/>
        <v>2.3248003847739134</v>
      </c>
      <c r="X44" s="2">
        <f t="shared" si="42"/>
        <v>13.598682642321263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>
        <f t="shared" si="43"/>
        <v>1.5455866595957399</v>
      </c>
      <c r="AI44" s="36">
        <f t="shared" si="43"/>
        <v>1.7391893107309047</v>
      </c>
      <c r="AJ44" s="36">
        <f t="shared" si="43"/>
        <v>2.3248003847739134</v>
      </c>
      <c r="AK44" s="36">
        <f t="shared" si="43"/>
        <v>13.598682642321263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1.5609375000000001</v>
      </c>
      <c r="C45" s="76">
        <f t="shared" ref="C45:C50" si="46">MIN(AB65:AM65)</f>
        <v>1.4875121731837122</v>
      </c>
      <c r="D45" s="77">
        <f t="shared" ref="D45:D50" si="47">MIN(O55:Z55)</f>
        <v>3.1218750000000002</v>
      </c>
      <c r="E45" s="76">
        <f t="shared" ref="E45:E50" si="48">MIN(AB45:AM45)</f>
        <v>3.0348674509112068</v>
      </c>
      <c r="F45" s="55">
        <f t="shared" si="40"/>
        <v>1.5735349412286732</v>
      </c>
      <c r="G45" s="56"/>
      <c r="H45" s="78">
        <f t="shared" si="41"/>
        <v>9.4614820524276269</v>
      </c>
      <c r="I45" s="79">
        <f t="shared" ref="I45:I50" si="49">MAX(AB55:AM55)</f>
        <v>6.2437500000000004</v>
      </c>
      <c r="J45" s="124" t="str">
        <f>IF(AND(D45&gt;Cytotoxicity!B67,E45&gt;0),"Cytotox","ok")</f>
        <v>Cytotox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3.0348674509112068</v>
      </c>
      <c r="W45" s="2">
        <f t="shared" si="42"/>
        <v>9.4614820524276269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3.0348674509112068</v>
      </c>
      <c r="AJ45" s="36">
        <f t="shared" si="43"/>
        <v>9.4614820524276269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1.3292572759993118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 t="str">
        <f t="shared" si="44"/>
        <v>BPF</v>
      </c>
      <c r="B48" s="75">
        <f t="shared" si="45"/>
        <v>12.487500000000001</v>
      </c>
      <c r="C48" s="76">
        <f t="shared" si="46"/>
        <v>1.0224978706574654</v>
      </c>
      <c r="D48" s="77">
        <f t="shared" si="47"/>
        <v>24.975000000000001</v>
      </c>
      <c r="E48" s="76">
        <f t="shared" si="48"/>
        <v>8.4462379529809528</v>
      </c>
      <c r="F48" s="55">
        <f t="shared" si="40"/>
        <v>13.290708056052882</v>
      </c>
      <c r="G48" s="56"/>
      <c r="H48" s="78">
        <f t="shared" si="41"/>
        <v>8.4462379529809528</v>
      </c>
      <c r="I48" s="79">
        <f t="shared" si="49"/>
        <v>24.975000000000001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>
        <f t="shared" si="42"/>
        <v>8.4462379529809528</v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>
        <f t="shared" si="43"/>
        <v>8.4462379529809528</v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12.487500000000001</v>
      </c>
      <c r="C50" s="76">
        <f t="shared" si="46"/>
        <v>1.1505841686389815</v>
      </c>
      <c r="D50" s="77">
        <f t="shared" si="47"/>
        <v>24.975000000000001</v>
      </c>
      <c r="E50" s="76">
        <f t="shared" si="48"/>
        <v>1.6310000735638122</v>
      </c>
      <c r="F50" s="55">
        <f t="shared" si="40"/>
        <v>21.56990162199342</v>
      </c>
      <c r="G50" s="56"/>
      <c r="H50" s="78">
        <f t="shared" si="41"/>
        <v>1.6310000735638122</v>
      </c>
      <c r="I50" s="79">
        <f t="shared" si="49"/>
        <v>24.975000000000001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>
        <f t="shared" si="42"/>
        <v>1.6310000735638122</v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>
        <f t="shared" si="43"/>
        <v>1.6310000735638122</v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15.190714915742699</v>
      </c>
      <c r="G51" s="57"/>
      <c r="H51" s="78">
        <f>MAX(H40:L40)</f>
        <v>4.7141921818433463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1.5296302015165288</v>
      </c>
      <c r="X51" s="2">
        <f t="shared" si="42"/>
        <v>2.3776036424088036</v>
      </c>
      <c r="Y51" s="2">
        <f t="shared" si="42"/>
        <v>4.7141921818433463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1.5296302015165288</v>
      </c>
      <c r="AK51" s="36">
        <f t="shared" si="43"/>
        <v>2.3776036424088036</v>
      </c>
      <c r="AL51" s="36">
        <f t="shared" si="43"/>
        <v>4.7141921818433463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2.4389648437500001E-2</v>
      </c>
      <c r="P52" s="28">
        <f t="shared" si="52"/>
        <v>4.8779296875000003E-2</v>
      </c>
      <c r="Q52" s="28">
        <f t="shared" si="52"/>
        <v>9.7558593750000006E-2</v>
      </c>
      <c r="R52" s="28">
        <f t="shared" si="52"/>
        <v>0.19511718750000001</v>
      </c>
      <c r="S52" s="28">
        <f t="shared" si="52"/>
        <v>0.39023437500000002</v>
      </c>
      <c r="T52" s="28">
        <f t="shared" si="52"/>
        <v>0.78046875000000004</v>
      </c>
      <c r="U52" s="28">
        <f t="shared" si="52"/>
        <v>1.5609375000000001</v>
      </c>
      <c r="V52" s="28">
        <f t="shared" si="52"/>
        <v>3.1218750000000002</v>
      </c>
      <c r="W52" s="28">
        <f t="shared" si="52"/>
        <v>6.2437500000000004</v>
      </c>
      <c r="X52" s="28">
        <f t="shared" si="52"/>
        <v>12.487500000000001</v>
      </c>
      <c r="Y52" s="28">
        <f t="shared" si="52"/>
        <v>24.975000000000001</v>
      </c>
      <c r="Z52" s="28">
        <f>E9</f>
        <v>49.95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1.5609375000000001</v>
      </c>
      <c r="V54" s="33">
        <f t="shared" si="53"/>
        <v>3.1218750000000002</v>
      </c>
      <c r="W54" s="33">
        <f t="shared" si="53"/>
        <v>6.2437500000000004</v>
      </c>
      <c r="X54" s="33">
        <f t="shared" si="53"/>
        <v>12.487500000000001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1.5609375000000001</v>
      </c>
      <c r="AI54" s="36">
        <f t="shared" si="54"/>
        <v>3.1218750000000002</v>
      </c>
      <c r="AJ54" s="36">
        <f t="shared" si="54"/>
        <v>6.2437500000000004</v>
      </c>
      <c r="AK54" s="36">
        <f t="shared" si="54"/>
        <v>12.487500000000001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3.1218750000000002</v>
      </c>
      <c r="W55" s="33">
        <f t="shared" si="53"/>
        <v>6.2437500000000004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3.1218750000000002</v>
      </c>
      <c r="AJ55" s="36">
        <f t="shared" si="54"/>
        <v>6.2437500000000004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24.975000000000001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24.975000000000001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24.975000000000001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24.975000000000001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 t="str">
        <f>'Summary Results'!I6</f>
        <v>BPF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49.95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>
        <f t="shared" ref="A14:A19" si="1">J3</f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>
        <f t="shared" si="1"/>
        <v>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>
        <f t="shared" si="1"/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 t="str">
        <f t="shared" si="1"/>
        <v>BPF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>
        <f>J2</f>
        <v>0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>
        <f t="shared" si="15"/>
        <v>0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>
        <f t="shared" si="15"/>
        <v>0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 t="str">
        <f t="shared" si="15"/>
        <v>BPF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2.4389648437500001E-2</v>
      </c>
      <c r="C32" s="28">
        <f t="shared" si="27"/>
        <v>4.8779296875000003E-2</v>
      </c>
      <c r="D32" s="28">
        <f t="shared" si="27"/>
        <v>9.7558593750000006E-2</v>
      </c>
      <c r="E32" s="28">
        <f t="shared" si="27"/>
        <v>0.19511718750000001</v>
      </c>
      <c r="F32" s="28">
        <f t="shared" si="27"/>
        <v>0.39023437500000002</v>
      </c>
      <c r="G32" s="28">
        <f t="shared" si="27"/>
        <v>0.78046875000000004</v>
      </c>
      <c r="H32" s="28">
        <f t="shared" si="27"/>
        <v>1.5609375000000001</v>
      </c>
      <c r="I32" s="28">
        <f t="shared" si="27"/>
        <v>3.1218750000000002</v>
      </c>
      <c r="J32" s="28">
        <f t="shared" si="27"/>
        <v>6.2437500000000004</v>
      </c>
      <c r="K32" s="28">
        <f t="shared" si="27"/>
        <v>12.487500000000001</v>
      </c>
      <c r="L32" s="28">
        <f t="shared" si="27"/>
        <v>24.975000000000001</v>
      </c>
      <c r="M32" s="1">
        <f>E9</f>
        <v>49.95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>
        <f t="shared" ref="A33:A39" si="29">J2</f>
        <v>0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>
        <f t="shared" si="29"/>
        <v>0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>
        <f t="shared" si="29"/>
        <v>0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>
        <f t="shared" si="29"/>
        <v>0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 t="str">
        <f t="shared" si="29"/>
        <v>BPF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>
        <f t="shared" ref="A45:A50" si="44">J3</f>
        <v>0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>
        <f t="shared" si="44"/>
        <v>0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>
        <f t="shared" si="44"/>
        <v>0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 t="str">
        <f t="shared" si="44"/>
        <v>BPF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2.4389648437500001E-2</v>
      </c>
      <c r="P52" s="28">
        <f t="shared" si="52"/>
        <v>4.8779296875000003E-2</v>
      </c>
      <c r="Q52" s="28">
        <f t="shared" si="52"/>
        <v>9.7558593750000006E-2</v>
      </c>
      <c r="R52" s="28">
        <f t="shared" si="52"/>
        <v>0.19511718750000001</v>
      </c>
      <c r="S52" s="28">
        <f t="shared" si="52"/>
        <v>0.39023437500000002</v>
      </c>
      <c r="T52" s="28">
        <f t="shared" si="52"/>
        <v>0.78046875000000004</v>
      </c>
      <c r="U52" s="28">
        <f t="shared" si="52"/>
        <v>1.5609375000000001</v>
      </c>
      <c r="V52" s="28">
        <f t="shared" si="52"/>
        <v>3.1218750000000002</v>
      </c>
      <c r="W52" s="28">
        <f t="shared" si="52"/>
        <v>6.2437500000000004</v>
      </c>
      <c r="X52" s="28">
        <f t="shared" si="52"/>
        <v>12.487500000000001</v>
      </c>
      <c r="Y52" s="28">
        <f t="shared" si="52"/>
        <v>24.975000000000001</v>
      </c>
      <c r="Z52" s="28">
        <f>E9</f>
        <v>49.95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>
        <f>'Summary Results'!I2</f>
        <v>0</v>
      </c>
      <c r="K4" s="184"/>
    </row>
    <row r="5" spans="1:39" x14ac:dyDescent="0.25">
      <c r="H5" s="2" t="s">
        <v>26</v>
      </c>
      <c r="I5" s="2"/>
      <c r="J5" s="184">
        <f>'Summary Results'!I3</f>
        <v>0</v>
      </c>
      <c r="K5" s="184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 t="str">
        <f>'Summary Results'!I6</f>
        <v>BPF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49.95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0.77990000000000004</v>
      </c>
      <c r="C15" s="51">
        <f>AVERAGE('cytotox 1'!C15,'cytotox 1'!P15,'cytotox 1'!AC15)</f>
        <v>0.76029999999999998</v>
      </c>
      <c r="D15" s="51">
        <f>AVERAGE('cytotox 1'!D15,'cytotox 1'!Q15,'cytotox 1'!AD15)</f>
        <v>0.748</v>
      </c>
      <c r="E15" s="51">
        <f>AVERAGE('cytotox 1'!E15,'cytotox 1'!R15,'cytotox 1'!AE15)</f>
        <v>0.73599999999999999</v>
      </c>
      <c r="F15" s="51">
        <f>AVERAGE('cytotox 1'!F15,'cytotox 1'!S15,'cytotox 1'!AF15)</f>
        <v>0.6411</v>
      </c>
      <c r="G15" s="51">
        <f>AVERAGE('cytotox 1'!G15,'cytotox 1'!T15,'cytotox 1'!AG15)</f>
        <v>0.81689999999999996</v>
      </c>
      <c r="H15" s="51">
        <f>AVERAGE('cytotox 1'!H15,'cytotox 1'!U15,'cytotox 1'!AH15)</f>
        <v>0.75460000000000005</v>
      </c>
      <c r="I15" s="51">
        <f>AVERAGE('cytotox 1'!I15,'cytotox 1'!V15,'cytotox 1'!AI15)</f>
        <v>0.86370000000000002</v>
      </c>
      <c r="J15" s="51">
        <f>AVERAGE('cytotox 1'!J15,'cytotox 1'!W15,'cytotox 1'!AJ15)</f>
        <v>0.7752</v>
      </c>
      <c r="K15" s="51">
        <f>AVERAGE('cytotox 1'!K15,'cytotox 1'!X15,'cytotox 1'!AK15)</f>
        <v>0.44330000000000003</v>
      </c>
      <c r="L15" s="51">
        <f>AVERAGE('cytotox 1'!L15,'cytotox 1'!Y15,'cytotox 1'!AL15)</f>
        <v>7.6300000000000007E-2</v>
      </c>
      <c r="M15" s="51">
        <f>AVERAGE('cytotox 1'!M15,'cytotox 1'!Z15,'cytotox 1'!AM15)</f>
        <v>6.5000000000000002E-2</v>
      </c>
      <c r="O15" s="51">
        <f>AVERAGE('cytotox 2'!B15,'cytotox 2'!O15,'cytotox 2'!AB15)</f>
        <v>1.0035000000000001</v>
      </c>
      <c r="P15" s="51">
        <f>AVERAGE('cytotox 2'!C15,'cytotox 2'!P15,'cytotox 2'!AC15)</f>
        <v>0.87549999999999994</v>
      </c>
      <c r="Q15" s="51">
        <f>AVERAGE('cytotox 2'!D15,'cytotox 2'!Q15,'cytotox 2'!AD15)</f>
        <v>0.87519999999999998</v>
      </c>
      <c r="R15" s="51">
        <f>AVERAGE('cytotox 2'!E15,'cytotox 2'!R15,'cytotox 2'!AE15)</f>
        <v>0.90069999999999995</v>
      </c>
      <c r="S15" s="51">
        <f>AVERAGE('cytotox 2'!F15,'cytotox 2'!S15,'cytotox 2'!AF15)</f>
        <v>0.84870000000000001</v>
      </c>
      <c r="T15" s="51">
        <f>AVERAGE('cytotox 2'!G15,'cytotox 2'!T15,'cytotox 2'!AG15)</f>
        <v>0.89329999999999998</v>
      </c>
      <c r="U15" s="51">
        <f>AVERAGE('cytotox 2'!H15,'cytotox 2'!U15,'cytotox 2'!AH15)</f>
        <v>0.88460000000000005</v>
      </c>
      <c r="V15" s="51">
        <f>AVERAGE('cytotox 2'!I15,'cytotox 2'!V15,'cytotox 2'!AI15)</f>
        <v>0.76219999999999999</v>
      </c>
      <c r="W15" s="51">
        <f>AVERAGE('cytotox 2'!J15,'cytotox 2'!W15,'cytotox 2'!AJ15)</f>
        <v>0.71179999999999999</v>
      </c>
      <c r="X15" s="51">
        <f>AVERAGE('cytotox 2'!K15,'cytotox 2'!X15,'cytotox 2'!AK15)</f>
        <v>0.87150000000000005</v>
      </c>
      <c r="Y15" s="51">
        <f>AVERAGE('cytotox 2'!L15,'cytotox 2'!Y15,'cytotox 2'!AL15)</f>
        <v>8.3000000000000004E-2</v>
      </c>
      <c r="Z15" s="51">
        <f>AVERAGE('cytotox 2'!M15,'cytotox 2'!Z15,'cytotox 2'!AM15)</f>
        <v>8.0199999999999994E-2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0.80489999999999995</v>
      </c>
      <c r="C16" s="51">
        <f>AVERAGE('cytotox 1'!C16,'cytotox 1'!P16,'cytotox 1'!AC16)</f>
        <v>0.77010000000000001</v>
      </c>
      <c r="D16" s="51">
        <f>AVERAGE('cytotox 1'!D16,'cytotox 1'!Q16,'cytotox 1'!AD16)</f>
        <v>0.78720000000000001</v>
      </c>
      <c r="E16" s="51">
        <f>AVERAGE('cytotox 1'!E16,'cytotox 1'!R16,'cytotox 1'!AE16)</f>
        <v>0.78790000000000004</v>
      </c>
      <c r="F16" s="51">
        <f>AVERAGE('cytotox 1'!F16,'cytotox 1'!S16,'cytotox 1'!AF16)</f>
        <v>0.75470000000000004</v>
      </c>
      <c r="G16" s="51">
        <f>AVERAGE('cytotox 1'!G16,'cytotox 1'!T16,'cytotox 1'!AG16)</f>
        <v>0.86939999999999995</v>
      </c>
      <c r="H16" s="51">
        <f>AVERAGE('cytotox 1'!H16,'cytotox 1'!U16,'cytotox 1'!AH16)</f>
        <v>0.93159999999999998</v>
      </c>
      <c r="I16" s="51">
        <f>AVERAGE('cytotox 1'!I16,'cytotox 1'!V16,'cytotox 1'!AI16)</f>
        <v>0.8256</v>
      </c>
      <c r="J16" s="51">
        <f>AVERAGE('cytotox 1'!J16,'cytotox 1'!W16,'cytotox 1'!AJ16)</f>
        <v>0.35699999999999998</v>
      </c>
      <c r="K16" s="51">
        <f>AVERAGE('cytotox 1'!K16,'cytotox 1'!X16,'cytotox 1'!AK16)</f>
        <v>6.4399999999999999E-2</v>
      </c>
      <c r="L16" s="51">
        <f>AVERAGE('cytotox 1'!L16,'cytotox 1'!Y16,'cytotox 1'!AL16)</f>
        <v>6.1499999999999999E-2</v>
      </c>
      <c r="M16" s="51">
        <f>AVERAGE('cytotox 1'!M16,'cytotox 1'!Z16,'cytotox 1'!AM16)</f>
        <v>5.96E-2</v>
      </c>
      <c r="O16" s="51">
        <f>AVERAGE('cytotox 2'!B16,'cytotox 2'!O16,'cytotox 2'!AB16)</f>
        <v>0.83460000000000001</v>
      </c>
      <c r="P16" s="51">
        <f>AVERAGE('cytotox 2'!C16,'cytotox 2'!P16,'cytotox 2'!AC16)</f>
        <v>0.87949999999999995</v>
      </c>
      <c r="Q16" s="51">
        <f>AVERAGE('cytotox 2'!D16,'cytotox 2'!Q16,'cytotox 2'!AD16)</f>
        <v>0.82889999999999997</v>
      </c>
      <c r="R16" s="51">
        <f>AVERAGE('cytotox 2'!E16,'cytotox 2'!R16,'cytotox 2'!AE16)</f>
        <v>0.77170000000000005</v>
      </c>
      <c r="S16" s="51">
        <f>AVERAGE('cytotox 2'!F16,'cytotox 2'!S16,'cytotox 2'!AF16)</f>
        <v>0.83289999999999997</v>
      </c>
      <c r="T16" s="51">
        <f>AVERAGE('cytotox 2'!G16,'cytotox 2'!T16,'cytotox 2'!AG16)</f>
        <v>0.80859999999999999</v>
      </c>
      <c r="U16" s="51">
        <f>AVERAGE('cytotox 2'!H16,'cytotox 2'!U16,'cytotox 2'!AH16)</f>
        <v>0.5766</v>
      </c>
      <c r="V16" s="51">
        <f>AVERAGE('cytotox 2'!I16,'cytotox 2'!V16,'cytotox 2'!AI16)</f>
        <v>0.38879999999999998</v>
      </c>
      <c r="W16" s="51">
        <f>AVERAGE('cytotox 2'!J16,'cytotox 2'!W16,'cytotox 2'!AJ16)</f>
        <v>0.191</v>
      </c>
      <c r="X16" s="51">
        <f>AVERAGE('cytotox 2'!K16,'cytotox 2'!X16,'cytotox 2'!AK16)</f>
        <v>8.0199999999999994E-2</v>
      </c>
      <c r="Y16" s="51">
        <f>AVERAGE('cytotox 2'!L16,'cytotox 2'!Y16,'cytotox 2'!AL16)</f>
        <v>8.3900000000000002E-2</v>
      </c>
      <c r="Z16" s="51">
        <f>AVERAGE('cytotox 2'!M16,'cytotox 2'!Z16,'cytotox 2'!AM16)</f>
        <v>9.1600000000000001E-2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0.79</v>
      </c>
      <c r="C17" s="51">
        <f>AVERAGE('cytotox 1'!C17,'cytotox 1'!P17,'cytotox 1'!AC17)</f>
        <v>0.74970000000000003</v>
      </c>
      <c r="D17" s="51">
        <f>AVERAGE('cytotox 1'!D17,'cytotox 1'!Q17,'cytotox 1'!AD17)</f>
        <v>0.71799999999999997</v>
      </c>
      <c r="E17" s="51">
        <f>AVERAGE('cytotox 1'!E17,'cytotox 1'!R17,'cytotox 1'!AE17)</f>
        <v>0.68489999999999995</v>
      </c>
      <c r="F17" s="51">
        <f>AVERAGE('cytotox 1'!F17,'cytotox 1'!S17,'cytotox 1'!AF17)</f>
        <v>0.67679999999999996</v>
      </c>
      <c r="G17" s="51">
        <f>AVERAGE('cytotox 1'!G17,'cytotox 1'!T17,'cytotox 1'!AG17)</f>
        <v>0.74860000000000004</v>
      </c>
      <c r="H17" s="51">
        <f>AVERAGE('cytotox 1'!H17,'cytotox 1'!U17,'cytotox 1'!AH17)</f>
        <v>0.7853</v>
      </c>
      <c r="I17" s="51">
        <f>AVERAGE('cytotox 1'!I17,'cytotox 1'!V17,'cytotox 1'!AI17)</f>
        <v>0.68079999999999996</v>
      </c>
      <c r="J17" s="51">
        <f>AVERAGE('cytotox 1'!J17,'cytotox 1'!W17,'cytotox 1'!AJ17)</f>
        <v>0.56310000000000004</v>
      </c>
      <c r="K17" s="51">
        <f>AVERAGE('cytotox 1'!K17,'cytotox 1'!X17,'cytotox 1'!AK17)</f>
        <v>0.63400000000000001</v>
      </c>
      <c r="L17" s="51">
        <f>AVERAGE('cytotox 1'!L17,'cytotox 1'!Y17,'cytotox 1'!AL17)</f>
        <v>0.59360000000000002</v>
      </c>
      <c r="M17" s="51">
        <f>AVERAGE('cytotox 1'!M17,'cytotox 1'!Z17,'cytotox 1'!AM17)</f>
        <v>0.4143</v>
      </c>
      <c r="O17" s="51">
        <f>AVERAGE('cytotox 2'!B17,'cytotox 2'!O17,'cytotox 2'!AB17)</f>
        <v>0.91180000000000005</v>
      </c>
      <c r="P17" s="51">
        <f>AVERAGE('cytotox 2'!C17,'cytotox 2'!P17,'cytotox 2'!AC17)</f>
        <v>0.74870000000000003</v>
      </c>
      <c r="Q17" s="51">
        <f>AVERAGE('cytotox 2'!D17,'cytotox 2'!Q17,'cytotox 2'!AD17)</f>
        <v>0.86119999999999997</v>
      </c>
      <c r="R17" s="51">
        <f>AVERAGE('cytotox 2'!E17,'cytotox 2'!R17,'cytotox 2'!AE17)</f>
        <v>0.83740000000000003</v>
      </c>
      <c r="S17" s="51">
        <f>AVERAGE('cytotox 2'!F17,'cytotox 2'!S17,'cytotox 2'!AF17)</f>
        <v>0.80859999999999999</v>
      </c>
      <c r="T17" s="51">
        <f>AVERAGE('cytotox 2'!G17,'cytotox 2'!T17,'cytotox 2'!AG17)</f>
        <v>0.81850000000000001</v>
      </c>
      <c r="U17" s="51">
        <f>AVERAGE('cytotox 2'!H17,'cytotox 2'!U17,'cytotox 2'!AH17)</f>
        <v>0.77</v>
      </c>
      <c r="V17" s="51">
        <f>AVERAGE('cytotox 2'!I17,'cytotox 2'!V17,'cytotox 2'!AI17)</f>
        <v>0.79310000000000003</v>
      </c>
      <c r="W17" s="51">
        <f>AVERAGE('cytotox 2'!J17,'cytotox 2'!W17,'cytotox 2'!AJ17)</f>
        <v>0.61660000000000004</v>
      </c>
      <c r="X17" s="51">
        <f>AVERAGE('cytotox 2'!K17,'cytotox 2'!X17,'cytotox 2'!AK17)</f>
        <v>0.64959999999999996</v>
      </c>
      <c r="Y17" s="51">
        <f>AVERAGE('cytotox 2'!L17,'cytotox 2'!Y17,'cytotox 2'!AL17)</f>
        <v>0.60640000000000005</v>
      </c>
      <c r="Z17" s="51">
        <f>AVERAGE('cytotox 2'!M17,'cytotox 2'!Z17,'cytotox 2'!AM17)</f>
        <v>0.29530000000000001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0.77729999999999999</v>
      </c>
      <c r="C18" s="51">
        <f>AVERAGE('cytotox 1'!C18,'cytotox 1'!P18,'cytotox 1'!AC18)</f>
        <v>0.76659999999999995</v>
      </c>
      <c r="D18" s="51">
        <f>AVERAGE('cytotox 1'!D18,'cytotox 1'!Q18,'cytotox 1'!AD18)</f>
        <v>0.73050000000000004</v>
      </c>
      <c r="E18" s="51">
        <f>AVERAGE('cytotox 1'!E18,'cytotox 1'!R18,'cytotox 1'!AE18)</f>
        <v>0.74539999999999995</v>
      </c>
      <c r="F18" s="51">
        <f>AVERAGE('cytotox 1'!F18,'cytotox 1'!S18,'cytotox 1'!AF18)</f>
        <v>0.69989999999999997</v>
      </c>
      <c r="G18" s="51">
        <f>AVERAGE('cytotox 1'!G18,'cytotox 1'!T18,'cytotox 1'!AG18)</f>
        <v>0.73029999999999995</v>
      </c>
      <c r="H18" s="51">
        <f>AVERAGE('cytotox 1'!H18,'cytotox 1'!U18,'cytotox 1'!AH18)</f>
        <v>0.72</v>
      </c>
      <c r="I18" s="51">
        <f>AVERAGE('cytotox 1'!I18,'cytotox 1'!V18,'cytotox 1'!AI18)</f>
        <v>0.7046</v>
      </c>
      <c r="J18" s="51">
        <f>AVERAGE('cytotox 1'!J18,'cytotox 1'!W18,'cytotox 1'!AJ18)</f>
        <v>0.67420000000000002</v>
      </c>
      <c r="K18" s="51">
        <f>AVERAGE('cytotox 1'!K18,'cytotox 1'!X18,'cytotox 1'!AK18)</f>
        <v>0.82699999999999996</v>
      </c>
      <c r="L18" s="51">
        <f>AVERAGE('cytotox 1'!L18,'cytotox 1'!Y18,'cytotox 1'!AL18)</f>
        <v>0.92959999999999998</v>
      </c>
      <c r="M18" s="51">
        <f>AVERAGE('cytotox 1'!M18,'cytotox 1'!Z18,'cytotox 1'!AM18)</f>
        <v>0.7712</v>
      </c>
      <c r="O18" s="51">
        <f>AVERAGE('cytotox 2'!B18,'cytotox 2'!O18,'cytotox 2'!AB18)</f>
        <v>0.85519999999999996</v>
      </c>
      <c r="P18" s="51">
        <f>AVERAGE('cytotox 2'!C18,'cytotox 2'!P18,'cytotox 2'!AC18)</f>
        <v>0.86299999999999999</v>
      </c>
      <c r="Q18" s="51">
        <f>AVERAGE('cytotox 2'!D18,'cytotox 2'!Q18,'cytotox 2'!AD18)</f>
        <v>0.81179999999999997</v>
      </c>
      <c r="R18" s="51">
        <f>AVERAGE('cytotox 2'!E18,'cytotox 2'!R18,'cytotox 2'!AE18)</f>
        <v>0.80249999999999999</v>
      </c>
      <c r="S18" s="51">
        <f>AVERAGE('cytotox 2'!F18,'cytotox 2'!S18,'cytotox 2'!AF18)</f>
        <v>0.73799999999999999</v>
      </c>
      <c r="T18" s="51">
        <f>AVERAGE('cytotox 2'!G18,'cytotox 2'!T18,'cytotox 2'!AG18)</f>
        <v>0.80249999999999999</v>
      </c>
      <c r="U18" s="51">
        <f>AVERAGE('cytotox 2'!H18,'cytotox 2'!U18,'cytotox 2'!AH18)</f>
        <v>0.81720000000000004</v>
      </c>
      <c r="V18" s="51">
        <f>AVERAGE('cytotox 2'!I18,'cytotox 2'!V18,'cytotox 2'!AI18)</f>
        <v>0.87029999999999996</v>
      </c>
      <c r="W18" s="51">
        <f>AVERAGE('cytotox 2'!J18,'cytotox 2'!W18,'cytotox 2'!AJ18)</f>
        <v>0.88839999999999997</v>
      </c>
      <c r="X18" s="51">
        <f>AVERAGE('cytotox 2'!K18,'cytotox 2'!X18,'cytotox 2'!AK18)</f>
        <v>0.79320000000000002</v>
      </c>
      <c r="Y18" s="51">
        <f>AVERAGE('cytotox 2'!L18,'cytotox 2'!Y18,'cytotox 2'!AL18)</f>
        <v>0.83930000000000005</v>
      </c>
      <c r="Z18" s="51">
        <f>AVERAGE('cytotox 2'!M18,'cytotox 2'!Z18,'cytotox 2'!AM18)</f>
        <v>0.78739999999999999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0.82050000000000001</v>
      </c>
      <c r="C19" s="51">
        <f>AVERAGE('cytotox 1'!C19,'cytotox 1'!P19,'cytotox 1'!AC19)</f>
        <v>0.64049999999999996</v>
      </c>
      <c r="D19" s="51">
        <f>AVERAGE('cytotox 1'!D19,'cytotox 1'!Q19,'cytotox 1'!AD19)</f>
        <v>0.70550000000000002</v>
      </c>
      <c r="E19" s="51">
        <f>AVERAGE('cytotox 1'!E19,'cytotox 1'!R19,'cytotox 1'!AE19)</f>
        <v>0.75190000000000001</v>
      </c>
      <c r="F19" s="51">
        <f>AVERAGE('cytotox 1'!F19,'cytotox 1'!S19,'cytotox 1'!AF19)</f>
        <v>0.66420000000000001</v>
      </c>
      <c r="G19" s="51">
        <f>AVERAGE('cytotox 1'!G19,'cytotox 1'!T19,'cytotox 1'!AG19)</f>
        <v>0.75700000000000001</v>
      </c>
      <c r="H19" s="51">
        <f>AVERAGE('cytotox 1'!H19,'cytotox 1'!U19,'cytotox 1'!AH19)</f>
        <v>0.72540000000000004</v>
      </c>
      <c r="I19" s="51">
        <f>AVERAGE('cytotox 1'!I19,'cytotox 1'!V19,'cytotox 1'!AI19)</f>
        <v>0.69610000000000005</v>
      </c>
      <c r="J19" s="51">
        <f>AVERAGE('cytotox 1'!J19,'cytotox 1'!W19,'cytotox 1'!AJ19)</f>
        <v>0.59440000000000004</v>
      </c>
      <c r="K19" s="51">
        <f>AVERAGE('cytotox 1'!K19,'cytotox 1'!X19,'cytotox 1'!AK19)</f>
        <v>0.46189999999999998</v>
      </c>
      <c r="L19" s="51">
        <f>AVERAGE('cytotox 1'!L19,'cytotox 1'!Y19,'cytotox 1'!AL19)</f>
        <v>0.13150000000000001</v>
      </c>
      <c r="M19" s="51">
        <f>AVERAGE('cytotox 1'!M19,'cytotox 1'!Z19,'cytotox 1'!AM19)</f>
        <v>6.2100000000000002E-2</v>
      </c>
      <c r="O19" s="51">
        <f>AVERAGE('cytotox 2'!B19,'cytotox 2'!O19,'cytotox 2'!AB19)</f>
        <v>0.7732</v>
      </c>
      <c r="P19" s="51">
        <f>AVERAGE('cytotox 2'!C19,'cytotox 2'!P19,'cytotox 2'!AC19)</f>
        <v>0.80149999999999999</v>
      </c>
      <c r="Q19" s="51">
        <f>AVERAGE('cytotox 2'!D19,'cytotox 2'!Q19,'cytotox 2'!AD19)</f>
        <v>0.75600000000000001</v>
      </c>
      <c r="R19" s="51">
        <f>AVERAGE('cytotox 2'!E19,'cytotox 2'!R19,'cytotox 2'!AE19)</f>
        <v>0.80479999999999996</v>
      </c>
      <c r="S19" s="51">
        <f>AVERAGE('cytotox 2'!F19,'cytotox 2'!S19,'cytotox 2'!AF19)</f>
        <v>0.7389</v>
      </c>
      <c r="T19" s="51">
        <f>AVERAGE('cytotox 2'!G19,'cytotox 2'!T19,'cytotox 2'!AG19)</f>
        <v>0.79849999999999999</v>
      </c>
      <c r="U19" s="51">
        <f>AVERAGE('cytotox 2'!H19,'cytotox 2'!U19,'cytotox 2'!AH19)</f>
        <v>0.76529999999999998</v>
      </c>
      <c r="V19" s="51">
        <f>AVERAGE('cytotox 2'!I19,'cytotox 2'!V19,'cytotox 2'!AI19)</f>
        <v>0.7631</v>
      </c>
      <c r="W19" s="51">
        <f>AVERAGE('cytotox 2'!J19,'cytotox 2'!W19,'cytotox 2'!AJ19)</f>
        <v>0.69299999999999995</v>
      </c>
      <c r="X19" s="51">
        <f>AVERAGE('cytotox 2'!K19,'cytotox 2'!X19,'cytotox 2'!AK19)</f>
        <v>0.69820000000000004</v>
      </c>
      <c r="Y19" s="51">
        <f>AVERAGE('cytotox 2'!L19,'cytotox 2'!Y19,'cytotox 2'!AL19)</f>
        <v>0.20250000000000001</v>
      </c>
      <c r="Z19" s="51">
        <f>AVERAGE('cytotox 2'!M19,'cytotox 2'!Z19,'cytotox 2'!AM19)</f>
        <v>7.8299999999999995E-2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0.79620000000000002</v>
      </c>
      <c r="C20" s="51">
        <f>AVERAGE('cytotox 1'!C20,'cytotox 1'!P20,'cytotox 1'!AC20)</f>
        <v>0.7036</v>
      </c>
      <c r="D20" s="51">
        <f>AVERAGE('cytotox 1'!D20,'cytotox 1'!Q20,'cytotox 1'!AD20)</f>
        <v>0.78090000000000004</v>
      </c>
      <c r="E20" s="51">
        <f>AVERAGE('cytotox 1'!E20,'cytotox 1'!R20,'cytotox 1'!AE20)</f>
        <v>0.75249999999999995</v>
      </c>
      <c r="F20" s="51">
        <f>AVERAGE('cytotox 1'!F20,'cytotox 1'!S20,'cytotox 1'!AF20)</f>
        <v>0.70489999999999997</v>
      </c>
      <c r="G20" s="51">
        <f>AVERAGE('cytotox 1'!G20,'cytotox 1'!T20,'cytotox 1'!AG20)</f>
        <v>0.75680000000000003</v>
      </c>
      <c r="H20" s="51">
        <f>AVERAGE('cytotox 1'!H20,'cytotox 1'!U20,'cytotox 1'!AH20)</f>
        <v>0.73709999999999998</v>
      </c>
      <c r="I20" s="51">
        <f>AVERAGE('cytotox 1'!I20,'cytotox 1'!V20,'cytotox 1'!AI20)</f>
        <v>0.59970000000000001</v>
      </c>
      <c r="J20" s="51">
        <f>AVERAGE('cytotox 1'!J20,'cytotox 1'!W20,'cytotox 1'!AJ20)</f>
        <v>6.2700000000000006E-2</v>
      </c>
      <c r="K20" s="51">
        <f>AVERAGE('cytotox 1'!K20,'cytotox 1'!X20,'cytotox 1'!AK20)</f>
        <v>5.9700000000000003E-2</v>
      </c>
      <c r="L20" s="51">
        <f>AVERAGE('cytotox 1'!L20,'cytotox 1'!Y20,'cytotox 1'!AL20)</f>
        <v>7.2400000000000006E-2</v>
      </c>
      <c r="M20" s="51">
        <f>AVERAGE('cytotox 1'!M20,'cytotox 1'!Z20,'cytotox 1'!AM20)</f>
        <v>6.1499999999999999E-2</v>
      </c>
      <c r="O20" s="51">
        <f>AVERAGE('cytotox 2'!B20,'cytotox 2'!O20,'cytotox 2'!AB20)</f>
        <v>0.88700000000000001</v>
      </c>
      <c r="P20" s="51">
        <f>AVERAGE('cytotox 2'!C20,'cytotox 2'!P20,'cytotox 2'!AC20)</f>
        <v>0.79459999999999997</v>
      </c>
      <c r="Q20" s="51">
        <f>AVERAGE('cytotox 2'!D20,'cytotox 2'!Q20,'cytotox 2'!AD20)</f>
        <v>0.86109999999999998</v>
      </c>
      <c r="R20" s="51">
        <f>AVERAGE('cytotox 2'!E20,'cytotox 2'!R20,'cytotox 2'!AE20)</f>
        <v>0.79059999999999997</v>
      </c>
      <c r="S20" s="51">
        <f>AVERAGE('cytotox 2'!F20,'cytotox 2'!S20,'cytotox 2'!AF20)</f>
        <v>0.76039999999999996</v>
      </c>
      <c r="T20" s="51">
        <f>AVERAGE('cytotox 2'!G20,'cytotox 2'!T20,'cytotox 2'!AG20)</f>
        <v>0.8216</v>
      </c>
      <c r="U20" s="51">
        <f>AVERAGE('cytotox 2'!H20,'cytotox 2'!U20,'cytotox 2'!AH20)</f>
        <v>0.80559999999999998</v>
      </c>
      <c r="V20" s="51">
        <f>AVERAGE('cytotox 2'!I20,'cytotox 2'!V20,'cytotox 2'!AI20)</f>
        <v>0.78149999999999997</v>
      </c>
      <c r="W20" s="51">
        <f>AVERAGE('cytotox 2'!J20,'cytotox 2'!W20,'cytotox 2'!AJ20)</f>
        <v>0.76500000000000001</v>
      </c>
      <c r="X20" s="51">
        <f>AVERAGE('cytotox 2'!K20,'cytotox 2'!X20,'cytotox 2'!AK20)</f>
        <v>0.78390000000000004</v>
      </c>
      <c r="Y20" s="51">
        <f>AVERAGE('cytotox 2'!L20,'cytotox 2'!Y20,'cytotox 2'!AL20)</f>
        <v>0.71440000000000003</v>
      </c>
      <c r="Z20" s="51">
        <f>AVERAGE('cytotox 2'!M20,'cytotox 2'!Z20,'cytotox 2'!AM20)</f>
        <v>1.1872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0.82599999999999996</v>
      </c>
      <c r="C21" s="51">
        <f>AVERAGE('cytotox 1'!C21,'cytotox 1'!P21,'cytotox 1'!AC21)</f>
        <v>0.7298</v>
      </c>
      <c r="D21" s="51">
        <f>AVERAGE('cytotox 1'!D21,'cytotox 1'!Q21,'cytotox 1'!AD21)</f>
        <v>0.73309999999999997</v>
      </c>
      <c r="E21" s="51">
        <f>AVERAGE('cytotox 1'!E21,'cytotox 1'!R21,'cytotox 1'!AE21)</f>
        <v>0.72509999999999997</v>
      </c>
      <c r="F21" s="51">
        <f>AVERAGE('cytotox 1'!F21,'cytotox 1'!S21,'cytotox 1'!AF21)</f>
        <v>0.65590000000000004</v>
      </c>
      <c r="G21" s="51">
        <f>AVERAGE('cytotox 1'!G21,'cytotox 1'!T21,'cytotox 1'!AG21)</f>
        <v>0.73839999999999995</v>
      </c>
      <c r="H21" s="51">
        <f>AVERAGE('cytotox 1'!H21,'cytotox 1'!U21,'cytotox 1'!AH21)</f>
        <v>0.75449999999999995</v>
      </c>
      <c r="I21" s="51">
        <f>AVERAGE('cytotox 1'!I21,'cytotox 1'!V21,'cytotox 1'!AI21)</f>
        <v>0.72650000000000003</v>
      </c>
      <c r="J21" s="51">
        <f>AVERAGE('cytotox 1'!J21,'cytotox 1'!W21,'cytotox 1'!AJ21)</f>
        <v>0.6351</v>
      </c>
      <c r="K21" s="51">
        <f>AVERAGE('cytotox 1'!K21,'cytotox 1'!X21,'cytotox 1'!AK21)</f>
        <v>0.7248</v>
      </c>
      <c r="L21" s="51">
        <f>AVERAGE('cytotox 1'!L21,'cytotox 1'!Y21,'cytotox 1'!AL21)</f>
        <v>7.1900000000000006E-2</v>
      </c>
      <c r="M21" s="51">
        <f>AVERAGE('cytotox 1'!M21,'cytotox 1'!Z21,'cytotox 1'!AM21)</f>
        <v>5.7500000000000002E-2</v>
      </c>
      <c r="O21" s="51">
        <f>AVERAGE('cytotox 2'!B21,'cytotox 2'!O21,'cytotox 2'!AB21)</f>
        <v>0.80840000000000001</v>
      </c>
      <c r="P21" s="51">
        <f>AVERAGE('cytotox 2'!C21,'cytotox 2'!P21,'cytotox 2'!AC21)</f>
        <v>0.83430000000000004</v>
      </c>
      <c r="Q21" s="51">
        <f>AVERAGE('cytotox 2'!D21,'cytotox 2'!Q21,'cytotox 2'!AD21)</f>
        <v>0.81020000000000003</v>
      </c>
      <c r="R21" s="51">
        <f>AVERAGE('cytotox 2'!E21,'cytotox 2'!R21,'cytotox 2'!AE21)</f>
        <v>0.83089999999999997</v>
      </c>
      <c r="S21" s="51">
        <f>AVERAGE('cytotox 2'!F21,'cytotox 2'!S21,'cytotox 2'!AF21)</f>
        <v>0.81920000000000004</v>
      </c>
      <c r="T21" s="51">
        <f>AVERAGE('cytotox 2'!G21,'cytotox 2'!T21,'cytotox 2'!AG21)</f>
        <v>0.77790000000000004</v>
      </c>
      <c r="U21" s="51">
        <f>AVERAGE('cytotox 2'!H21,'cytotox 2'!U21,'cytotox 2'!AH21)</f>
        <v>0.81320000000000003</v>
      </c>
      <c r="V21" s="51">
        <f>AVERAGE('cytotox 2'!I21,'cytotox 2'!V21,'cytotox 2'!AI21)</f>
        <v>0.85170000000000001</v>
      </c>
      <c r="W21" s="51">
        <f>AVERAGE('cytotox 2'!J21,'cytotox 2'!W21,'cytotox 2'!AJ21)</f>
        <v>0.79879999999999995</v>
      </c>
      <c r="X21" s="51">
        <f>AVERAGE('cytotox 2'!K21,'cytotox 2'!X21,'cytotox 2'!AK21)</f>
        <v>0.72130000000000005</v>
      </c>
      <c r="Y21" s="51">
        <f>AVERAGE('cytotox 2'!L21,'cytotox 2'!Y21,'cytotox 2'!AL21)</f>
        <v>0.18010000000000001</v>
      </c>
      <c r="Z21" s="51">
        <f>AVERAGE('cytotox 2'!M21,'cytotox 2'!Z21,'cytotox 2'!AM21)</f>
        <v>7.5300000000000006E-2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0.7208</v>
      </c>
      <c r="C22" s="51">
        <f>AVERAGE('cytotox 1'!C22,'cytotox 1'!P22,'cytotox 1'!AC22)</f>
        <v>0.62780000000000002</v>
      </c>
      <c r="D22" s="51">
        <f>AVERAGE('cytotox 1'!D22,'cytotox 1'!Q22,'cytotox 1'!AD22)</f>
        <v>0.72099999999999997</v>
      </c>
      <c r="E22" s="51">
        <f>AVERAGE('cytotox 1'!E22,'cytotox 1'!R22,'cytotox 1'!AE22)</f>
        <v>0.67500000000000004</v>
      </c>
      <c r="F22" s="51">
        <f>AVERAGE('cytotox 1'!F22,'cytotox 1'!S22,'cytotox 1'!AF22)</f>
        <v>0.66549999999999998</v>
      </c>
      <c r="G22" s="51">
        <f>AVERAGE('cytotox 1'!G22,'cytotox 1'!T22,'cytotox 1'!AG22)</f>
        <v>0.71189999999999998</v>
      </c>
      <c r="H22" s="51">
        <f>AVERAGE('cytotox 1'!H22,'cytotox 1'!U22,'cytotox 1'!AH22)</f>
        <v>0.63060000000000005</v>
      </c>
      <c r="I22" s="51">
        <f>AVERAGE('cytotox 1'!I22,'cytotox 1'!V22,'cytotox 1'!AI22)</f>
        <v>0.70569999999999999</v>
      </c>
      <c r="J22" s="51">
        <f>AVERAGE('cytotox 1'!J22,'cytotox 1'!W22,'cytotox 1'!AJ22)</f>
        <v>0.7097</v>
      </c>
      <c r="K22" s="51">
        <f>AVERAGE('cytotox 1'!K22,'cytotox 1'!X22,'cytotox 1'!AK22)</f>
        <v>0.70820000000000005</v>
      </c>
      <c r="L22" s="51">
        <f>AVERAGE('cytotox 1'!L22,'cytotox 1'!Y22,'cytotox 1'!AL22)</f>
        <v>0.81520000000000004</v>
      </c>
      <c r="M22" s="51">
        <f>AVERAGE('cytotox 1'!M22,'cytotox 1'!Z22,'cytotox 1'!AM22)</f>
        <v>5.5199999999999999E-2</v>
      </c>
      <c r="O22" s="51">
        <f>AVERAGE('cytotox 2'!B22,'cytotox 2'!O22,'cytotox 2'!AB22)</f>
        <v>0.8034</v>
      </c>
      <c r="P22" s="51">
        <f>AVERAGE('cytotox 2'!C22,'cytotox 2'!P22,'cytotox 2'!AC22)</f>
        <v>0.77629999999999999</v>
      </c>
      <c r="Q22" s="51">
        <f>AVERAGE('cytotox 2'!D22,'cytotox 2'!Q22,'cytotox 2'!AD22)</f>
        <v>0.76500000000000001</v>
      </c>
      <c r="R22" s="51">
        <f>AVERAGE('cytotox 2'!E22,'cytotox 2'!R22,'cytotox 2'!AE22)</f>
        <v>0.78859999999999997</v>
      </c>
      <c r="S22" s="51">
        <f>AVERAGE('cytotox 2'!F22,'cytotox 2'!S22,'cytotox 2'!AF22)</f>
        <v>0.72989999999999999</v>
      </c>
      <c r="T22" s="51">
        <f>AVERAGE('cytotox 2'!G22,'cytotox 2'!T22,'cytotox 2'!AG22)</f>
        <v>0.74199999999999999</v>
      </c>
      <c r="U22" s="51">
        <f>AVERAGE('cytotox 2'!H22,'cytotox 2'!U22,'cytotox 2'!AH22)</f>
        <v>0.76119999999999999</v>
      </c>
      <c r="V22" s="51">
        <f>AVERAGE('cytotox 2'!I22,'cytotox 2'!V22,'cytotox 2'!AI22)</f>
        <v>0.86060000000000003</v>
      </c>
      <c r="W22" s="51">
        <f>AVERAGE('cytotox 2'!J22,'cytotox 2'!W22,'cytotox 2'!AJ22)</f>
        <v>0.82599999999999996</v>
      </c>
      <c r="X22" s="51">
        <f>AVERAGE('cytotox 2'!K22,'cytotox 2'!X22,'cytotox 2'!AK22)</f>
        <v>0.70250000000000001</v>
      </c>
      <c r="Y22" s="51">
        <f>AVERAGE('cytotox 2'!L22,'cytotox 2'!Y22,'cytotox 2'!AL22)</f>
        <v>0.88129999999999997</v>
      </c>
      <c r="Z22" s="51">
        <f>AVERAGE('cytotox 2'!M22,'cytotox 2'!Z22,'cytotox 2'!AM22)</f>
        <v>7.2599999999999998E-2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>
        <f>AVERAGE(O22:T22)</f>
        <v>0.76753333333333329</v>
      </c>
      <c r="S23" t="s">
        <v>23</v>
      </c>
      <c r="T23">
        <f>STDEV(O22:T22)</f>
        <v>2.7862926383757085E-2</v>
      </c>
      <c r="U23" t="s">
        <v>111</v>
      </c>
      <c r="V23">
        <f>Z22</f>
        <v>7.2599999999999998E-2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>
        <f>IF('cytotox 2'!B15="","",(O15-$V$23)/($R$23-$V$23)*100)</f>
        <v>133.95529547198774</v>
      </c>
      <c r="P25" s="2">
        <f>IF('cytotox 2'!C15="","",(P15-$V$23)/($R$23-$V$23)*100)</f>
        <v>115.53626247122027</v>
      </c>
      <c r="Q25" s="2">
        <f>IF('cytotox 2'!D15="","",(Q15-$V$23)/($R$23-$V$23)*100)</f>
        <v>115.49309286262472</v>
      </c>
      <c r="R25" s="2">
        <f>IF('cytotox 2'!E15="","",(R15-$V$23)/($R$23-$V$23)*100)</f>
        <v>119.16250959324634</v>
      </c>
      <c r="S25" s="2">
        <f>IF('cytotox 2'!F15="","",(S15-$V$23)/($R$23-$V$23)*100)</f>
        <v>111.67977743668457</v>
      </c>
      <c r="T25" s="2">
        <f>IF('cytotox 2'!G15="","",(T15-$V$23)/($R$23-$V$23)*100)</f>
        <v>118.09765924788948</v>
      </c>
      <c r="U25" s="2">
        <f>IF('cytotox 2'!H15="","",(U15-$V$23)/($R$23-$V$23)*100)</f>
        <v>116.84574059861859</v>
      </c>
      <c r="V25" s="2">
        <f>IF('cytotox 2'!I15="","",(V15-$V$23)/($R$23-$V$23)*100)</f>
        <v>99.232540291634692</v>
      </c>
      <c r="W25" s="2">
        <f>IF('cytotox 2'!J15="","",(W15-$V$23)/($R$23-$V$23)*100)</f>
        <v>91.980046047582505</v>
      </c>
      <c r="X25" s="2">
        <f>IF('cytotox 2'!K15="","",(X15-$V$23)/($R$23-$V$23)*100)</f>
        <v>114.96066768994628</v>
      </c>
      <c r="Y25" s="2">
        <f>IF('cytotox 2'!L15="","",(Y15-$V$23)/($R$23-$V$23)*100)</f>
        <v>1.4965464313123571</v>
      </c>
      <c r="Z25" s="2">
        <f>IF('cytotox 2'!M15="","",(Z15-$V$23)/($R$23-$V$23)*100)</f>
        <v>1.0936300844205673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118.66096866096866</v>
      </c>
      <c r="C26" s="2">
        <f t="shared" si="1"/>
        <v>113.15289648622984</v>
      </c>
      <c r="D26" s="2">
        <f t="shared" si="1"/>
        <v>115.85944919278255</v>
      </c>
      <c r="E26" s="2">
        <f t="shared" si="1"/>
        <v>115.97024374802155</v>
      </c>
      <c r="F26" s="2">
        <f t="shared" si="1"/>
        <v>110.71541627097183</v>
      </c>
      <c r="G26" s="2">
        <f t="shared" si="1"/>
        <v>128.86989553656221</v>
      </c>
      <c r="H26" s="2">
        <f t="shared" si="1"/>
        <v>138.71478315922761</v>
      </c>
      <c r="I26" s="2">
        <f t="shared" si="1"/>
        <v>121.93732193732194</v>
      </c>
      <c r="J26" s="2">
        <f t="shared" si="1"/>
        <v>47.768281101614434</v>
      </c>
      <c r="K26" s="2">
        <f t="shared" si="1"/>
        <v>1.4561570117125675</v>
      </c>
      <c r="L26" s="2">
        <f t="shared" si="1"/>
        <v>0.99715099715099731</v>
      </c>
      <c r="M26" s="2">
        <f t="shared" si="1"/>
        <v>0.69642291864514116</v>
      </c>
      <c r="O26" s="2">
        <f>IF('cytotox 2'!B16="","",(O16-$V$23)/($R$23-$V$23)*100)</f>
        <v>109.65080583269381</v>
      </c>
      <c r="P26" s="2">
        <f>IF('cytotox 2'!C16="","",(P16-$V$23)/($R$23-$V$23)*100)</f>
        <v>116.11185725249425</v>
      </c>
      <c r="Q26" s="2">
        <f>IF('cytotox 2'!D16="","",(Q16-$V$23)/($R$23-$V$23)*100)</f>
        <v>108.83058326937835</v>
      </c>
      <c r="R26" s="2">
        <f>IF('cytotox 2'!E16="","",(R16-$V$23)/($R$23-$V$23)*100)</f>
        <v>100.5995778971604</v>
      </c>
      <c r="S26" s="2">
        <f>IF('cytotox 2'!F16="","",(S16-$V$23)/($R$23-$V$23)*100)</f>
        <v>109.40617805065233</v>
      </c>
      <c r="T26" s="2">
        <f>IF('cytotox 2'!G16="","",(T16-$V$23)/($R$23-$V$23)*100)</f>
        <v>105.90943975441289</v>
      </c>
      <c r="U26" s="2">
        <f>IF('cytotox 2'!H16="","",(U16-$V$23)/($R$23-$V$23)*100)</f>
        <v>72.524942440521883</v>
      </c>
      <c r="V26" s="2">
        <f>IF('cytotox 2'!I16="","",(V16-$V$23)/($R$23-$V$23)*100)</f>
        <v>45.500767459708364</v>
      </c>
      <c r="W26" s="2">
        <f>IF('cytotox 2'!J16="","",(W16-$V$23)/($R$23-$V$23)*100)</f>
        <v>17.0376055257099</v>
      </c>
      <c r="X26" s="2">
        <f>IF('cytotox 2'!K16="","",(X16-$V$23)/($R$23-$V$23)*100)</f>
        <v>1.0936300844205673</v>
      </c>
      <c r="Y26" s="2">
        <f>IF('cytotox 2'!L16="","",(Y16-$V$23)/($R$23-$V$23)*100)</f>
        <v>1.626055257099003</v>
      </c>
      <c r="Z26" s="2">
        <f>IF('cytotox 2'!M16="","",(Z16-$V$23)/($R$23-$V$23)*100)</f>
        <v>2.7340752110514206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116.30262741373853</v>
      </c>
      <c r="C27" s="2">
        <f t="shared" si="2"/>
        <v>109.92402659069327</v>
      </c>
      <c r="D27" s="2">
        <f t="shared" si="2"/>
        <v>104.90661601772713</v>
      </c>
      <c r="E27" s="2">
        <f t="shared" si="2"/>
        <v>99.667616334283011</v>
      </c>
      <c r="F27" s="2">
        <f t="shared" si="2"/>
        <v>98.385565052231712</v>
      </c>
      <c r="G27" s="2">
        <f t="shared" si="2"/>
        <v>109.749920861032</v>
      </c>
      <c r="H27" s="2">
        <f t="shared" si="2"/>
        <v>115.55872111427668</v>
      </c>
      <c r="I27" s="2">
        <f t="shared" si="2"/>
        <v>99.018676796454571</v>
      </c>
      <c r="J27" s="2">
        <f t="shared" si="2"/>
        <v>80.38936372269707</v>
      </c>
      <c r="K27" s="2">
        <f t="shared" si="2"/>
        <v>91.61126938904718</v>
      </c>
      <c r="L27" s="2">
        <f t="shared" si="2"/>
        <v>85.216840772396338</v>
      </c>
      <c r="M27" s="2">
        <f t="shared" si="2"/>
        <v>56.837606837606835</v>
      </c>
      <c r="O27" s="2">
        <f>IF('cytotox 2'!B17="","",(O17-$V$23)/($R$23-$V$23)*100)</f>
        <v>120.75978511128167</v>
      </c>
      <c r="P27" s="2">
        <f>IF('cytotox 2'!C17="","",(P17-$V$23)/($R$23-$V$23)*100)</f>
        <v>97.289907904835005</v>
      </c>
      <c r="Q27" s="2">
        <f>IF('cytotox 2'!D17="","",(Q17-$V$23)/($R$23-$V$23)*100)</f>
        <v>113.47851112816578</v>
      </c>
      <c r="R27" s="2">
        <f>IF('cytotox 2'!E17="","",(R17-$V$23)/($R$23-$V$23)*100)</f>
        <v>110.05372217958558</v>
      </c>
      <c r="S27" s="2">
        <f>IF('cytotox 2'!F17="","",(S17-$V$23)/($R$23-$V$23)*100)</f>
        <v>105.90943975441289</v>
      </c>
      <c r="T27" s="2">
        <f>IF('cytotox 2'!G17="","",(T17-$V$23)/($R$23-$V$23)*100)</f>
        <v>107.33403683806601</v>
      </c>
      <c r="U27" s="2">
        <f>IF('cytotox 2'!H17="","",(U17-$V$23)/($R$23-$V$23)*100)</f>
        <v>100.35495011511897</v>
      </c>
      <c r="V27" s="2">
        <f>IF('cytotox 2'!I17="","",(V17-$V$23)/($R$23-$V$23)*100)</f>
        <v>103.6790099769762</v>
      </c>
      <c r="W27" s="2">
        <f>IF('cytotox 2'!J17="","",(W17-$V$23)/($R$23-$V$23)*100)</f>
        <v>78.280890253261717</v>
      </c>
      <c r="X27" s="2">
        <f>IF('cytotox 2'!K17="","",(X17-$V$23)/($R$23-$V$23)*100)</f>
        <v>83.029547198772065</v>
      </c>
      <c r="Y27" s="2">
        <f>IF('cytotox 2'!L17="","",(Y17-$V$23)/($R$23-$V$23)*100)</f>
        <v>76.813123561013057</v>
      </c>
      <c r="Z27" s="2">
        <f>IF('cytotox 2'!M17="","",(Z17-$V$23)/($R$23-$V$23)*100)</f>
        <v>32.046239447429016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114.29249762583096</v>
      </c>
      <c r="C28" s="2">
        <f t="shared" si="3"/>
        <v>112.59892371003481</v>
      </c>
      <c r="D28" s="2">
        <f t="shared" si="3"/>
        <v>106.88509021842356</v>
      </c>
      <c r="E28" s="2">
        <f t="shared" si="3"/>
        <v>109.2434314656537</v>
      </c>
      <c r="F28" s="2">
        <f t="shared" si="3"/>
        <v>102.04178537511872</v>
      </c>
      <c r="G28" s="2">
        <f t="shared" si="3"/>
        <v>106.85343463121242</v>
      </c>
      <c r="H28" s="2">
        <f t="shared" si="3"/>
        <v>105.22317188983857</v>
      </c>
      <c r="I28" s="2">
        <f t="shared" si="3"/>
        <v>102.78569167458058</v>
      </c>
      <c r="J28" s="2">
        <f t="shared" si="3"/>
        <v>97.974042418486874</v>
      </c>
      <c r="K28" s="2">
        <f t="shared" si="3"/>
        <v>122.15891104779995</v>
      </c>
      <c r="L28" s="2">
        <f t="shared" si="3"/>
        <v>138.39822728711619</v>
      </c>
      <c r="M28" s="2">
        <f t="shared" si="3"/>
        <v>113.32700221589111</v>
      </c>
      <c r="O28" s="2">
        <f>IF('cytotox 2'!B18="","",(O18-$V$23)/($R$23-$V$23)*100)</f>
        <v>112.6151189562548</v>
      </c>
      <c r="P28" s="2">
        <f>IF('cytotox 2'!C18="","",(P18-$V$23)/($R$23-$V$23)*100)</f>
        <v>113.73752877973907</v>
      </c>
      <c r="Q28" s="2">
        <f>IF('cytotox 2'!D18="","",(Q18-$V$23)/($R$23-$V$23)*100)</f>
        <v>106.36991557943207</v>
      </c>
      <c r="R28" s="2">
        <f>IF('cytotox 2'!E18="","",(R18-$V$23)/($R$23-$V$23)*100)</f>
        <v>105.03165771297007</v>
      </c>
      <c r="S28" s="2">
        <f>IF('cytotox 2'!F18="","",(S18-$V$23)/($R$23-$V$23)*100)</f>
        <v>95.750191864927089</v>
      </c>
      <c r="T28" s="2">
        <f>IF('cytotox 2'!G18="","",(T18-$V$23)/($R$23-$V$23)*100)</f>
        <v>105.03165771297007</v>
      </c>
      <c r="U28" s="2">
        <f>IF('cytotox 2'!H18="","",(U18-$V$23)/($R$23-$V$23)*100)</f>
        <v>107.14696853415198</v>
      </c>
      <c r="V28" s="2">
        <f>IF('cytotox 2'!I18="","",(V18-$V$23)/($R$23-$V$23)*100)</f>
        <v>114.78798925556409</v>
      </c>
      <c r="W28" s="2">
        <f>IF('cytotox 2'!J18="","",(W18-$V$23)/($R$23-$V$23)*100)</f>
        <v>117.39255564082886</v>
      </c>
      <c r="X28" s="2">
        <f>IF('cytotox 2'!K18="","",(X18-$V$23)/($R$23-$V$23)*100)</f>
        <v>103.69339984650807</v>
      </c>
      <c r="Y28" s="2">
        <f>IF('cytotox 2'!L18="","",(Y18-$V$23)/($R$23-$V$23)*100)</f>
        <v>110.32712970069072</v>
      </c>
      <c r="Z28" s="2">
        <f>IF('cytotox 2'!M18="","",(Z18-$V$23)/($R$23-$V$23)*100)</f>
        <v>102.85878741366079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121.13010446343782</v>
      </c>
      <c r="C29" s="2">
        <f t="shared" si="4"/>
        <v>92.64007597340931</v>
      </c>
      <c r="D29" s="2">
        <f t="shared" si="4"/>
        <v>102.92814181703072</v>
      </c>
      <c r="E29" s="2">
        <f t="shared" si="4"/>
        <v>110.27223805001584</v>
      </c>
      <c r="F29" s="2">
        <f t="shared" si="4"/>
        <v>96.391263057929734</v>
      </c>
      <c r="G29" s="2">
        <f t="shared" si="4"/>
        <v>111.07945552389997</v>
      </c>
      <c r="H29" s="2">
        <f t="shared" si="4"/>
        <v>106.07787274453943</v>
      </c>
      <c r="I29" s="2">
        <f t="shared" si="4"/>
        <v>101.44032921810702</v>
      </c>
      <c r="J29" s="2">
        <f t="shared" si="4"/>
        <v>85.343463121240916</v>
      </c>
      <c r="K29" s="2">
        <f t="shared" si="4"/>
        <v>64.37163659385881</v>
      </c>
      <c r="L29" s="2">
        <f t="shared" si="4"/>
        <v>12.076606521050968</v>
      </c>
      <c r="M29" s="2">
        <f t="shared" si="4"/>
        <v>1.0921177587844262</v>
      </c>
      <c r="O29" s="2">
        <f>IF('cytotox 2'!B19="","",(O19-$V$23)/($R$23-$V$23)*100)</f>
        <v>100.81542594013814</v>
      </c>
      <c r="P29" s="2">
        <f>IF('cytotox 2'!C19="","",(P19-$V$23)/($R$23-$V$23)*100)</f>
        <v>104.88775901765158</v>
      </c>
      <c r="Q29" s="2">
        <f>IF('cytotox 2'!D19="","",(Q19-$V$23)/($R$23-$V$23)*100)</f>
        <v>98.340368380660024</v>
      </c>
      <c r="R29" s="2">
        <f>IF('cytotox 2'!E19="","",(R19-$V$23)/($R$23-$V$23)*100)</f>
        <v>105.36262471220262</v>
      </c>
      <c r="S29" s="2">
        <f>IF('cytotox 2'!F19="","",(S19-$V$23)/($R$23-$V$23)*100)</f>
        <v>95.879700690713747</v>
      </c>
      <c r="T29" s="2">
        <f>IF('cytotox 2'!G19="","",(T19-$V$23)/($R$23-$V$23)*100)</f>
        <v>104.4560629316961</v>
      </c>
      <c r="U29" s="2">
        <f>IF('cytotox 2'!H19="","",(U19-$V$23)/($R$23-$V$23)*100)</f>
        <v>99.678626247122025</v>
      </c>
      <c r="V29" s="2">
        <f>IF('cytotox 2'!I19="","",(V19-$V$23)/($R$23-$V$23)*100)</f>
        <v>99.36204911742135</v>
      </c>
      <c r="W29" s="2">
        <f>IF('cytotox 2'!J19="","",(W19-$V$23)/($R$23-$V$23)*100)</f>
        <v>89.27475057559478</v>
      </c>
      <c r="X29" s="2">
        <f>IF('cytotox 2'!K19="","",(X19-$V$23)/($R$23-$V$23)*100)</f>
        <v>90.023023791250964</v>
      </c>
      <c r="Y29" s="2">
        <f>IF('cytotox 2'!L19="","",(Y19-$V$23)/($R$23-$V$23)*100)</f>
        <v>18.692440521872605</v>
      </c>
      <c r="Z29" s="2">
        <f>IF('cytotox 2'!M19="","",(Z19-$V$23)/($R$23-$V$23)*100)</f>
        <v>0.82022256331542553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117.28395061728396</v>
      </c>
      <c r="C30" s="2">
        <f t="shared" si="5"/>
        <v>102.62741373852487</v>
      </c>
      <c r="D30" s="2">
        <f t="shared" si="5"/>
        <v>114.86229819563154</v>
      </c>
      <c r="E30" s="2">
        <f t="shared" si="5"/>
        <v>110.36720481164926</v>
      </c>
      <c r="F30" s="2">
        <f t="shared" si="5"/>
        <v>102.83317505539729</v>
      </c>
      <c r="G30" s="2">
        <f t="shared" si="5"/>
        <v>111.04779993668885</v>
      </c>
      <c r="H30" s="2">
        <f t="shared" si="5"/>
        <v>107.92972459639128</v>
      </c>
      <c r="I30" s="2">
        <f t="shared" si="5"/>
        <v>86.182336182336201</v>
      </c>
      <c r="J30" s="2">
        <f t="shared" si="5"/>
        <v>1.1870845204178551</v>
      </c>
      <c r="K30" s="2">
        <f t="shared" si="5"/>
        <v>0.7122507122507129</v>
      </c>
      <c r="L30" s="2">
        <f t="shared" si="5"/>
        <v>2.7223805001582795</v>
      </c>
      <c r="M30" s="2">
        <f t="shared" si="5"/>
        <v>0.99715099715099731</v>
      </c>
      <c r="O30" s="2">
        <f>IF('cytotox 2'!B20="","",(O20-$V$23)/($R$23-$V$23)*100)</f>
        <v>117.19109746738296</v>
      </c>
      <c r="P30" s="2">
        <f>IF('cytotox 2'!C20="","",(P20-$V$23)/($R$23-$V$23)*100)</f>
        <v>103.89485801995394</v>
      </c>
      <c r="Q30" s="2">
        <f>IF('cytotox 2'!D20="","",(Q20-$V$23)/($R$23-$V$23)*100)</f>
        <v>113.46412125863392</v>
      </c>
      <c r="R30" s="2">
        <f>IF('cytotox 2'!E20="","",(R20-$V$23)/($R$23-$V$23)*100)</f>
        <v>103.31926323867997</v>
      </c>
      <c r="S30" s="2">
        <f>IF('cytotox 2'!F20="","",(S20-$V$23)/($R$23-$V$23)*100)</f>
        <v>98.97352264006139</v>
      </c>
      <c r="T30" s="2">
        <f>IF('cytotox 2'!G20="","",(T20-$V$23)/($R$23-$V$23)*100)</f>
        <v>107.78012279355333</v>
      </c>
      <c r="U30" s="2">
        <f>IF('cytotox 2'!H20="","",(U20-$V$23)/($R$23-$V$23)*100)</f>
        <v>105.47774366845741</v>
      </c>
      <c r="V30" s="2">
        <f>IF('cytotox 2'!I20="","",(V20-$V$23)/($R$23-$V$23)*100)</f>
        <v>102.00978511128167</v>
      </c>
      <c r="W30" s="2">
        <f>IF('cytotox 2'!J20="","",(W20-$V$23)/($R$23-$V$23)*100)</f>
        <v>99.635456638526492</v>
      </c>
      <c r="X30" s="2">
        <f>IF('cytotox 2'!K20="","",(X20-$V$23)/($R$23-$V$23)*100)</f>
        <v>102.35514198004606</v>
      </c>
      <c r="Y30" s="2">
        <f>IF('cytotox 2'!L20="","",(Y20-$V$23)/($R$23-$V$23)*100)</f>
        <v>92.354182655410597</v>
      </c>
      <c r="Z30" s="2">
        <f>IF('cytotox 2'!M20="","",(Z20-$V$23)/($R$23-$V$23)*100)</f>
        <v>160.38948580199542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122.00063311174422</v>
      </c>
      <c r="C31" s="2">
        <f t="shared" si="6"/>
        <v>106.77429566318457</v>
      </c>
      <c r="D31" s="2">
        <f t="shared" si="6"/>
        <v>107.29661285216841</v>
      </c>
      <c r="E31" s="2">
        <f t="shared" si="6"/>
        <v>106.0303893637227</v>
      </c>
      <c r="F31" s="2">
        <f t="shared" si="6"/>
        <v>95.077556188667316</v>
      </c>
      <c r="G31" s="2">
        <f t="shared" si="6"/>
        <v>108.13548591326369</v>
      </c>
      <c r="H31" s="2">
        <f t="shared" si="6"/>
        <v>110.6837606837607</v>
      </c>
      <c r="I31" s="2">
        <f t="shared" si="6"/>
        <v>106.25197847420071</v>
      </c>
      <c r="J31" s="2">
        <f t="shared" si="6"/>
        <v>91.785375118708458</v>
      </c>
      <c r="K31" s="2">
        <f t="shared" si="6"/>
        <v>105.98290598290599</v>
      </c>
      <c r="L31" s="2">
        <f t="shared" si="6"/>
        <v>2.6432415321304226</v>
      </c>
      <c r="M31" s="2">
        <f t="shared" si="6"/>
        <v>0.36403925292814238</v>
      </c>
      <c r="O31" s="2">
        <f>IF('cytotox 2'!B21="","",(O21-$V$23)/($R$23-$V$23)*100)</f>
        <v>105.88066001534919</v>
      </c>
      <c r="P31" s="2">
        <f>IF('cytotox 2'!C21="","",(P21-$V$23)/($R$23-$V$23)*100)</f>
        <v>109.60763622409824</v>
      </c>
      <c r="Q31" s="2">
        <f>IF('cytotox 2'!D21="","",(Q21-$V$23)/($R$23-$V$23)*100)</f>
        <v>106.13967766692249</v>
      </c>
      <c r="R31" s="2">
        <f>IF('cytotox 2'!E21="","",(R21-$V$23)/($R$23-$V$23)*100)</f>
        <v>109.11838066001536</v>
      </c>
      <c r="S31" s="2">
        <f>IF('cytotox 2'!F21="","",(S21-$V$23)/($R$23-$V$23)*100)</f>
        <v>107.43476592478896</v>
      </c>
      <c r="T31" s="2">
        <f>IF('cytotox 2'!G21="","",(T21-$V$23)/($R$23-$V$23)*100)</f>
        <v>101.4917498081351</v>
      </c>
      <c r="U31" s="2">
        <f>IF('cytotox 2'!H21="","",(U21-$V$23)/($R$23-$V$23)*100)</f>
        <v>106.571373752878</v>
      </c>
      <c r="V31" s="2">
        <f>IF('cytotox 2'!I21="","",(V21-$V$23)/($R$23-$V$23)*100)</f>
        <v>112.11147352264005</v>
      </c>
      <c r="W31" s="2">
        <f>IF('cytotox 2'!J21="","",(W21-$V$23)/($R$23-$V$23)*100)</f>
        <v>104.49923254029163</v>
      </c>
      <c r="X31" s="2">
        <f>IF('cytotox 2'!K21="","",(X21-$V$23)/($R$23-$V$23)*100)</f>
        <v>93.347083653108214</v>
      </c>
      <c r="Y31" s="2">
        <f>IF('cytotox 2'!L21="","",(Y21-$V$23)/($R$23-$V$23)*100)</f>
        <v>15.469109746738299</v>
      </c>
      <c r="Z31" s="2">
        <f>IF('cytotox 2'!M21="","",(Z21-$V$23)/($R$23-$V$23)*100)</f>
        <v>0.38852647735993978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105.34979423868313</v>
      </c>
      <c r="C32" s="2">
        <f t="shared" si="7"/>
        <v>90.629946185501751</v>
      </c>
      <c r="D32" s="2">
        <f t="shared" si="7"/>
        <v>105.38144982589428</v>
      </c>
      <c r="E32" s="2">
        <f t="shared" si="7"/>
        <v>98.100664767331452</v>
      </c>
      <c r="F32" s="2">
        <f t="shared" si="7"/>
        <v>96.59702437480216</v>
      </c>
      <c r="G32" s="2">
        <f t="shared" si="7"/>
        <v>103.94112060778728</v>
      </c>
      <c r="H32" s="2">
        <f t="shared" si="7"/>
        <v>91.073124406457751</v>
      </c>
      <c r="I32" s="2">
        <f t="shared" si="7"/>
        <v>102.95979740424185</v>
      </c>
      <c r="J32" s="2">
        <f t="shared" si="7"/>
        <v>103.59290914846471</v>
      </c>
      <c r="K32" s="2">
        <f t="shared" si="7"/>
        <v>103.35549224438114</v>
      </c>
      <c r="L32" s="2">
        <f t="shared" si="7"/>
        <v>120.29123140234252</v>
      </c>
      <c r="M32" s="2">
        <f t="shared" si="7"/>
        <v>0</v>
      </c>
      <c r="O32" s="2">
        <f>IF('cytotox 2'!B22="","",(O22-$V$23)/($R$23-$V$23)*100)</f>
        <v>105.16116653875672</v>
      </c>
      <c r="P32" s="2">
        <f>IF('cytotox 2'!C22="","",(P22-$V$23)/($R$23-$V$23)*100)</f>
        <v>101.26151189562549</v>
      </c>
      <c r="Q32" s="2">
        <f>IF('cytotox 2'!D22="","",(Q22-$V$23)/($R$23-$V$23)*100)</f>
        <v>99.635456638526492</v>
      </c>
      <c r="R32" s="2">
        <f>IF('cytotox 2'!E22="","",(R22-$V$23)/($R$23-$V$23)*100)</f>
        <v>103.03146584804297</v>
      </c>
      <c r="S32" s="2">
        <f>IF('cytotox 2'!F22="","",(S22-$V$23)/($R$23-$V$23)*100)</f>
        <v>94.58461243284728</v>
      </c>
      <c r="T32" s="2">
        <f>IF('cytotox 2'!G22="","",(T22-$V$23)/($R$23-$V$23)*100)</f>
        <v>96.325786646201081</v>
      </c>
      <c r="U32" s="2">
        <f>IF('cytotox 2'!H22="","",(U22-$V$23)/($R$23-$V$23)*100)</f>
        <v>99.088641596316194</v>
      </c>
      <c r="V32" s="2">
        <f>IF('cytotox 2'!I22="","",(V22-$V$23)/($R$23-$V$23)*100)</f>
        <v>113.39217191097468</v>
      </c>
      <c r="W32" s="2">
        <f>IF('cytotox 2'!J22="","",(W22-$V$23)/($R$23-$V$23)*100)</f>
        <v>108.41327705295471</v>
      </c>
      <c r="X32" s="2">
        <f>IF('cytotox 2'!K22="","",(X22-$V$23)/($R$23-$V$23)*100)</f>
        <v>90.641788181120504</v>
      </c>
      <c r="Y32" s="2">
        <f>IF('cytotox 2'!L22="","",(Y22-$V$23)/($R$23-$V$23)*100)</f>
        <v>116.37087490406755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2.4389648437500001E-2</v>
      </c>
      <c r="C34" s="28">
        <f t="shared" si="8"/>
        <v>4.8779296875000003E-2</v>
      </c>
      <c r="D34" s="28">
        <f t="shared" si="8"/>
        <v>9.7558593750000006E-2</v>
      </c>
      <c r="E34" s="28">
        <f t="shared" si="8"/>
        <v>0.19511718750000001</v>
      </c>
      <c r="F34" s="28">
        <f t="shared" si="8"/>
        <v>0.39023437500000002</v>
      </c>
      <c r="G34" s="28">
        <f>H34/2</f>
        <v>0.78046875000000004</v>
      </c>
      <c r="H34" s="28">
        <f t="shared" si="8"/>
        <v>1.5609375000000001</v>
      </c>
      <c r="I34" s="28">
        <f t="shared" si="8"/>
        <v>3.1218750000000002</v>
      </c>
      <c r="J34" s="28">
        <f t="shared" si="8"/>
        <v>6.2437500000000004</v>
      </c>
      <c r="K34" s="28">
        <f>L34/2</f>
        <v>12.487500000000001</v>
      </c>
      <c r="L34" s="28">
        <f t="shared" si="8"/>
        <v>24.975000000000001</v>
      </c>
      <c r="M34" s="1">
        <f>E11</f>
        <v>49.95</v>
      </c>
      <c r="O34" s="116">
        <f t="shared" ref="O34:Y34" si="9">P34/2</f>
        <v>2.4389648437500001E-2</v>
      </c>
      <c r="P34" s="116">
        <f t="shared" si="9"/>
        <v>4.8779296875000003E-2</v>
      </c>
      <c r="Q34" s="116">
        <f t="shared" si="9"/>
        <v>9.7558593750000006E-2</v>
      </c>
      <c r="R34" s="116">
        <f t="shared" si="9"/>
        <v>0.19511718750000001</v>
      </c>
      <c r="S34" s="116">
        <f t="shared" si="9"/>
        <v>0.39023437500000002</v>
      </c>
      <c r="T34" s="116">
        <f t="shared" si="9"/>
        <v>0.78046875000000004</v>
      </c>
      <c r="U34" s="116">
        <f t="shared" si="9"/>
        <v>1.5609375000000001</v>
      </c>
      <c r="V34" s="116">
        <f t="shared" si="9"/>
        <v>3.1218750000000002</v>
      </c>
      <c r="W34" s="116">
        <f t="shared" si="9"/>
        <v>6.2437500000000004</v>
      </c>
      <c r="X34" s="116">
        <f t="shared" si="9"/>
        <v>12.487500000000001</v>
      </c>
      <c r="Y34" s="116">
        <f t="shared" si="9"/>
        <v>24.975000000000001</v>
      </c>
      <c r="Z34" s="117">
        <f>E11</f>
        <v>49.95</v>
      </c>
      <c r="AA34" s="118"/>
      <c r="AB34" s="116">
        <f t="shared" ref="AB34:AL34" si="10">AC34/2</f>
        <v>2.4389648437500001E-2</v>
      </c>
      <c r="AC34" s="116">
        <f t="shared" si="10"/>
        <v>4.8779296875000003E-2</v>
      </c>
      <c r="AD34" s="116">
        <f t="shared" si="10"/>
        <v>9.7558593750000006E-2</v>
      </c>
      <c r="AE34" s="116">
        <f t="shared" si="10"/>
        <v>0.19511718750000001</v>
      </c>
      <c r="AF34" s="116">
        <f t="shared" si="10"/>
        <v>0.39023437500000002</v>
      </c>
      <c r="AG34" s="116">
        <f t="shared" si="10"/>
        <v>0.78046875000000004</v>
      </c>
      <c r="AH34" s="116">
        <f t="shared" si="10"/>
        <v>1.5609375000000001</v>
      </c>
      <c r="AI34" s="116">
        <f t="shared" si="10"/>
        <v>3.1218750000000002</v>
      </c>
      <c r="AJ34" s="116">
        <f t="shared" si="10"/>
        <v>6.2437500000000004</v>
      </c>
      <c r="AK34" s="116">
        <f t="shared" si="10"/>
        <v>12.487500000000001</v>
      </c>
      <c r="AL34" s="116">
        <f t="shared" si="10"/>
        <v>24.975000000000001</v>
      </c>
      <c r="AM34" s="117">
        <f>E11</f>
        <v>49.95</v>
      </c>
    </row>
    <row r="35" spans="1:39" x14ac:dyDescent="0.25">
      <c r="A35">
        <f t="shared" ref="A35:A41" si="11">J4</f>
        <v>0</v>
      </c>
      <c r="B35" s="2">
        <f t="shared" ref="B35:F42" si="12">AVERAGE(B25,O25,AB25)</f>
        <v>124.32965786578178</v>
      </c>
      <c r="C35" s="2">
        <f t="shared" si="12"/>
        <v>113.56901759205205</v>
      </c>
      <c r="D35" s="2">
        <f t="shared" si="12"/>
        <v>112.57402348101164</v>
      </c>
      <c r="E35" s="2">
        <f t="shared" si="12"/>
        <v>113.45906422998817</v>
      </c>
      <c r="F35" s="2">
        <f t="shared" si="12"/>
        <v>102.20741008586366</v>
      </c>
      <c r="G35" s="2">
        <f t="shared" ref="G35:M42" si="13">AVERAGE(G25,T25,AG25)</f>
        <v>119.32898157076336</v>
      </c>
      <c r="H35" s="2">
        <f t="shared" si="13"/>
        <v>113.77266453799243</v>
      </c>
      <c r="I35" s="2">
        <f t="shared" si="13"/>
        <v>113.60012579633967</v>
      </c>
      <c r="J35" s="2">
        <f t="shared" si="13"/>
        <v>102.97008000384824</v>
      </c>
      <c r="K35" s="2">
        <f t="shared" si="13"/>
        <v>88.194167336584414</v>
      </c>
      <c r="L35" s="2">
        <f t="shared" si="13"/>
        <v>2.4181054410439602</v>
      </c>
      <c r="M35" s="2">
        <f t="shared" si="13"/>
        <v>1.3223769288832818</v>
      </c>
      <c r="O35" s="145">
        <f t="shared" ref="O35:Z42" si="14">IF(B35&gt;50,B35,-10)</f>
        <v>124.32965786578178</v>
      </c>
      <c r="P35" s="145">
        <f t="shared" si="14"/>
        <v>113.56901759205205</v>
      </c>
      <c r="Q35" s="145">
        <f t="shared" si="14"/>
        <v>112.57402348101164</v>
      </c>
      <c r="R35" s="145">
        <f t="shared" si="14"/>
        <v>113.45906422998817</v>
      </c>
      <c r="S35" s="145">
        <f t="shared" si="14"/>
        <v>102.20741008586366</v>
      </c>
      <c r="T35" s="145">
        <f t="shared" si="14"/>
        <v>119.32898157076336</v>
      </c>
      <c r="U35" s="145">
        <f t="shared" si="14"/>
        <v>113.77266453799243</v>
      </c>
      <c r="V35" s="145">
        <f t="shared" si="14"/>
        <v>113.60012579633967</v>
      </c>
      <c r="W35" s="145">
        <f t="shared" si="14"/>
        <v>102.97008000384824</v>
      </c>
      <c r="X35" s="145">
        <f t="shared" si="14"/>
        <v>88.194167336584414</v>
      </c>
      <c r="Y35" s="145">
        <f t="shared" si="14"/>
        <v>-10</v>
      </c>
      <c r="Z35" s="145">
        <f t="shared" si="14"/>
        <v>-10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2.4181054410439602</v>
      </c>
      <c r="AM35" s="145">
        <f t="shared" si="15"/>
        <v>1.3223769288832818</v>
      </c>
    </row>
    <row r="36" spans="1:39" x14ac:dyDescent="0.25">
      <c r="A36">
        <f t="shared" si="11"/>
        <v>0</v>
      </c>
      <c r="B36" s="2">
        <f t="shared" si="12"/>
        <v>114.15588724683124</v>
      </c>
      <c r="C36" s="2">
        <f t="shared" si="12"/>
        <v>114.63237686936205</v>
      </c>
      <c r="D36" s="2">
        <f t="shared" si="12"/>
        <v>112.34501623108045</v>
      </c>
      <c r="E36" s="2">
        <f t="shared" si="12"/>
        <v>108.28491082259097</v>
      </c>
      <c r="F36" s="2">
        <f t="shared" si="12"/>
        <v>110.06079716081209</v>
      </c>
      <c r="G36" s="2">
        <f t="shared" si="13"/>
        <v>117.38966764548755</v>
      </c>
      <c r="H36" s="2">
        <f t="shared" si="13"/>
        <v>105.61986279987474</v>
      </c>
      <c r="I36" s="2">
        <f t="shared" si="13"/>
        <v>83.719044698515148</v>
      </c>
      <c r="J36" s="2">
        <f t="shared" si="13"/>
        <v>32.402943313662163</v>
      </c>
      <c r="K36" s="2">
        <f t="shared" si="13"/>
        <v>1.2748935480665673</v>
      </c>
      <c r="L36" s="2">
        <f t="shared" si="13"/>
        <v>1.3116031271250002</v>
      </c>
      <c r="M36" s="2">
        <f t="shared" si="13"/>
        <v>1.715249064848281</v>
      </c>
      <c r="O36" s="145">
        <f t="shared" si="14"/>
        <v>114.15588724683124</v>
      </c>
      <c r="P36" s="145">
        <f t="shared" si="14"/>
        <v>114.63237686936205</v>
      </c>
      <c r="Q36" s="145">
        <f t="shared" si="14"/>
        <v>112.34501623108045</v>
      </c>
      <c r="R36" s="145">
        <f t="shared" si="14"/>
        <v>108.28491082259097</v>
      </c>
      <c r="S36" s="145">
        <f t="shared" si="14"/>
        <v>110.06079716081209</v>
      </c>
      <c r="T36" s="145">
        <f t="shared" si="14"/>
        <v>117.38966764548755</v>
      </c>
      <c r="U36" s="145">
        <f t="shared" si="14"/>
        <v>105.61986279987474</v>
      </c>
      <c r="V36" s="145">
        <f t="shared" si="14"/>
        <v>83.719044698515148</v>
      </c>
      <c r="W36" s="145">
        <f t="shared" si="14"/>
        <v>-10</v>
      </c>
      <c r="X36" s="145">
        <f t="shared" si="14"/>
        <v>-10</v>
      </c>
      <c r="Y36" s="145">
        <f t="shared" si="14"/>
        <v>-10</v>
      </c>
      <c r="Z36" s="145">
        <f t="shared" si="14"/>
        <v>-10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32.402943313662163</v>
      </c>
      <c r="AK36" s="145">
        <f t="shared" si="15"/>
        <v>1.2748935480665673</v>
      </c>
      <c r="AL36" s="145">
        <f t="shared" si="15"/>
        <v>1.3116031271250002</v>
      </c>
      <c r="AM36" s="145">
        <f t="shared" si="15"/>
        <v>1.715249064848281</v>
      </c>
    </row>
    <row r="37" spans="1:39" x14ac:dyDescent="0.25">
      <c r="A37">
        <f t="shared" si="11"/>
        <v>0</v>
      </c>
      <c r="B37" s="2">
        <f t="shared" si="12"/>
        <v>118.5312062625101</v>
      </c>
      <c r="C37" s="2">
        <f t="shared" si="12"/>
        <v>103.60696724776415</v>
      </c>
      <c r="D37" s="2">
        <f t="shared" si="12"/>
        <v>109.19256357294645</v>
      </c>
      <c r="E37" s="2">
        <f t="shared" si="12"/>
        <v>104.8606692569343</v>
      </c>
      <c r="F37" s="2">
        <f t="shared" si="12"/>
        <v>102.14750240332231</v>
      </c>
      <c r="G37" s="2">
        <f t="shared" si="13"/>
        <v>108.541978849549</v>
      </c>
      <c r="H37" s="2">
        <f t="shared" si="13"/>
        <v>107.95683561469782</v>
      </c>
      <c r="I37" s="2">
        <f t="shared" si="13"/>
        <v>101.34884338671539</v>
      </c>
      <c r="J37" s="2">
        <f t="shared" si="13"/>
        <v>79.335126987979393</v>
      </c>
      <c r="K37" s="2">
        <f t="shared" si="13"/>
        <v>87.320408293909622</v>
      </c>
      <c r="L37" s="2">
        <f t="shared" si="13"/>
        <v>81.014982166704698</v>
      </c>
      <c r="M37" s="2">
        <f t="shared" si="13"/>
        <v>44.441923142517922</v>
      </c>
      <c r="O37" s="145">
        <f t="shared" si="14"/>
        <v>118.5312062625101</v>
      </c>
      <c r="P37" s="145">
        <f t="shared" si="14"/>
        <v>103.60696724776415</v>
      </c>
      <c r="Q37" s="145">
        <f t="shared" si="14"/>
        <v>109.19256357294645</v>
      </c>
      <c r="R37" s="145">
        <f t="shared" si="14"/>
        <v>104.8606692569343</v>
      </c>
      <c r="S37" s="145">
        <f t="shared" si="14"/>
        <v>102.14750240332231</v>
      </c>
      <c r="T37" s="145">
        <f t="shared" si="14"/>
        <v>108.541978849549</v>
      </c>
      <c r="U37" s="145">
        <f t="shared" si="14"/>
        <v>107.95683561469782</v>
      </c>
      <c r="V37" s="145">
        <f t="shared" si="14"/>
        <v>101.34884338671539</v>
      </c>
      <c r="W37" s="145">
        <f t="shared" si="14"/>
        <v>79.335126987979393</v>
      </c>
      <c r="X37" s="145">
        <f t="shared" si="14"/>
        <v>87.320408293909622</v>
      </c>
      <c r="Y37" s="145">
        <f t="shared" si="14"/>
        <v>81.014982166704698</v>
      </c>
      <c r="Z37" s="145">
        <f t="shared" si="14"/>
        <v>-10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-10</v>
      </c>
      <c r="AL37" s="145">
        <f t="shared" si="15"/>
        <v>-10</v>
      </c>
      <c r="AM37" s="145">
        <f t="shared" si="15"/>
        <v>44.441923142517922</v>
      </c>
    </row>
    <row r="38" spans="1:39" x14ac:dyDescent="0.25">
      <c r="A38">
        <f t="shared" si="11"/>
        <v>0</v>
      </c>
      <c r="B38" s="2">
        <f t="shared" si="12"/>
        <v>113.45380829104289</v>
      </c>
      <c r="C38" s="2">
        <f t="shared" si="12"/>
        <v>113.16822624488694</v>
      </c>
      <c r="D38" s="2">
        <f t="shared" si="12"/>
        <v>106.62750289892782</v>
      </c>
      <c r="E38" s="2">
        <f t="shared" si="12"/>
        <v>107.13754458931189</v>
      </c>
      <c r="F38" s="2">
        <f t="shared" si="12"/>
        <v>98.895988620022905</v>
      </c>
      <c r="G38" s="2">
        <f t="shared" si="13"/>
        <v>105.94254617209126</v>
      </c>
      <c r="H38" s="2">
        <f t="shared" si="13"/>
        <v>106.18507021199528</v>
      </c>
      <c r="I38" s="2">
        <f t="shared" si="13"/>
        <v>108.78684046507233</v>
      </c>
      <c r="J38" s="2">
        <f t="shared" si="13"/>
        <v>107.68329902965786</v>
      </c>
      <c r="K38" s="2">
        <f t="shared" si="13"/>
        <v>112.926155447154</v>
      </c>
      <c r="L38" s="2">
        <f t="shared" si="13"/>
        <v>124.36267849390345</v>
      </c>
      <c r="M38" s="2">
        <f t="shared" si="13"/>
        <v>108.09289481477595</v>
      </c>
      <c r="O38" s="145">
        <f t="shared" si="14"/>
        <v>113.45380829104289</v>
      </c>
      <c r="P38" s="145">
        <f t="shared" si="14"/>
        <v>113.16822624488694</v>
      </c>
      <c r="Q38" s="145">
        <f t="shared" si="14"/>
        <v>106.62750289892782</v>
      </c>
      <c r="R38" s="145">
        <f t="shared" si="14"/>
        <v>107.13754458931189</v>
      </c>
      <c r="S38" s="145">
        <f t="shared" si="14"/>
        <v>98.895988620022905</v>
      </c>
      <c r="T38" s="145">
        <f t="shared" si="14"/>
        <v>105.94254617209126</v>
      </c>
      <c r="U38" s="145">
        <f t="shared" si="14"/>
        <v>106.18507021199528</v>
      </c>
      <c r="V38" s="145">
        <f t="shared" si="14"/>
        <v>108.78684046507233</v>
      </c>
      <c r="W38" s="145">
        <f t="shared" si="14"/>
        <v>107.68329902965786</v>
      </c>
      <c r="X38" s="145">
        <f t="shared" si="14"/>
        <v>112.926155447154</v>
      </c>
      <c r="Y38" s="145">
        <f t="shared" si="14"/>
        <v>124.36267849390345</v>
      </c>
      <c r="Z38" s="145">
        <f t="shared" si="14"/>
        <v>108.09289481477595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-10</v>
      </c>
    </row>
    <row r="39" spans="1:39" x14ac:dyDescent="0.25">
      <c r="A39" t="str">
        <f t="shared" si="11"/>
        <v>BPF</v>
      </c>
      <c r="B39" s="2">
        <f t="shared" si="12"/>
        <v>110.97276520178798</v>
      </c>
      <c r="C39" s="2">
        <f t="shared" si="12"/>
        <v>98.76391749553045</v>
      </c>
      <c r="D39" s="2">
        <f t="shared" si="12"/>
        <v>100.63425509884537</v>
      </c>
      <c r="E39" s="2">
        <f t="shared" si="12"/>
        <v>107.81743138110923</v>
      </c>
      <c r="F39" s="2">
        <f t="shared" si="12"/>
        <v>96.135481874321741</v>
      </c>
      <c r="G39" s="2">
        <f t="shared" si="13"/>
        <v>107.76775922779802</v>
      </c>
      <c r="H39" s="2">
        <f t="shared" si="13"/>
        <v>102.87824949583073</v>
      </c>
      <c r="I39" s="2">
        <f t="shared" si="13"/>
        <v>100.40118916776419</v>
      </c>
      <c r="J39" s="2">
        <f t="shared" si="13"/>
        <v>87.309106848417855</v>
      </c>
      <c r="K39" s="2">
        <f t="shared" si="13"/>
        <v>77.197330192554887</v>
      </c>
      <c r="L39" s="2">
        <f t="shared" si="13"/>
        <v>15.384523521461787</v>
      </c>
      <c r="M39" s="2">
        <f t="shared" si="13"/>
        <v>0.9561701610499258</v>
      </c>
      <c r="O39" s="145">
        <f t="shared" si="14"/>
        <v>110.97276520178798</v>
      </c>
      <c r="P39" s="145">
        <f t="shared" si="14"/>
        <v>98.76391749553045</v>
      </c>
      <c r="Q39" s="145">
        <f t="shared" si="14"/>
        <v>100.63425509884537</v>
      </c>
      <c r="R39" s="145">
        <f t="shared" si="14"/>
        <v>107.81743138110923</v>
      </c>
      <c r="S39" s="145">
        <f t="shared" si="14"/>
        <v>96.135481874321741</v>
      </c>
      <c r="T39" s="145">
        <f t="shared" si="14"/>
        <v>107.76775922779802</v>
      </c>
      <c r="U39" s="145">
        <f t="shared" si="14"/>
        <v>102.87824949583073</v>
      </c>
      <c r="V39" s="145">
        <f t="shared" si="14"/>
        <v>100.40118916776419</v>
      </c>
      <c r="W39" s="145">
        <f t="shared" si="14"/>
        <v>87.309106848417855</v>
      </c>
      <c r="X39" s="145">
        <f t="shared" si="14"/>
        <v>77.197330192554887</v>
      </c>
      <c r="Y39" s="145">
        <f t="shared" si="14"/>
        <v>-10</v>
      </c>
      <c r="Z39" s="145">
        <f t="shared" si="14"/>
        <v>-10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15.384523521461787</v>
      </c>
      <c r="AM39" s="145">
        <f t="shared" si="15"/>
        <v>0.9561701610499258</v>
      </c>
    </row>
    <row r="40" spans="1:39" x14ac:dyDescent="0.25">
      <c r="A40">
        <f t="shared" si="11"/>
        <v>0</v>
      </c>
      <c r="B40" s="2">
        <f t="shared" si="12"/>
        <v>117.23752404233346</v>
      </c>
      <c r="C40" s="2">
        <f t="shared" si="12"/>
        <v>103.2611358792394</v>
      </c>
      <c r="D40" s="2">
        <f t="shared" si="12"/>
        <v>114.16320972713274</v>
      </c>
      <c r="E40" s="2">
        <f t="shared" si="12"/>
        <v>106.84323402516461</v>
      </c>
      <c r="F40" s="2">
        <f t="shared" si="12"/>
        <v>100.90334884772935</v>
      </c>
      <c r="G40" s="2">
        <f t="shared" si="13"/>
        <v>109.41396136512108</v>
      </c>
      <c r="H40" s="2">
        <f t="shared" si="13"/>
        <v>106.70373413242434</v>
      </c>
      <c r="I40" s="2">
        <f t="shared" si="13"/>
        <v>94.096060646808937</v>
      </c>
      <c r="J40" s="2">
        <f t="shared" si="13"/>
        <v>50.411270579472173</v>
      </c>
      <c r="K40" s="2">
        <f t="shared" si="13"/>
        <v>51.533696346148382</v>
      </c>
      <c r="L40" s="2">
        <f t="shared" si="13"/>
        <v>47.538281577784439</v>
      </c>
      <c r="M40" s="2">
        <f t="shared" si="13"/>
        <v>80.693318399573215</v>
      </c>
      <c r="O40" s="145">
        <f t="shared" si="14"/>
        <v>117.23752404233346</v>
      </c>
      <c r="P40" s="145">
        <f t="shared" si="14"/>
        <v>103.2611358792394</v>
      </c>
      <c r="Q40" s="145">
        <f t="shared" si="14"/>
        <v>114.16320972713274</v>
      </c>
      <c r="R40" s="145">
        <f t="shared" si="14"/>
        <v>106.84323402516461</v>
      </c>
      <c r="S40" s="145">
        <f t="shared" si="14"/>
        <v>100.90334884772935</v>
      </c>
      <c r="T40" s="145">
        <f t="shared" si="14"/>
        <v>109.41396136512108</v>
      </c>
      <c r="U40" s="145">
        <f t="shared" si="14"/>
        <v>106.70373413242434</v>
      </c>
      <c r="V40" s="145">
        <f t="shared" si="14"/>
        <v>94.096060646808937</v>
      </c>
      <c r="W40" s="145">
        <f t="shared" si="14"/>
        <v>50.411270579472173</v>
      </c>
      <c r="X40" s="145">
        <f t="shared" si="14"/>
        <v>51.533696346148382</v>
      </c>
      <c r="Y40" s="145">
        <f t="shared" si="14"/>
        <v>-10</v>
      </c>
      <c r="Z40" s="145">
        <f t="shared" si="14"/>
        <v>80.693318399573215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47.538281577784439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113.94064656354671</v>
      </c>
      <c r="C41" s="2">
        <f t="shared" si="12"/>
        <v>108.1909659436414</v>
      </c>
      <c r="D41" s="2">
        <f t="shared" si="12"/>
        <v>106.71814525954545</v>
      </c>
      <c r="E41" s="2">
        <f t="shared" si="12"/>
        <v>107.57438501186903</v>
      </c>
      <c r="F41" s="2">
        <f t="shared" si="12"/>
        <v>101.25616105672813</v>
      </c>
      <c r="G41" s="2">
        <f t="shared" si="13"/>
        <v>104.8136178606994</v>
      </c>
      <c r="H41" s="2">
        <f t="shared" si="13"/>
        <v>108.62756721831934</v>
      </c>
      <c r="I41" s="2">
        <f t="shared" si="13"/>
        <v>109.18172599842038</v>
      </c>
      <c r="J41" s="2">
        <f t="shared" si="13"/>
        <v>98.142303829500037</v>
      </c>
      <c r="K41" s="2">
        <f t="shared" si="13"/>
        <v>99.664994818007102</v>
      </c>
      <c r="L41" s="2">
        <f t="shared" si="13"/>
        <v>9.0561756394343611</v>
      </c>
      <c r="M41" s="2">
        <f t="shared" si="13"/>
        <v>0.37628286514404108</v>
      </c>
      <c r="O41" s="145">
        <f t="shared" si="14"/>
        <v>113.94064656354671</v>
      </c>
      <c r="P41" s="145">
        <f t="shared" si="14"/>
        <v>108.1909659436414</v>
      </c>
      <c r="Q41" s="145">
        <f t="shared" si="14"/>
        <v>106.71814525954545</v>
      </c>
      <c r="R41" s="145">
        <f t="shared" si="14"/>
        <v>107.57438501186903</v>
      </c>
      <c r="S41" s="145">
        <f t="shared" si="14"/>
        <v>101.25616105672813</v>
      </c>
      <c r="T41" s="145">
        <f t="shared" si="14"/>
        <v>104.8136178606994</v>
      </c>
      <c r="U41" s="145">
        <f t="shared" si="14"/>
        <v>108.62756721831934</v>
      </c>
      <c r="V41" s="145">
        <f t="shared" si="14"/>
        <v>109.18172599842038</v>
      </c>
      <c r="W41" s="145">
        <f t="shared" si="14"/>
        <v>98.142303829500037</v>
      </c>
      <c r="X41" s="145">
        <f t="shared" si="14"/>
        <v>99.664994818007102</v>
      </c>
      <c r="Y41" s="145">
        <f t="shared" si="14"/>
        <v>-10</v>
      </c>
      <c r="Z41" s="145">
        <f t="shared" si="14"/>
        <v>-10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9.0561756394343611</v>
      </c>
      <c r="AM41" s="145">
        <f t="shared" si="15"/>
        <v>0.37628286514404108</v>
      </c>
    </row>
    <row r="42" spans="1:39" x14ac:dyDescent="0.25">
      <c r="B42" s="2">
        <f t="shared" si="12"/>
        <v>105.25548038871992</v>
      </c>
      <c r="C42" s="2">
        <f t="shared" si="12"/>
        <v>95.94572904056362</v>
      </c>
      <c r="D42" s="2">
        <f t="shared" si="12"/>
        <v>102.50845323221039</v>
      </c>
      <c r="E42" s="2">
        <f t="shared" si="12"/>
        <v>100.56606530768721</v>
      </c>
      <c r="F42" s="2">
        <f t="shared" si="12"/>
        <v>95.590818403824727</v>
      </c>
      <c r="G42" s="2">
        <f t="shared" si="13"/>
        <v>100.13345362699418</v>
      </c>
      <c r="H42" s="2">
        <f t="shared" si="13"/>
        <v>95.080883001386979</v>
      </c>
      <c r="I42" s="2">
        <f t="shared" si="13"/>
        <v>108.17598465760827</v>
      </c>
      <c r="J42" s="2">
        <f t="shared" si="13"/>
        <v>106.00309310070972</v>
      </c>
      <c r="K42" s="2">
        <f t="shared" si="13"/>
        <v>96.998640212750814</v>
      </c>
      <c r="L42" s="2">
        <f t="shared" si="13"/>
        <v>118.33105315320503</v>
      </c>
      <c r="M42" s="2">
        <f t="shared" si="13"/>
        <v>0</v>
      </c>
      <c r="O42" s="145">
        <f t="shared" si="14"/>
        <v>105.25548038871992</v>
      </c>
      <c r="P42" s="145">
        <f t="shared" si="14"/>
        <v>95.94572904056362</v>
      </c>
      <c r="Q42" s="145">
        <f t="shared" si="14"/>
        <v>102.50845323221039</v>
      </c>
      <c r="R42" s="145">
        <f t="shared" si="14"/>
        <v>100.56606530768721</v>
      </c>
      <c r="S42" s="145">
        <f t="shared" si="14"/>
        <v>95.590818403824727</v>
      </c>
      <c r="T42" s="145">
        <f t="shared" si="14"/>
        <v>100.13345362699418</v>
      </c>
      <c r="U42" s="145">
        <f t="shared" si="14"/>
        <v>95.080883001386979</v>
      </c>
      <c r="V42" s="145">
        <f t="shared" si="14"/>
        <v>108.17598465760827</v>
      </c>
      <c r="W42" s="145">
        <f t="shared" si="14"/>
        <v>106.00309310070972</v>
      </c>
      <c r="X42" s="145">
        <f t="shared" si="14"/>
        <v>96.998640212750814</v>
      </c>
      <c r="Y42" s="145">
        <f t="shared" si="14"/>
        <v>118.33105315320503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88.194167336584414</v>
      </c>
      <c r="Y45" s="145">
        <f t="shared" si="16"/>
        <v>-10</v>
      </c>
      <c r="Z45" s="145">
        <f t="shared" si="16"/>
        <v>-10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2.4181054410439602</v>
      </c>
      <c r="AM45" s="145">
        <f t="shared" si="17"/>
        <v>-10</v>
      </c>
    </row>
    <row r="46" spans="1:39" x14ac:dyDescent="0.25">
      <c r="A46">
        <f t="shared" ref="A46:A52" si="18">A35</f>
        <v>0</v>
      </c>
      <c r="B46">
        <f>MAX(O55:Z55)</f>
        <v>12.487500000000001</v>
      </c>
      <c r="C46">
        <f>MAX(AB55:AM55)</f>
        <v>24.975000000000001</v>
      </c>
      <c r="D46">
        <f>MAX(O45:Z45)</f>
        <v>88.194167336584414</v>
      </c>
      <c r="E46">
        <f>MAX(AB45:AM45)</f>
        <v>2.4181054410439602</v>
      </c>
      <c r="F46">
        <f t="shared" ref="F46:F52" si="19">(B46-C46)*((50-E46)/(D46-E46))+C46</f>
        <v>18.047905246820907</v>
      </c>
      <c r="G46" s="55">
        <f t="shared" ref="G46:G52" si="20">IF(B46=$E$11,("&gt;"&amp;$E$11),F46)</f>
        <v>18.047905246820907</v>
      </c>
      <c r="H46" s="1">
        <f t="shared" ref="H46:H52" si="21">A46</f>
        <v>0</v>
      </c>
      <c r="I46" s="5"/>
      <c r="J46" s="139">
        <f>'cytotox 1'!G46</f>
        <v>14.944168937329703</v>
      </c>
      <c r="K46" s="139">
        <f>IF('cytotox 2'!B15="","",'cytotox 2'!G46)</f>
        <v>19.636864299302474</v>
      </c>
      <c r="L46" s="139" t="str">
        <f>IF('cytotox 3'!B15="","",'cytotox 3'!G46)</f>
        <v/>
      </c>
      <c r="M46" s="139">
        <f>IF(B46=$E$11,("&gt;"&amp;$E$11),GEOMEAN(J46:L46))</f>
        <v>17.13057551538169</v>
      </c>
      <c r="N46">
        <f>STDEV(J46:L46)</f>
        <v>3.3182367124935874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83.719044698515148</v>
      </c>
      <c r="W46" s="145">
        <f t="shared" si="16"/>
        <v>-10</v>
      </c>
      <c r="X46" s="145">
        <f t="shared" si="16"/>
        <v>-10</v>
      </c>
      <c r="Y46" s="145">
        <f t="shared" si="16"/>
        <v>-10</v>
      </c>
      <c r="Z46" s="145">
        <f t="shared" si="16"/>
        <v>-10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32.402943313662163</v>
      </c>
      <c r="AK46" s="145">
        <f t="shared" si="22"/>
        <v>-10</v>
      </c>
      <c r="AL46" s="145">
        <f t="shared" si="22"/>
        <v>-10</v>
      </c>
      <c r="AM46" s="145">
        <f t="shared" si="22"/>
        <v>-10</v>
      </c>
    </row>
    <row r="47" spans="1:39" x14ac:dyDescent="0.25">
      <c r="A47">
        <f t="shared" si="18"/>
        <v>0</v>
      </c>
      <c r="B47">
        <f t="shared" ref="B47:B52" si="23">MAX(O56:Z56)</f>
        <v>3.1218750000000002</v>
      </c>
      <c r="C47">
        <f t="shared" ref="C47:C52" si="24">MAX(AB56:AM56)</f>
        <v>6.2437500000000004</v>
      </c>
      <c r="D47">
        <f t="shared" ref="D47:D52" si="25">MAX(O46:Z46)</f>
        <v>83.719044698515148</v>
      </c>
      <c r="E47">
        <f t="shared" ref="E47:E52" si="26">MAX(AB46:AM46)</f>
        <v>32.402943313662163</v>
      </c>
      <c r="F47">
        <f t="shared" si="19"/>
        <v>5.1732124911066144</v>
      </c>
      <c r="G47" s="55">
        <f t="shared" si="20"/>
        <v>5.1732124911066144</v>
      </c>
      <c r="H47" s="1">
        <f t="shared" si="21"/>
        <v>0</v>
      </c>
      <c r="I47" s="5"/>
      <c r="J47" s="139">
        <f>'cytotox 1'!G47</f>
        <v>6.1498139404609482</v>
      </c>
      <c r="K47" s="139">
        <f>IF('cytotox 2'!B16="","",'cytotox 2'!G47)</f>
        <v>2.8619958067092655</v>
      </c>
      <c r="L47" s="139" t="str">
        <f>IF('cytotox 3'!B16="","",'cytotox 3'!G47)</f>
        <v/>
      </c>
      <c r="M47" s="139">
        <f t="shared" ref="M47:M52" si="27">IF(B47=$E$11,("&gt;"&amp;$E$11),GEOMEAN(J47:L47))</f>
        <v>4.1953237907986818</v>
      </c>
      <c r="N47">
        <f t="shared" ref="N47:N52" si="28">STDEV(J47:L47)</f>
        <v>2.3248384976839134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-10</v>
      </c>
      <c r="X47" s="145">
        <f t="shared" si="16"/>
        <v>-10</v>
      </c>
      <c r="Y47" s="145">
        <f t="shared" si="16"/>
        <v>81.014982166704698</v>
      </c>
      <c r="Z47" s="145">
        <f t="shared" si="16"/>
        <v>-10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-10</v>
      </c>
      <c r="AL47" s="145">
        <f t="shared" si="22"/>
        <v>-10</v>
      </c>
      <c r="AM47" s="145">
        <f t="shared" si="22"/>
        <v>44.441923142517922</v>
      </c>
    </row>
    <row r="48" spans="1:39" x14ac:dyDescent="0.25">
      <c r="A48">
        <f t="shared" si="18"/>
        <v>0</v>
      </c>
      <c r="B48">
        <f t="shared" si="23"/>
        <v>24.975000000000001</v>
      </c>
      <c r="C48">
        <f t="shared" si="24"/>
        <v>49.95</v>
      </c>
      <c r="D48">
        <f t="shared" si="25"/>
        <v>81.014982166704698</v>
      </c>
      <c r="E48">
        <f t="shared" si="26"/>
        <v>44.441923142517922</v>
      </c>
      <c r="F48">
        <f t="shared" si="19"/>
        <v>46.154502078324541</v>
      </c>
      <c r="G48" s="55">
        <f t="shared" si="20"/>
        <v>46.154502078324541</v>
      </c>
      <c r="H48" s="1">
        <f t="shared" si="21"/>
        <v>0</v>
      </c>
      <c r="I48" s="5"/>
      <c r="J48" s="139" t="str">
        <f>'cytotox 1'!G48</f>
        <v>&gt;49.95</v>
      </c>
      <c r="K48" s="139">
        <f>IF('cytotox 2'!B17="","",'cytotox 2'!G48)</f>
        <v>39.933775313404055</v>
      </c>
      <c r="L48" s="139" t="str">
        <f>IF('cytotox 3'!B17="","",'cytotox 3'!G48)</f>
        <v/>
      </c>
      <c r="M48" s="139">
        <f t="shared" si="27"/>
        <v>39.933775313404055</v>
      </c>
      <c r="N48" t="e">
        <f t="shared" si="28"/>
        <v>#DIV/0!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-10</v>
      </c>
      <c r="Z48" s="145">
        <f t="shared" si="16"/>
        <v>108.09289481477595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-10</v>
      </c>
    </row>
    <row r="49" spans="1:42" x14ac:dyDescent="0.25">
      <c r="A49">
        <f t="shared" si="18"/>
        <v>0</v>
      </c>
      <c r="B49">
        <f t="shared" si="23"/>
        <v>49.95</v>
      </c>
      <c r="C49">
        <f t="shared" si="24"/>
        <v>-10</v>
      </c>
      <c r="D49">
        <f t="shared" si="25"/>
        <v>108.09289481477595</v>
      </c>
      <c r="E49">
        <f t="shared" si="26"/>
        <v>-10</v>
      </c>
      <c r="F49">
        <f t="shared" si="19"/>
        <v>20.459072119806638</v>
      </c>
      <c r="G49" s="55" t="str">
        <f t="shared" si="20"/>
        <v>&gt;49.95</v>
      </c>
      <c r="H49" s="1">
        <f t="shared" si="21"/>
        <v>0</v>
      </c>
      <c r="I49" s="5"/>
      <c r="J49" s="139" t="str">
        <f>'cytotox 1'!G49</f>
        <v>&gt;49.95</v>
      </c>
      <c r="K49" s="139" t="str">
        <f>IF('cytotox 2'!B18="","",'cytotox 2'!G49)</f>
        <v>&gt;49.95</v>
      </c>
      <c r="L49" s="139" t="str">
        <f>IF('cytotox 3'!B18="","",'cytotox 3'!G49)</f>
        <v/>
      </c>
      <c r="M49" s="139" t="str">
        <f t="shared" si="27"/>
        <v>&gt;49.95</v>
      </c>
      <c r="N49" t="e">
        <f t="shared" si="28"/>
        <v>#DIV/0!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77.197330192554887</v>
      </c>
      <c r="Y49" s="145">
        <f t="shared" si="16"/>
        <v>-10</v>
      </c>
      <c r="Z49" s="145">
        <f t="shared" si="16"/>
        <v>-10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15.384523521461787</v>
      </c>
      <c r="AM49" s="145">
        <f t="shared" si="22"/>
        <v>-10</v>
      </c>
    </row>
    <row r="50" spans="1:42" x14ac:dyDescent="0.25">
      <c r="A50" t="str">
        <f t="shared" si="18"/>
        <v>BPF</v>
      </c>
      <c r="B50">
        <f t="shared" si="23"/>
        <v>12.487500000000001</v>
      </c>
      <c r="C50">
        <f t="shared" si="24"/>
        <v>24.975000000000001</v>
      </c>
      <c r="D50">
        <f t="shared" si="25"/>
        <v>77.197330192554887</v>
      </c>
      <c r="E50">
        <f t="shared" si="26"/>
        <v>15.384523521461787</v>
      </c>
      <c r="F50">
        <f t="shared" si="19"/>
        <v>17.981938435495866</v>
      </c>
      <c r="G50" s="55">
        <f t="shared" si="20"/>
        <v>17.981938435495866</v>
      </c>
      <c r="H50" s="1" t="str">
        <f t="shared" si="21"/>
        <v>BPF</v>
      </c>
      <c r="I50" s="5"/>
      <c r="J50" s="139">
        <f>'cytotox 1'!G50</f>
        <v>15.919294794188863</v>
      </c>
      <c r="K50" s="139">
        <f>IF('cytotox 2'!B19="","",'cytotox 2'!G50)</f>
        <v>19.494137078878357</v>
      </c>
      <c r="L50" s="139" t="str">
        <f>IF('cytotox 3'!B19="","",'cytotox 3'!G50)</f>
        <v/>
      </c>
      <c r="M50" s="139">
        <f t="shared" si="27"/>
        <v>17.616268473118598</v>
      </c>
      <c r="N50">
        <f t="shared" si="28"/>
        <v>2.5277952211763606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51.533696346148382</v>
      </c>
      <c r="Y50" s="145">
        <f t="shared" si="16"/>
        <v>-10</v>
      </c>
      <c r="Z50" s="145">
        <f t="shared" si="16"/>
        <v>80.693318399573215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47.538281577784439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49.95</v>
      </c>
      <c r="C51">
        <f t="shared" si="24"/>
        <v>24.975000000000001</v>
      </c>
      <c r="D51">
        <f t="shared" si="25"/>
        <v>80.693318399573215</v>
      </c>
      <c r="E51">
        <f t="shared" si="26"/>
        <v>47.538281577784439</v>
      </c>
      <c r="F51">
        <f t="shared" si="19"/>
        <v>26.829361312439545</v>
      </c>
      <c r="G51" s="55" t="str">
        <f t="shared" si="20"/>
        <v>&gt;49.95</v>
      </c>
      <c r="H51" s="1">
        <f t="shared" si="21"/>
        <v>0</v>
      </c>
      <c r="I51" s="5"/>
      <c r="J51" s="139">
        <f>'cytotox 1'!G51</f>
        <v>4.4508519553072636</v>
      </c>
      <c r="K51" s="139" t="str">
        <f>IF('cytotox 2'!B20="","",'cytotox 2'!G51)</f>
        <v>&gt;49.95</v>
      </c>
      <c r="L51" s="139" t="str">
        <f>IF('cytotox 3'!B20="","",'cytotox 3'!G51)</f>
        <v/>
      </c>
      <c r="M51" s="139" t="str">
        <f t="shared" si="27"/>
        <v>&gt;49.95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99.664994818007102</v>
      </c>
      <c r="Y51" s="145">
        <f t="shared" si="16"/>
        <v>-10</v>
      </c>
      <c r="Z51" s="145">
        <f t="shared" si="16"/>
        <v>-10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9.0561756394343611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12.487500000000001</v>
      </c>
      <c r="C52">
        <f t="shared" si="24"/>
        <v>24.975000000000001</v>
      </c>
      <c r="D52">
        <f t="shared" si="25"/>
        <v>99.664994818007102</v>
      </c>
      <c r="E52">
        <f t="shared" si="26"/>
        <v>9.0561756394343611</v>
      </c>
      <c r="F52">
        <f t="shared" si="19"/>
        <v>19.332215872166749</v>
      </c>
      <c r="G52" s="55">
        <f t="shared" si="20"/>
        <v>19.332215872166749</v>
      </c>
      <c r="H52" s="1">
        <f t="shared" si="21"/>
        <v>0</v>
      </c>
      <c r="I52" s="5"/>
      <c r="J52" s="139">
        <f>'cytotox 1'!G52</f>
        <v>19.252439117782203</v>
      </c>
      <c r="K52" s="139">
        <f>IF('cytotox 2'!B21="","",'cytotox 2'!G52)</f>
        <v>19.438075110864744</v>
      </c>
      <c r="L52" s="139" t="str">
        <f>IF('cytotox 3'!B21="","",'cytotox 3'!G52)</f>
        <v/>
      </c>
      <c r="M52" s="139">
        <f t="shared" si="27"/>
        <v>19.345034443980737</v>
      </c>
      <c r="N52">
        <f t="shared" si="28"/>
        <v>0.13126446954096446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118.33105315320503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12.487500000000001</v>
      </c>
      <c r="Y55" s="145">
        <f t="shared" si="29"/>
        <v>-10</v>
      </c>
      <c r="Z55" s="145">
        <f t="shared" si="29"/>
        <v>-10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24.975000000000001</v>
      </c>
      <c r="AM55" s="145">
        <f t="shared" si="30"/>
        <v>-10</v>
      </c>
    </row>
    <row r="56" spans="1:42" x14ac:dyDescent="0.25">
      <c r="A56">
        <f>A35</f>
        <v>0</v>
      </c>
      <c r="B56">
        <f>MAX(O85:Z85)</f>
        <v>6.2437500000000004</v>
      </c>
      <c r="C56">
        <f>MAX(AB85:AM85)</f>
        <v>12.487500000000001</v>
      </c>
      <c r="D56">
        <f>MAX(O75:Z75)</f>
        <v>113.96011396011396</v>
      </c>
      <c r="E56">
        <f>MAX(AB75:AM75)</f>
        <v>61.427666983222551</v>
      </c>
      <c r="F56">
        <f>(B56-C56)*((70-E56)/(D56-E56))+C56</f>
        <v>11.468634377824648</v>
      </c>
      <c r="G56" s="55">
        <f t="shared" ref="G56:G62" si="31">IF(B56=$E$11,("&gt;"&amp;$E$11),F56)</f>
        <v>11.468634377824648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3.1218750000000002</v>
      </c>
      <c r="W56" s="145">
        <f t="shared" si="29"/>
        <v>-10</v>
      </c>
      <c r="X56" s="145">
        <f t="shared" si="29"/>
        <v>-10</v>
      </c>
      <c r="Y56" s="145">
        <f t="shared" si="29"/>
        <v>-10</v>
      </c>
      <c r="Z56" s="145">
        <f t="shared" si="29"/>
        <v>-10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6.2437500000000004</v>
      </c>
      <c r="AK56" s="145">
        <f t="shared" si="30"/>
        <v>-10</v>
      </c>
      <c r="AL56" s="145">
        <f t="shared" si="30"/>
        <v>-10</v>
      </c>
      <c r="AM56" s="145">
        <f t="shared" si="30"/>
        <v>-10</v>
      </c>
    </row>
    <row r="57" spans="1:42" x14ac:dyDescent="0.25">
      <c r="A57">
        <f t="shared" ref="A57:A62" si="32">A36</f>
        <v>0</v>
      </c>
      <c r="B57">
        <f t="shared" ref="B57:B62" si="33">MAX(O86:Z86)</f>
        <v>3.1218750000000002</v>
      </c>
      <c r="C57">
        <f t="shared" ref="C57:C62" si="34">MAX(AB86:AM86)</f>
        <v>6.2437500000000004</v>
      </c>
      <c r="D57">
        <f t="shared" ref="D57:D62" si="35">MAX(O76:Z76)</f>
        <v>121.93732193732194</v>
      </c>
      <c r="E57">
        <f t="shared" ref="E57:E62" si="36">MAX(AB76:AM76)</f>
        <v>47.768281101614434</v>
      </c>
      <c r="F57">
        <f t="shared" ref="F57:F62" si="37">(B57-C57)*((70-E57)/(D57-E57))+C57</f>
        <v>5.3079869558258643</v>
      </c>
      <c r="G57" s="55">
        <f t="shared" si="31"/>
        <v>5.3079869558258643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-10</v>
      </c>
      <c r="X57" s="145">
        <f t="shared" si="29"/>
        <v>-10</v>
      </c>
      <c r="Y57" s="145">
        <f t="shared" si="29"/>
        <v>24.975000000000001</v>
      </c>
      <c r="Z57" s="145">
        <f t="shared" si="29"/>
        <v>-10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-10</v>
      </c>
      <c r="AL57" s="145">
        <f t="shared" si="30"/>
        <v>-10</v>
      </c>
      <c r="AM57" s="145">
        <f t="shared" si="30"/>
        <v>49.95</v>
      </c>
    </row>
    <row r="58" spans="1:42" x14ac:dyDescent="0.25">
      <c r="A58">
        <f t="shared" si="32"/>
        <v>0</v>
      </c>
      <c r="B58">
        <f t="shared" si="33"/>
        <v>24.975000000000001</v>
      </c>
      <c r="C58">
        <f t="shared" si="34"/>
        <v>49.95</v>
      </c>
      <c r="D58">
        <f t="shared" si="35"/>
        <v>85.216840772396338</v>
      </c>
      <c r="E58">
        <f t="shared" si="36"/>
        <v>56.837606837606835</v>
      </c>
      <c r="F58">
        <f t="shared" si="37"/>
        <v>38.366503067484672</v>
      </c>
      <c r="G58" s="55">
        <f t="shared" si="31"/>
        <v>38.366503067484672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-10</v>
      </c>
      <c r="Z58" s="145">
        <f t="shared" si="29"/>
        <v>49.95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-10</v>
      </c>
    </row>
    <row r="59" spans="1:42" x14ac:dyDescent="0.25">
      <c r="A59">
        <f t="shared" si="32"/>
        <v>0</v>
      </c>
      <c r="B59">
        <f t="shared" si="33"/>
        <v>49.95</v>
      </c>
      <c r="C59">
        <f t="shared" si="34"/>
        <v>-10</v>
      </c>
      <c r="D59">
        <f t="shared" si="35"/>
        <v>113.32700221589111</v>
      </c>
      <c r="E59">
        <f t="shared" si="36"/>
        <v>-10</v>
      </c>
      <c r="F59">
        <f t="shared" si="37"/>
        <v>28.888482763931314</v>
      </c>
      <c r="G59" s="55" t="str">
        <f t="shared" si="31"/>
        <v>&gt;49.95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12.487500000000001</v>
      </c>
      <c r="Y59" s="145">
        <f t="shared" si="29"/>
        <v>-10</v>
      </c>
      <c r="Z59" s="145">
        <f t="shared" si="29"/>
        <v>-10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24.975000000000001</v>
      </c>
      <c r="AM59" s="145">
        <f t="shared" si="30"/>
        <v>-10</v>
      </c>
    </row>
    <row r="60" spans="1:42" x14ac:dyDescent="0.25">
      <c r="A60" t="str">
        <f t="shared" si="32"/>
        <v>BPF</v>
      </c>
      <c r="B60">
        <f t="shared" si="33"/>
        <v>6.2437500000000004</v>
      </c>
      <c r="C60">
        <f t="shared" si="34"/>
        <v>12.487500000000001</v>
      </c>
      <c r="D60">
        <f t="shared" si="35"/>
        <v>85.343463121240916</v>
      </c>
      <c r="E60">
        <f t="shared" si="36"/>
        <v>64.37163659385881</v>
      </c>
      <c r="F60">
        <f t="shared" si="37"/>
        <v>10.811818867924529</v>
      </c>
      <c r="G60" s="55">
        <f t="shared" si="31"/>
        <v>10.811818867924529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12.487500000000001</v>
      </c>
      <c r="Y60" s="145">
        <f t="shared" si="29"/>
        <v>-10</v>
      </c>
      <c r="Z60" s="145">
        <f t="shared" si="29"/>
        <v>49.95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24.975000000000001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3.1218750000000002</v>
      </c>
      <c r="C61">
        <f t="shared" si="34"/>
        <v>6.2437500000000004</v>
      </c>
      <c r="D61">
        <f t="shared" si="35"/>
        <v>86.182336182336201</v>
      </c>
      <c r="E61">
        <f t="shared" si="36"/>
        <v>1.1870845204178551</v>
      </c>
      <c r="F61">
        <f t="shared" si="37"/>
        <v>3.7162520949720679</v>
      </c>
      <c r="G61" s="55">
        <f t="shared" si="31"/>
        <v>3.7162520949720679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12.487500000000001</v>
      </c>
      <c r="Y61" s="145">
        <f t="shared" si="29"/>
        <v>-10</v>
      </c>
      <c r="Z61" s="145">
        <f t="shared" si="29"/>
        <v>-10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24.975000000000001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12.487500000000001</v>
      </c>
      <c r="C62">
        <f t="shared" si="34"/>
        <v>24.975000000000001</v>
      </c>
      <c r="D62">
        <f t="shared" si="35"/>
        <v>105.98290598290599</v>
      </c>
      <c r="E62">
        <f t="shared" si="36"/>
        <v>2.6432415321304226</v>
      </c>
      <c r="F62">
        <f t="shared" si="37"/>
        <v>16.835651707765358</v>
      </c>
      <c r="G62" s="55">
        <f t="shared" si="31"/>
        <v>16.835651707765358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24.975000000000001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49.95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114.70402025957583</v>
      </c>
      <c r="P65" s="147">
        <f t="shared" ref="P65:Z72" si="38">IF(C25&gt;70,C25,-10)</f>
        <v>111.60177271288383</v>
      </c>
      <c r="Q65" s="147">
        <f t="shared" si="38"/>
        <v>109.65495409939857</v>
      </c>
      <c r="R65" s="147">
        <f t="shared" si="38"/>
        <v>107.75561886673</v>
      </c>
      <c r="S65" s="147">
        <f t="shared" si="38"/>
        <v>92.73504273504274</v>
      </c>
      <c r="T65" s="147">
        <f t="shared" si="38"/>
        <v>120.56030389363724</v>
      </c>
      <c r="U65" s="147">
        <f t="shared" si="38"/>
        <v>110.69958847736628</v>
      </c>
      <c r="V65" s="147">
        <f t="shared" si="38"/>
        <v>127.96771130104464</v>
      </c>
      <c r="W65" s="147">
        <f t="shared" si="38"/>
        <v>113.96011396011396</v>
      </c>
      <c r="X65" s="147">
        <f t="shared" si="38"/>
        <v>-10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61.427666983222551</v>
      </c>
      <c r="AL65" s="147">
        <f t="shared" si="39"/>
        <v>3.3396644507755631</v>
      </c>
      <c r="AM65" s="147">
        <f t="shared" si="39"/>
        <v>1.5511237733459964</v>
      </c>
      <c r="AN65" s="120"/>
      <c r="AO65" s="120"/>
      <c r="AP65" s="120"/>
    </row>
    <row r="66" spans="1:42" x14ac:dyDescent="0.25">
      <c r="A66">
        <f t="shared" ref="A66:A72" si="40">A35</f>
        <v>0</v>
      </c>
      <c r="B66">
        <f t="shared" ref="B66:B72" si="41">MAX(O115:Z115)</f>
        <v>12.487500000000001</v>
      </c>
      <c r="C66">
        <f t="shared" ref="C66:C72" si="42">MAX(AB115:AM115)</f>
        <v>24.975000000000001</v>
      </c>
      <c r="D66">
        <f t="shared" ref="D66:D72" si="43">MAX(O105:Z105)</f>
        <v>114.96066768994628</v>
      </c>
      <c r="E66">
        <f t="shared" ref="E66:E72" si="44">MAX(AB105:AM105)</f>
        <v>1.4965464313123571</v>
      </c>
      <c r="F66">
        <f>(B66-C66)*((70-E66)/(D66-E66))+C66</f>
        <v>17.435727964489537</v>
      </c>
      <c r="G66" s="55">
        <f t="shared" ref="G66:G72" si="45">IF(B66=$E$11,("&gt;"&amp;$E$11),F66)</f>
        <v>17.435727964489537</v>
      </c>
      <c r="O66" s="147">
        <f t="shared" ref="O66:O72" si="46">IF(B26&gt;70,B26,-10)</f>
        <v>118.66096866096866</v>
      </c>
      <c r="P66" s="147">
        <f t="shared" si="38"/>
        <v>113.15289648622984</v>
      </c>
      <c r="Q66" s="147">
        <f t="shared" si="38"/>
        <v>115.85944919278255</v>
      </c>
      <c r="R66" s="147">
        <f t="shared" si="38"/>
        <v>115.97024374802155</v>
      </c>
      <c r="S66" s="147">
        <f t="shared" si="38"/>
        <v>110.71541627097183</v>
      </c>
      <c r="T66" s="147">
        <f t="shared" si="38"/>
        <v>128.86989553656221</v>
      </c>
      <c r="U66" s="147">
        <f t="shared" si="38"/>
        <v>138.71478315922761</v>
      </c>
      <c r="V66" s="147">
        <f t="shared" si="38"/>
        <v>121.93732193732194</v>
      </c>
      <c r="W66" s="147">
        <f t="shared" si="38"/>
        <v>-10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47.768281101614434</v>
      </c>
      <c r="AK66" s="147">
        <f t="shared" si="39"/>
        <v>1.4561570117125675</v>
      </c>
      <c r="AL66" s="147">
        <f t="shared" si="39"/>
        <v>0.99715099715099731</v>
      </c>
      <c r="AM66" s="147">
        <f t="shared" si="39"/>
        <v>0.69642291864514116</v>
      </c>
      <c r="AN66" s="120"/>
      <c r="AO66" s="120"/>
      <c r="AP66" s="120"/>
    </row>
    <row r="67" spans="1:42" x14ac:dyDescent="0.25">
      <c r="A67">
        <f t="shared" si="40"/>
        <v>0</v>
      </c>
      <c r="B67">
        <f t="shared" si="41"/>
        <v>1.5609375000000001</v>
      </c>
      <c r="C67">
        <f t="shared" si="42"/>
        <v>3.1218750000000002</v>
      </c>
      <c r="D67">
        <f t="shared" si="43"/>
        <v>72.524942440521883</v>
      </c>
      <c r="E67">
        <f t="shared" si="44"/>
        <v>45.500767459708364</v>
      </c>
      <c r="F67">
        <f t="shared" ref="F67:F72" si="48">(B67-C67)*((70-E67)/(D67-E67))+C67</f>
        <v>1.7067801517571892</v>
      </c>
      <c r="G67" s="55">
        <f t="shared" si="45"/>
        <v>1.7067801517571892</v>
      </c>
      <c r="O67" s="147">
        <f t="shared" si="46"/>
        <v>116.30262741373853</v>
      </c>
      <c r="P67" s="147">
        <f t="shared" si="38"/>
        <v>109.92402659069327</v>
      </c>
      <c r="Q67" s="147">
        <f t="shared" si="38"/>
        <v>104.90661601772713</v>
      </c>
      <c r="R67" s="147">
        <f t="shared" si="38"/>
        <v>99.667616334283011</v>
      </c>
      <c r="S67" s="147">
        <f t="shared" si="38"/>
        <v>98.385565052231712</v>
      </c>
      <c r="T67" s="147">
        <f t="shared" si="38"/>
        <v>109.749920861032</v>
      </c>
      <c r="U67" s="147">
        <f t="shared" si="38"/>
        <v>115.55872111427668</v>
      </c>
      <c r="V67" s="147">
        <f t="shared" si="38"/>
        <v>99.018676796454571</v>
      </c>
      <c r="W67" s="147">
        <f t="shared" si="38"/>
        <v>80.38936372269707</v>
      </c>
      <c r="X67" s="147">
        <f t="shared" si="38"/>
        <v>91.61126938904718</v>
      </c>
      <c r="Y67" s="147">
        <f t="shared" si="38"/>
        <v>85.216840772396338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-10</v>
      </c>
      <c r="AL67" s="147">
        <f t="shared" si="39"/>
        <v>-10</v>
      </c>
      <c r="AM67" s="147">
        <f t="shared" si="39"/>
        <v>56.837606837606835</v>
      </c>
      <c r="AN67" s="120"/>
      <c r="AO67" s="120"/>
      <c r="AP67" s="120"/>
    </row>
    <row r="68" spans="1:42" x14ac:dyDescent="0.25">
      <c r="A68">
        <f t="shared" si="40"/>
        <v>0</v>
      </c>
      <c r="B68">
        <f t="shared" si="41"/>
        <v>24.975000000000001</v>
      </c>
      <c r="C68">
        <f t="shared" si="42"/>
        <v>49.95</v>
      </c>
      <c r="D68">
        <f t="shared" si="43"/>
        <v>76.813123561013057</v>
      </c>
      <c r="E68">
        <f t="shared" si="44"/>
        <v>32.046239447429016</v>
      </c>
      <c r="F68">
        <f t="shared" si="48"/>
        <v>28.775973963355842</v>
      </c>
      <c r="G68" s="55">
        <f t="shared" si="45"/>
        <v>28.775973963355842</v>
      </c>
      <c r="O68" s="147">
        <f t="shared" si="46"/>
        <v>114.29249762583096</v>
      </c>
      <c r="P68" s="147">
        <f t="shared" si="38"/>
        <v>112.59892371003481</v>
      </c>
      <c r="Q68" s="147">
        <f t="shared" si="38"/>
        <v>106.88509021842356</v>
      </c>
      <c r="R68" s="147">
        <f t="shared" si="38"/>
        <v>109.2434314656537</v>
      </c>
      <c r="S68" s="147">
        <f t="shared" si="38"/>
        <v>102.04178537511872</v>
      </c>
      <c r="T68" s="147">
        <f t="shared" si="38"/>
        <v>106.85343463121242</v>
      </c>
      <c r="U68" s="147">
        <f t="shared" si="38"/>
        <v>105.22317188983857</v>
      </c>
      <c r="V68" s="147">
        <f t="shared" si="38"/>
        <v>102.78569167458058</v>
      </c>
      <c r="W68" s="147">
        <f t="shared" si="38"/>
        <v>97.974042418486874</v>
      </c>
      <c r="X68" s="147">
        <f t="shared" si="38"/>
        <v>122.15891104779995</v>
      </c>
      <c r="Y68" s="147">
        <f t="shared" si="38"/>
        <v>138.39822728711619</v>
      </c>
      <c r="Z68" s="147">
        <f t="shared" si="38"/>
        <v>113.32700221589111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-10</v>
      </c>
      <c r="AN68" s="120"/>
      <c r="AO68" s="120"/>
      <c r="AP68" s="120"/>
    </row>
    <row r="69" spans="1:42" x14ac:dyDescent="0.25">
      <c r="A69">
        <f t="shared" si="40"/>
        <v>0</v>
      </c>
      <c r="B69">
        <f t="shared" si="41"/>
        <v>49.95</v>
      </c>
      <c r="C69">
        <f t="shared" si="42"/>
        <v>-10</v>
      </c>
      <c r="D69">
        <f t="shared" si="43"/>
        <v>102.85878741366079</v>
      </c>
      <c r="E69">
        <f t="shared" si="44"/>
        <v>-10</v>
      </c>
      <c r="F69">
        <f t="shared" si="48"/>
        <v>32.495583285165416</v>
      </c>
      <c r="G69" s="55" t="str">
        <f t="shared" si="45"/>
        <v>&gt;49.95</v>
      </c>
      <c r="O69" s="147">
        <f t="shared" si="46"/>
        <v>121.13010446343782</v>
      </c>
      <c r="P69" s="147">
        <f t="shared" si="38"/>
        <v>92.64007597340931</v>
      </c>
      <c r="Q69" s="147">
        <f t="shared" si="38"/>
        <v>102.92814181703072</v>
      </c>
      <c r="R69" s="147">
        <f t="shared" si="38"/>
        <v>110.27223805001584</v>
      </c>
      <c r="S69" s="147">
        <f t="shared" si="38"/>
        <v>96.391263057929734</v>
      </c>
      <c r="T69" s="147">
        <f t="shared" si="38"/>
        <v>111.07945552389997</v>
      </c>
      <c r="U69" s="147">
        <f t="shared" si="38"/>
        <v>106.07787274453943</v>
      </c>
      <c r="V69" s="147">
        <f t="shared" si="38"/>
        <v>101.44032921810702</v>
      </c>
      <c r="W69" s="147">
        <f t="shared" si="38"/>
        <v>85.343463121240916</v>
      </c>
      <c r="X69" s="147">
        <f t="shared" si="38"/>
        <v>-10</v>
      </c>
      <c r="Y69" s="147">
        <f t="shared" si="38"/>
        <v>-10</v>
      </c>
      <c r="Z69" s="147">
        <f t="shared" si="38"/>
        <v>-10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64.37163659385881</v>
      </c>
      <c r="AL69" s="147">
        <f t="shared" si="39"/>
        <v>12.076606521050968</v>
      </c>
      <c r="AM69" s="147">
        <f t="shared" si="39"/>
        <v>1.0921177587844262</v>
      </c>
      <c r="AN69" s="120"/>
      <c r="AO69" s="120"/>
      <c r="AP69" s="120"/>
    </row>
    <row r="70" spans="1:42" x14ac:dyDescent="0.25">
      <c r="A70" t="str">
        <f t="shared" si="40"/>
        <v>BPF</v>
      </c>
      <c r="B70">
        <f t="shared" si="41"/>
        <v>12.487500000000001</v>
      </c>
      <c r="C70">
        <f t="shared" si="42"/>
        <v>24.975000000000001</v>
      </c>
      <c r="D70">
        <f t="shared" si="43"/>
        <v>90.023023791250964</v>
      </c>
      <c r="E70">
        <f t="shared" si="44"/>
        <v>18.692440521872605</v>
      </c>
      <c r="F70">
        <f t="shared" si="48"/>
        <v>15.992833871293124</v>
      </c>
      <c r="G70" s="55">
        <f t="shared" si="45"/>
        <v>15.992833871293124</v>
      </c>
      <c r="O70" s="147">
        <f t="shared" si="46"/>
        <v>117.28395061728396</v>
      </c>
      <c r="P70" s="147">
        <f t="shared" si="38"/>
        <v>102.62741373852487</v>
      </c>
      <c r="Q70" s="147">
        <f t="shared" si="38"/>
        <v>114.86229819563154</v>
      </c>
      <c r="R70" s="147">
        <f t="shared" si="38"/>
        <v>110.36720481164926</v>
      </c>
      <c r="S70" s="147">
        <f t="shared" si="38"/>
        <v>102.83317505539729</v>
      </c>
      <c r="T70" s="147">
        <f t="shared" si="38"/>
        <v>111.04779993668885</v>
      </c>
      <c r="U70" s="147">
        <f t="shared" si="38"/>
        <v>107.92972459639128</v>
      </c>
      <c r="V70" s="147">
        <f t="shared" si="38"/>
        <v>86.182336182336201</v>
      </c>
      <c r="W70" s="147">
        <f t="shared" si="38"/>
        <v>-10</v>
      </c>
      <c r="X70" s="147">
        <f t="shared" si="38"/>
        <v>-10</v>
      </c>
      <c r="Y70" s="147">
        <f t="shared" si="38"/>
        <v>-10</v>
      </c>
      <c r="Z70" s="147">
        <f t="shared" si="38"/>
        <v>-10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1.1870845204178551</v>
      </c>
      <c r="AK70" s="147">
        <f t="shared" si="39"/>
        <v>0.7122507122507129</v>
      </c>
      <c r="AL70" s="147">
        <f t="shared" si="39"/>
        <v>2.7223805001582795</v>
      </c>
      <c r="AM70" s="147">
        <f t="shared" si="39"/>
        <v>0.99715099715099731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49.95</v>
      </c>
      <c r="C71">
        <f t="shared" si="42"/>
        <v>-10</v>
      </c>
      <c r="D71">
        <f t="shared" si="43"/>
        <v>160.38948580199542</v>
      </c>
      <c r="E71">
        <f t="shared" si="44"/>
        <v>-10</v>
      </c>
      <c r="F71">
        <f t="shared" si="48"/>
        <v>18.147276678640196</v>
      </c>
      <c r="G71" s="55" t="str">
        <f t="shared" si="45"/>
        <v>&gt;49.95</v>
      </c>
      <c r="O71" s="147">
        <f t="shared" si="46"/>
        <v>122.00063311174422</v>
      </c>
      <c r="P71" s="147">
        <f t="shared" si="38"/>
        <v>106.77429566318457</v>
      </c>
      <c r="Q71" s="147">
        <f t="shared" si="38"/>
        <v>107.29661285216841</v>
      </c>
      <c r="R71" s="147">
        <f t="shared" si="38"/>
        <v>106.0303893637227</v>
      </c>
      <c r="S71" s="147">
        <f t="shared" si="38"/>
        <v>95.077556188667316</v>
      </c>
      <c r="T71" s="147">
        <f t="shared" si="38"/>
        <v>108.13548591326369</v>
      </c>
      <c r="U71" s="147">
        <f t="shared" si="38"/>
        <v>110.6837606837607</v>
      </c>
      <c r="V71" s="147">
        <f t="shared" si="38"/>
        <v>106.25197847420071</v>
      </c>
      <c r="W71" s="147">
        <f t="shared" si="38"/>
        <v>91.785375118708458</v>
      </c>
      <c r="X71" s="147">
        <f t="shared" si="38"/>
        <v>105.98290598290599</v>
      </c>
      <c r="Y71" s="147">
        <f t="shared" si="38"/>
        <v>-10</v>
      </c>
      <c r="Z71" s="147">
        <f t="shared" si="38"/>
        <v>-10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2.6432415321304226</v>
      </c>
      <c r="AM71" s="147">
        <f t="shared" si="39"/>
        <v>0.36403925292814238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12.487500000000001</v>
      </c>
      <c r="C72">
        <f t="shared" si="42"/>
        <v>24.975000000000001</v>
      </c>
      <c r="D72">
        <f t="shared" si="43"/>
        <v>93.347083653108214</v>
      </c>
      <c r="E72">
        <f t="shared" si="44"/>
        <v>15.469109746738299</v>
      </c>
      <c r="F72">
        <f t="shared" si="48"/>
        <v>16.231134977827054</v>
      </c>
      <c r="G72" s="55">
        <f t="shared" si="45"/>
        <v>16.231134977827054</v>
      </c>
      <c r="O72" s="147">
        <f t="shared" si="46"/>
        <v>105.34979423868313</v>
      </c>
      <c r="P72" s="147">
        <f t="shared" si="38"/>
        <v>90.629946185501751</v>
      </c>
      <c r="Q72" s="147">
        <f t="shared" si="38"/>
        <v>105.38144982589428</v>
      </c>
      <c r="R72" s="147">
        <f t="shared" si="38"/>
        <v>98.100664767331452</v>
      </c>
      <c r="S72" s="147">
        <f t="shared" si="38"/>
        <v>96.59702437480216</v>
      </c>
      <c r="T72" s="147">
        <f t="shared" si="38"/>
        <v>103.94112060778728</v>
      </c>
      <c r="U72" s="147">
        <f t="shared" si="38"/>
        <v>91.073124406457751</v>
      </c>
      <c r="V72" s="147">
        <f t="shared" si="38"/>
        <v>102.95979740424185</v>
      </c>
      <c r="W72" s="147">
        <f t="shared" si="38"/>
        <v>103.59290914846471</v>
      </c>
      <c r="X72" s="147">
        <f t="shared" si="38"/>
        <v>103.35549224438114</v>
      </c>
      <c r="Y72" s="147">
        <f t="shared" si="38"/>
        <v>120.29123140234252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113.96011396011396</v>
      </c>
      <c r="X75" s="147">
        <f t="shared" si="49"/>
        <v>-10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61.427666983222551</v>
      </c>
      <c r="AL75" s="147">
        <f t="shared" si="50"/>
        <v>-10</v>
      </c>
      <c r="AM75" s="147">
        <f t="shared" si="50"/>
        <v>-10</v>
      </c>
      <c r="AN75" s="120"/>
      <c r="AO75" s="120"/>
      <c r="AP75" s="120"/>
    </row>
    <row r="76" spans="1:42" x14ac:dyDescent="0.25">
      <c r="A76">
        <f t="shared" ref="A76:A82" si="51">A35</f>
        <v>0</v>
      </c>
      <c r="B76">
        <f t="shared" ref="B76:B82" si="52">MAX(O145:Z145)</f>
        <v>49.95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&gt;49.95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121.93732193732194</v>
      </c>
      <c r="W76" s="147">
        <f t="shared" si="49"/>
        <v>-10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47.768281101614434</v>
      </c>
      <c r="AK76" s="147">
        <f t="shared" si="57"/>
        <v>-10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>
        <f t="shared" si="51"/>
        <v>0</v>
      </c>
      <c r="B77">
        <f t="shared" si="52"/>
        <v>49.95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&gt;49.95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-10</v>
      </c>
      <c r="X77" s="147">
        <f t="shared" si="49"/>
        <v>-10</v>
      </c>
      <c r="Y77" s="147">
        <f t="shared" si="49"/>
        <v>85.216840772396338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-10</v>
      </c>
      <c r="AL77" s="147">
        <f t="shared" si="57"/>
        <v>-10</v>
      </c>
      <c r="AM77" s="147">
        <f t="shared" si="57"/>
        <v>56.837606837606835</v>
      </c>
      <c r="AN77" s="120"/>
      <c r="AO77" s="120"/>
      <c r="AP77" s="120"/>
    </row>
    <row r="78" spans="1:42" x14ac:dyDescent="0.25">
      <c r="A78">
        <f t="shared" si="51"/>
        <v>0</v>
      </c>
      <c r="B78">
        <f t="shared" si="52"/>
        <v>49.95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&gt;49.95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-10</v>
      </c>
      <c r="Z78" s="147">
        <f t="shared" si="49"/>
        <v>113.32700221589111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-10</v>
      </c>
      <c r="AN78" s="120"/>
      <c r="AO78" s="120"/>
      <c r="AP78" s="120"/>
    </row>
    <row r="79" spans="1:42" x14ac:dyDescent="0.25">
      <c r="A79">
        <f t="shared" si="51"/>
        <v>0</v>
      </c>
      <c r="B79">
        <f t="shared" si="52"/>
        <v>49.95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&gt;49.95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85.343463121240916</v>
      </c>
      <c r="X79" s="147">
        <f t="shared" si="49"/>
        <v>-10</v>
      </c>
      <c r="Y79" s="147">
        <f t="shared" si="49"/>
        <v>-10</v>
      </c>
      <c r="Z79" s="147">
        <f t="shared" si="49"/>
        <v>-10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64.37163659385881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 t="str">
        <f t="shared" si="51"/>
        <v>BPF</v>
      </c>
      <c r="B80">
        <f t="shared" si="52"/>
        <v>49.95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&gt;49.95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86.182336182336201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-10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1.1870845204178551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49.95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&gt;49.95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105.98290598290599</v>
      </c>
      <c r="Y81" s="147">
        <f t="shared" si="49"/>
        <v>-10</v>
      </c>
      <c r="Z81" s="147">
        <f t="shared" si="49"/>
        <v>-10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2.6432415321304226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49.95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&gt;49.95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120.29123140234252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6.2437500000000004</v>
      </c>
      <c r="X85" s="147">
        <f t="shared" si="59"/>
        <v>-10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12.487500000000001</v>
      </c>
      <c r="AL85" s="147">
        <f t="shared" si="60"/>
        <v>-10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2.4389648437500001E-2</v>
      </c>
      <c r="C86" s="28">
        <f t="shared" ref="C86:M86" si="61">C34</f>
        <v>4.8779296875000003E-2</v>
      </c>
      <c r="D86" s="28">
        <f t="shared" si="61"/>
        <v>9.7558593750000006E-2</v>
      </c>
      <c r="E86" s="28">
        <f t="shared" si="61"/>
        <v>0.19511718750000001</v>
      </c>
      <c r="F86" s="28">
        <f t="shared" si="61"/>
        <v>0.39023437500000002</v>
      </c>
      <c r="G86" s="28">
        <f t="shared" si="61"/>
        <v>0.78046875000000004</v>
      </c>
      <c r="H86" s="28">
        <f t="shared" si="61"/>
        <v>1.5609375000000001</v>
      </c>
      <c r="I86" s="28">
        <f t="shared" si="61"/>
        <v>3.1218750000000002</v>
      </c>
      <c r="J86" s="28">
        <f t="shared" si="61"/>
        <v>6.2437500000000004</v>
      </c>
      <c r="K86" s="28">
        <f t="shared" si="61"/>
        <v>12.487500000000001</v>
      </c>
      <c r="L86" s="28">
        <f t="shared" si="61"/>
        <v>24.975000000000001</v>
      </c>
      <c r="M86" s="28">
        <f t="shared" si="61"/>
        <v>49.95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3.1218750000000002</v>
      </c>
      <c r="W86" s="147">
        <f t="shared" si="62"/>
        <v>-10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6.2437500000000004</v>
      </c>
      <c r="AK86" s="147">
        <f t="shared" si="60"/>
        <v>-10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>
        <f>J4</f>
        <v>0</v>
      </c>
      <c r="B87" s="2">
        <f>STDEV(B25,O25,AB25)</f>
        <v>13.612707249184956</v>
      </c>
      <c r="C87" s="2">
        <f t="shared" ref="C87:M94" si="63">STDEV(C25,P25,AC25)</f>
        <v>2.7821043886287176</v>
      </c>
      <c r="D87" s="2">
        <f t="shared" si="63"/>
        <v>4.128187508985258</v>
      </c>
      <c r="E87" s="2">
        <f t="shared" si="63"/>
        <v>8.0658897849736455</v>
      </c>
      <c r="F87" s="2">
        <f t="shared" si="63"/>
        <v>13.395950375311047</v>
      </c>
      <c r="G87" s="2">
        <f t="shared" si="63"/>
        <v>1.7413527286609831</v>
      </c>
      <c r="H87" s="2">
        <f t="shared" si="63"/>
        <v>4.3459858431415945</v>
      </c>
      <c r="I87" s="2">
        <f t="shared" si="63"/>
        <v>20.318834279308867</v>
      </c>
      <c r="J87" s="2">
        <f t="shared" si="63"/>
        <v>15.542255071891734</v>
      </c>
      <c r="K87" s="2">
        <f t="shared" si="63"/>
        <v>37.853547816988581</v>
      </c>
      <c r="L87" s="2">
        <f t="shared" si="63"/>
        <v>1.3032812500895516</v>
      </c>
      <c r="M87" s="2">
        <f t="shared" si="63"/>
        <v>0.32349688978921931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-10</v>
      </c>
      <c r="X87" s="147">
        <f t="shared" si="62"/>
        <v>-10</v>
      </c>
      <c r="Y87" s="147">
        <f t="shared" si="62"/>
        <v>24.975000000000001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-10</v>
      </c>
      <c r="AL87" s="147">
        <f t="shared" si="60"/>
        <v>-10</v>
      </c>
      <c r="AM87" s="147">
        <f t="shared" si="60"/>
        <v>49.95</v>
      </c>
      <c r="AN87" s="120"/>
      <c r="AO87" s="120"/>
      <c r="AP87" s="120"/>
    </row>
    <row r="88" spans="1:48" x14ac:dyDescent="0.25">
      <c r="A88">
        <f t="shared" ref="A88:A94" si="64">J5</f>
        <v>0</v>
      </c>
      <c r="B88" s="2">
        <f t="shared" ref="B88:B94" si="65">STDEV(B26,O26,AB26)</f>
        <v>6.371147235468114</v>
      </c>
      <c r="C88" s="2">
        <f t="shared" si="63"/>
        <v>2.0923012230905083</v>
      </c>
      <c r="D88" s="2">
        <f t="shared" si="63"/>
        <v>4.9701587584901521</v>
      </c>
      <c r="E88" s="2">
        <f t="shared" si="63"/>
        <v>10.86870205449641</v>
      </c>
      <c r="F88" s="2">
        <f t="shared" si="63"/>
        <v>0.92577122377652565</v>
      </c>
      <c r="G88" s="2">
        <f t="shared" si="63"/>
        <v>16.235493982691661</v>
      </c>
      <c r="H88" s="2">
        <f t="shared" si="63"/>
        <v>46.803285217854302</v>
      </c>
      <c r="I88" s="2">
        <f t="shared" si="63"/>
        <v>54.048806001655535</v>
      </c>
      <c r="J88" s="2">
        <f t="shared" si="63"/>
        <v>21.72986909016592</v>
      </c>
      <c r="K88" s="2">
        <f t="shared" si="63"/>
        <v>0.25634524865089664</v>
      </c>
      <c r="L88" s="2">
        <f t="shared" si="63"/>
        <v>0.44470246692634274</v>
      </c>
      <c r="M88" s="2">
        <f t="shared" si="63"/>
        <v>1.4408377536607939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-10</v>
      </c>
      <c r="Z88" s="147">
        <f t="shared" si="62"/>
        <v>49.95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-10</v>
      </c>
      <c r="AN88" s="120"/>
      <c r="AO88" s="120"/>
      <c r="AP88" s="120"/>
    </row>
    <row r="89" spans="1:48" x14ac:dyDescent="0.25">
      <c r="A89">
        <f t="shared" si="64"/>
        <v>0</v>
      </c>
      <c r="B89" s="2">
        <f t="shared" si="65"/>
        <v>3.151686432750572</v>
      </c>
      <c r="C89" s="2">
        <f t="shared" si="63"/>
        <v>8.9336709970860539</v>
      </c>
      <c r="D89" s="2">
        <f t="shared" si="63"/>
        <v>6.0612451602109765</v>
      </c>
      <c r="E89" s="2">
        <f t="shared" si="63"/>
        <v>7.3440858733346843</v>
      </c>
      <c r="F89" s="2">
        <f t="shared" si="63"/>
        <v>5.3201828227102244</v>
      </c>
      <c r="G89" s="2">
        <f t="shared" si="63"/>
        <v>1.7082879751994835</v>
      </c>
      <c r="H89" s="2">
        <f t="shared" si="63"/>
        <v>10.750689573111789</v>
      </c>
      <c r="I89" s="2">
        <f t="shared" si="63"/>
        <v>3.2953531945355174</v>
      </c>
      <c r="J89" s="2">
        <f t="shared" si="63"/>
        <v>1.4909158881896647</v>
      </c>
      <c r="K89" s="2">
        <f t="shared" si="63"/>
        <v>6.0681939550026058</v>
      </c>
      <c r="L89" s="2">
        <f t="shared" si="63"/>
        <v>5.9423254273432207</v>
      </c>
      <c r="M89" s="2">
        <f t="shared" si="63"/>
        <v>17.530143996481801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6.2437500000000004</v>
      </c>
      <c r="X89" s="147">
        <f t="shared" si="62"/>
        <v>-10</v>
      </c>
      <c r="Y89" s="147">
        <f t="shared" si="62"/>
        <v>-10</v>
      </c>
      <c r="Z89" s="147">
        <f t="shared" si="62"/>
        <v>-10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12.487500000000001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>
        <f t="shared" si="64"/>
        <v>0</v>
      </c>
      <c r="B90" s="2">
        <f t="shared" si="65"/>
        <v>1.1860858318749701</v>
      </c>
      <c r="C90" s="2">
        <f t="shared" si="63"/>
        <v>0.8051153658812602</v>
      </c>
      <c r="D90" s="2">
        <f t="shared" si="63"/>
        <v>0.36428348072620848</v>
      </c>
      <c r="E90" s="2">
        <f t="shared" si="63"/>
        <v>2.9781737813461051</v>
      </c>
      <c r="F90" s="2">
        <f t="shared" si="63"/>
        <v>4.4488284355257761</v>
      </c>
      <c r="G90" s="2">
        <f t="shared" si="63"/>
        <v>1.2881908126982959</v>
      </c>
      <c r="H90" s="2">
        <f t="shared" si="63"/>
        <v>1.3603296528179387</v>
      </c>
      <c r="I90" s="2">
        <f t="shared" si="63"/>
        <v>8.4869060093323352</v>
      </c>
      <c r="J90" s="2">
        <f t="shared" si="63"/>
        <v>13.730962380078655</v>
      </c>
      <c r="K90" s="2">
        <f t="shared" si="63"/>
        <v>13.057088188509637</v>
      </c>
      <c r="L90" s="2">
        <f t="shared" si="63"/>
        <v>19.849263458710812</v>
      </c>
      <c r="M90" s="2">
        <f t="shared" si="63"/>
        <v>7.4021456735744531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3.1218750000000002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-10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6.2437500000000004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 t="str">
        <f t="shared" si="64"/>
        <v>BPF</v>
      </c>
      <c r="B91" s="2">
        <f t="shared" si="65"/>
        <v>14.364646941449921</v>
      </c>
      <c r="C91" s="2">
        <f t="shared" si="63"/>
        <v>8.6604197344072027</v>
      </c>
      <c r="D91" s="2">
        <f t="shared" si="63"/>
        <v>3.2440457074052294</v>
      </c>
      <c r="E91" s="2">
        <f t="shared" si="63"/>
        <v>3.4716208841716525</v>
      </c>
      <c r="F91" s="2">
        <f t="shared" si="63"/>
        <v>0.3617292188582672</v>
      </c>
      <c r="G91" s="2">
        <f t="shared" si="63"/>
        <v>4.6834458164081019</v>
      </c>
      <c r="H91" s="2">
        <f t="shared" si="63"/>
        <v>4.5249505928081124</v>
      </c>
      <c r="I91" s="2">
        <f t="shared" si="63"/>
        <v>1.4695659523999012</v>
      </c>
      <c r="J91" s="2">
        <f t="shared" si="63"/>
        <v>2.7798400177672171</v>
      </c>
      <c r="K91" s="2">
        <f t="shared" si="63"/>
        <v>18.138269834117729</v>
      </c>
      <c r="L91" s="2">
        <f t="shared" si="63"/>
        <v>4.6781010851855003</v>
      </c>
      <c r="M91" s="2">
        <f t="shared" si="63"/>
        <v>0.19225893648817283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12.487500000000001</v>
      </c>
      <c r="Y91" s="147">
        <f t="shared" si="62"/>
        <v>-10</v>
      </c>
      <c r="Z91" s="147">
        <f t="shared" si="62"/>
        <v>-10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24.975000000000001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6.5657091949530552E-2</v>
      </c>
      <c r="C92" s="2">
        <f t="shared" si="63"/>
        <v>0.89621844617461233</v>
      </c>
      <c r="D92" s="2">
        <f t="shared" si="63"/>
        <v>0.98866039344964973</v>
      </c>
      <c r="E92" s="2">
        <f t="shared" si="63"/>
        <v>4.9836472796531694</v>
      </c>
      <c r="F92" s="2">
        <f t="shared" si="63"/>
        <v>2.7291863959070528</v>
      </c>
      <c r="G92" s="2">
        <f t="shared" si="63"/>
        <v>2.3105966666394071</v>
      </c>
      <c r="H92" s="2">
        <f t="shared" si="63"/>
        <v>1.7338123414821258</v>
      </c>
      <c r="I92" s="2">
        <f t="shared" si="63"/>
        <v>11.191696466541101</v>
      </c>
      <c r="J92" s="2">
        <f t="shared" si="63"/>
        <v>69.613511521491262</v>
      </c>
      <c r="K92" s="2">
        <f t="shared" si="63"/>
        <v>71.872377674865007</v>
      </c>
      <c r="L92" s="2">
        <f t="shared" si="63"/>
        <v>63.379255113949924</v>
      </c>
      <c r="M92" s="2">
        <f t="shared" si="63"/>
        <v>112.70740080966203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24.975000000000001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49.95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11.398542289005633</v>
      </c>
      <c r="C93" s="2">
        <f t="shared" si="63"/>
        <v>2.0034743240329518</v>
      </c>
      <c r="D93" s="2">
        <f t="shared" si="63"/>
        <v>0.8180767148807</v>
      </c>
      <c r="E93" s="2">
        <f t="shared" si="63"/>
        <v>2.1835395858535751</v>
      </c>
      <c r="F93" s="2">
        <f t="shared" si="63"/>
        <v>8.7378668009560432</v>
      </c>
      <c r="G93" s="2">
        <f t="shared" si="63"/>
        <v>4.6978308523503314</v>
      </c>
      <c r="H93" s="2">
        <f t="shared" si="63"/>
        <v>2.9078966856900856</v>
      </c>
      <c r="I93" s="2">
        <f t="shared" si="63"/>
        <v>4.1432886830804563</v>
      </c>
      <c r="J93" s="2">
        <f t="shared" si="63"/>
        <v>8.990054797840374</v>
      </c>
      <c r="K93" s="2">
        <f t="shared" si="63"/>
        <v>8.9348756552684065</v>
      </c>
      <c r="L93" s="2">
        <f t="shared" si="63"/>
        <v>9.0692583891542267</v>
      </c>
      <c r="M93" s="2">
        <f t="shared" si="63"/>
        <v>1.7315082448160848E-2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0.13337992573758861</v>
      </c>
      <c r="C94" s="2">
        <f t="shared" si="63"/>
        <v>7.5176522082588679</v>
      </c>
      <c r="D94" s="2">
        <f t="shared" si="63"/>
        <v>4.0630307474394671</v>
      </c>
      <c r="E94" s="2">
        <f t="shared" si="63"/>
        <v>3.4866028808530714</v>
      </c>
      <c r="F94" s="2">
        <f t="shared" si="63"/>
        <v>1.4229901306970849</v>
      </c>
      <c r="G94" s="2">
        <f t="shared" si="63"/>
        <v>5.3848542852378189</v>
      </c>
      <c r="H94" s="2">
        <f t="shared" si="63"/>
        <v>5.6678265596662438</v>
      </c>
      <c r="I94" s="2">
        <f t="shared" si="63"/>
        <v>7.3768027575884458</v>
      </c>
      <c r="J94" s="2">
        <f t="shared" si="63"/>
        <v>3.4085148330788662</v>
      </c>
      <c r="K94" s="2">
        <f t="shared" si="63"/>
        <v>8.9899463571305578</v>
      </c>
      <c r="L94" s="2">
        <f t="shared" si="63"/>
        <v>2.7721106645989786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133.95529547198774</v>
      </c>
      <c r="P95" s="150">
        <f t="shared" ref="P95:Z95" si="66">IF(P25&gt;70,P25,-10)</f>
        <v>115.53626247122027</v>
      </c>
      <c r="Q95" s="150">
        <f t="shared" si="66"/>
        <v>115.49309286262472</v>
      </c>
      <c r="R95" s="150">
        <f t="shared" si="66"/>
        <v>119.16250959324634</v>
      </c>
      <c r="S95" s="150">
        <f t="shared" si="66"/>
        <v>111.67977743668457</v>
      </c>
      <c r="T95" s="150">
        <f t="shared" si="66"/>
        <v>118.09765924788948</v>
      </c>
      <c r="U95" s="150">
        <f t="shared" si="66"/>
        <v>116.84574059861859</v>
      </c>
      <c r="V95" s="150">
        <f t="shared" si="66"/>
        <v>99.232540291634692</v>
      </c>
      <c r="W95" s="150">
        <f t="shared" si="66"/>
        <v>91.980046047582505</v>
      </c>
      <c r="X95" s="150">
        <f t="shared" si="66"/>
        <v>114.96066768994628</v>
      </c>
      <c r="Y95" s="150">
        <f t="shared" si="66"/>
        <v>-10</v>
      </c>
      <c r="Z95" s="150">
        <f t="shared" si="66"/>
        <v>-10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1.4965464313123571</v>
      </c>
      <c r="AM95" s="150">
        <f t="shared" si="67"/>
        <v>1.0936300844205673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109.65080583269381</v>
      </c>
      <c r="P96" s="150">
        <f t="shared" si="68"/>
        <v>116.11185725249425</v>
      </c>
      <c r="Q96" s="150">
        <f t="shared" si="68"/>
        <v>108.83058326937835</v>
      </c>
      <c r="R96" s="150">
        <f t="shared" si="68"/>
        <v>100.5995778971604</v>
      </c>
      <c r="S96" s="150">
        <f t="shared" si="68"/>
        <v>109.40617805065233</v>
      </c>
      <c r="T96" s="150">
        <f t="shared" si="68"/>
        <v>105.90943975441289</v>
      </c>
      <c r="U96" s="150">
        <f t="shared" si="68"/>
        <v>72.524942440521883</v>
      </c>
      <c r="V96" s="150">
        <f t="shared" si="68"/>
        <v>-10</v>
      </c>
      <c r="W96" s="150">
        <f t="shared" si="68"/>
        <v>-10</v>
      </c>
      <c r="X96" s="150">
        <f t="shared" si="68"/>
        <v>-10</v>
      </c>
      <c r="Y96" s="150">
        <f t="shared" si="68"/>
        <v>-10</v>
      </c>
      <c r="Z96" s="150">
        <f t="shared" si="68"/>
        <v>-10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45.500767459708364</v>
      </c>
      <c r="AJ96" s="150">
        <f t="shared" si="67"/>
        <v>17.0376055257099</v>
      </c>
      <c r="AK96" s="150">
        <f t="shared" si="67"/>
        <v>1.0936300844205673</v>
      </c>
      <c r="AL96" s="150">
        <f t="shared" si="67"/>
        <v>1.626055257099003</v>
      </c>
      <c r="AM96" s="150">
        <f t="shared" si="67"/>
        <v>2.7340752110514206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120.75978511128167</v>
      </c>
      <c r="P97" s="150">
        <f t="shared" si="68"/>
        <v>97.289907904835005</v>
      </c>
      <c r="Q97" s="150">
        <f t="shared" si="68"/>
        <v>113.47851112816578</v>
      </c>
      <c r="R97" s="150">
        <f t="shared" si="68"/>
        <v>110.05372217958558</v>
      </c>
      <c r="S97" s="150">
        <f t="shared" si="68"/>
        <v>105.90943975441289</v>
      </c>
      <c r="T97" s="150">
        <f t="shared" si="68"/>
        <v>107.33403683806601</v>
      </c>
      <c r="U97" s="150">
        <f t="shared" si="68"/>
        <v>100.35495011511897</v>
      </c>
      <c r="V97" s="150">
        <f t="shared" si="68"/>
        <v>103.6790099769762</v>
      </c>
      <c r="W97" s="150">
        <f t="shared" si="68"/>
        <v>78.280890253261717</v>
      </c>
      <c r="X97" s="150">
        <f t="shared" si="68"/>
        <v>83.029547198772065</v>
      </c>
      <c r="Y97" s="150">
        <f t="shared" si="68"/>
        <v>76.813123561013057</v>
      </c>
      <c r="Z97" s="150">
        <f t="shared" si="68"/>
        <v>-10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-10</v>
      </c>
      <c r="AL97" s="150">
        <f t="shared" si="67"/>
        <v>-10</v>
      </c>
      <c r="AM97" s="150">
        <f t="shared" si="67"/>
        <v>32.046239447429016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112.6151189562548</v>
      </c>
      <c r="P98" s="150">
        <f t="shared" si="68"/>
        <v>113.73752877973907</v>
      </c>
      <c r="Q98" s="150">
        <f t="shared" si="68"/>
        <v>106.36991557943207</v>
      </c>
      <c r="R98" s="150">
        <f t="shared" si="68"/>
        <v>105.03165771297007</v>
      </c>
      <c r="S98" s="150">
        <f t="shared" si="68"/>
        <v>95.750191864927089</v>
      </c>
      <c r="T98" s="150">
        <f t="shared" si="68"/>
        <v>105.03165771297007</v>
      </c>
      <c r="U98" s="150">
        <f t="shared" si="68"/>
        <v>107.14696853415198</v>
      </c>
      <c r="V98" s="150">
        <f t="shared" si="68"/>
        <v>114.78798925556409</v>
      </c>
      <c r="W98" s="150">
        <f t="shared" si="68"/>
        <v>117.39255564082886</v>
      </c>
      <c r="X98" s="150">
        <f t="shared" si="68"/>
        <v>103.69339984650807</v>
      </c>
      <c r="Y98" s="150">
        <f t="shared" si="68"/>
        <v>110.32712970069072</v>
      </c>
      <c r="Z98" s="150">
        <f t="shared" si="68"/>
        <v>102.85878741366079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-10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100.81542594013814</v>
      </c>
      <c r="P99" s="150">
        <f t="shared" si="68"/>
        <v>104.88775901765158</v>
      </c>
      <c r="Q99" s="150">
        <f t="shared" si="68"/>
        <v>98.340368380660024</v>
      </c>
      <c r="R99" s="150">
        <f t="shared" si="68"/>
        <v>105.36262471220262</v>
      </c>
      <c r="S99" s="150">
        <f t="shared" si="68"/>
        <v>95.879700690713747</v>
      </c>
      <c r="T99" s="150">
        <f t="shared" si="68"/>
        <v>104.4560629316961</v>
      </c>
      <c r="U99" s="150">
        <f t="shared" si="68"/>
        <v>99.678626247122025</v>
      </c>
      <c r="V99" s="150">
        <f t="shared" si="68"/>
        <v>99.36204911742135</v>
      </c>
      <c r="W99" s="150">
        <f t="shared" si="68"/>
        <v>89.27475057559478</v>
      </c>
      <c r="X99" s="150">
        <f t="shared" si="68"/>
        <v>90.023023791250964</v>
      </c>
      <c r="Y99" s="150">
        <f t="shared" si="68"/>
        <v>-10</v>
      </c>
      <c r="Z99" s="150">
        <f t="shared" si="68"/>
        <v>-10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18.692440521872605</v>
      </c>
      <c r="AM99" s="150">
        <f t="shared" si="67"/>
        <v>0.82022256331542553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117.19109746738296</v>
      </c>
      <c r="P100" s="150">
        <f t="shared" si="68"/>
        <v>103.89485801995394</v>
      </c>
      <c r="Q100" s="150">
        <f t="shared" si="68"/>
        <v>113.46412125863392</v>
      </c>
      <c r="R100" s="150">
        <f t="shared" si="68"/>
        <v>103.31926323867997</v>
      </c>
      <c r="S100" s="150">
        <f t="shared" si="68"/>
        <v>98.97352264006139</v>
      </c>
      <c r="T100" s="150">
        <f t="shared" si="68"/>
        <v>107.78012279355333</v>
      </c>
      <c r="U100" s="150">
        <f t="shared" si="68"/>
        <v>105.47774366845741</v>
      </c>
      <c r="V100" s="150">
        <f t="shared" si="68"/>
        <v>102.00978511128167</v>
      </c>
      <c r="W100" s="150">
        <f t="shared" si="68"/>
        <v>99.635456638526492</v>
      </c>
      <c r="X100" s="150">
        <f t="shared" si="68"/>
        <v>102.35514198004606</v>
      </c>
      <c r="Y100" s="150">
        <f t="shared" si="68"/>
        <v>92.354182655410597</v>
      </c>
      <c r="Z100" s="150">
        <f t="shared" si="68"/>
        <v>160.38948580199542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105.88066001534919</v>
      </c>
      <c r="P101" s="150">
        <f t="shared" si="68"/>
        <v>109.60763622409824</v>
      </c>
      <c r="Q101" s="150">
        <f t="shared" si="68"/>
        <v>106.13967766692249</v>
      </c>
      <c r="R101" s="150">
        <f t="shared" si="68"/>
        <v>109.11838066001536</v>
      </c>
      <c r="S101" s="150">
        <f t="shared" si="68"/>
        <v>107.43476592478896</v>
      </c>
      <c r="T101" s="150">
        <f t="shared" si="68"/>
        <v>101.4917498081351</v>
      </c>
      <c r="U101" s="150">
        <f t="shared" si="68"/>
        <v>106.571373752878</v>
      </c>
      <c r="V101" s="150">
        <f t="shared" si="68"/>
        <v>112.11147352264005</v>
      </c>
      <c r="W101" s="150">
        <f t="shared" si="68"/>
        <v>104.49923254029163</v>
      </c>
      <c r="X101" s="150">
        <f t="shared" si="68"/>
        <v>93.347083653108214</v>
      </c>
      <c r="Y101" s="150">
        <f t="shared" si="68"/>
        <v>-10</v>
      </c>
      <c r="Z101" s="150">
        <f t="shared" si="68"/>
        <v>-10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15.469109746738299</v>
      </c>
      <c r="AM101" s="150">
        <f t="shared" si="67"/>
        <v>0.38852647735993978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105.16116653875672</v>
      </c>
      <c r="P102" s="150">
        <f t="shared" si="68"/>
        <v>101.26151189562549</v>
      </c>
      <c r="Q102" s="150">
        <f t="shared" si="68"/>
        <v>99.635456638526492</v>
      </c>
      <c r="R102" s="150">
        <f t="shared" si="68"/>
        <v>103.03146584804297</v>
      </c>
      <c r="S102" s="150">
        <f t="shared" si="68"/>
        <v>94.58461243284728</v>
      </c>
      <c r="T102" s="150">
        <f t="shared" si="68"/>
        <v>96.325786646201081</v>
      </c>
      <c r="U102" s="150">
        <f t="shared" si="68"/>
        <v>99.088641596316194</v>
      </c>
      <c r="V102" s="150">
        <f t="shared" si="68"/>
        <v>113.39217191097468</v>
      </c>
      <c r="W102" s="150">
        <f t="shared" si="68"/>
        <v>108.41327705295471</v>
      </c>
      <c r="X102" s="150">
        <f t="shared" si="68"/>
        <v>90.641788181120504</v>
      </c>
      <c r="Y102" s="150">
        <f t="shared" si="68"/>
        <v>116.37087490406755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114.96066768994628</v>
      </c>
      <c r="Y105" s="150">
        <f t="shared" si="70"/>
        <v>-10</v>
      </c>
      <c r="Z105" s="150">
        <f t="shared" si="70"/>
        <v>-10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1.4965464313123571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72.524942440521883</v>
      </c>
      <c r="V106" s="150">
        <f t="shared" si="72"/>
        <v>-10</v>
      </c>
      <c r="W106" s="150">
        <f t="shared" si="72"/>
        <v>-10</v>
      </c>
      <c r="X106" s="150">
        <f t="shared" si="72"/>
        <v>-10</v>
      </c>
      <c r="Y106" s="150">
        <f t="shared" si="72"/>
        <v>-10</v>
      </c>
      <c r="Z106" s="150">
        <f t="shared" si="72"/>
        <v>-10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45.500767459708364</v>
      </c>
      <c r="AJ106" s="150">
        <f t="shared" si="73"/>
        <v>-10</v>
      </c>
      <c r="AK106" s="150">
        <f t="shared" si="73"/>
        <v>-10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-10</v>
      </c>
      <c r="X107" s="150">
        <f t="shared" si="72"/>
        <v>-10</v>
      </c>
      <c r="Y107" s="150">
        <f t="shared" si="72"/>
        <v>76.813123561013057</v>
      </c>
      <c r="Z107" s="150">
        <f t="shared" si="72"/>
        <v>-10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-10</v>
      </c>
      <c r="AL107" s="150">
        <f t="shared" si="73"/>
        <v>-10</v>
      </c>
      <c r="AM107" s="150">
        <f t="shared" si="73"/>
        <v>32.046239447429016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-10</v>
      </c>
      <c r="Z108" s="150">
        <f t="shared" si="72"/>
        <v>102.85878741366079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-10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90.023023791250964</v>
      </c>
      <c r="Y109" s="150">
        <f t="shared" si="72"/>
        <v>-10</v>
      </c>
      <c r="Z109" s="150">
        <f t="shared" si="72"/>
        <v>-10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18.692440521872605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160.38948580199542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93.347083653108214</v>
      </c>
      <c r="Y111" s="150">
        <f t="shared" si="72"/>
        <v>-10</v>
      </c>
      <c r="Z111" s="150">
        <f t="shared" si="72"/>
        <v>-10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15.469109746738299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116.37087490406755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12.487500000000001</v>
      </c>
      <c r="Y115" s="150">
        <f t="shared" si="74"/>
        <v>-10</v>
      </c>
      <c r="Z115" s="150">
        <f t="shared" si="74"/>
        <v>-10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24.975000000000001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1.5609375000000001</v>
      </c>
      <c r="V116" s="150">
        <f t="shared" si="76"/>
        <v>-10</v>
      </c>
      <c r="W116" s="150">
        <f t="shared" si="76"/>
        <v>-10</v>
      </c>
      <c r="X116" s="150">
        <f t="shared" si="76"/>
        <v>-10</v>
      </c>
      <c r="Y116" s="150">
        <f t="shared" si="76"/>
        <v>-10</v>
      </c>
      <c r="Z116" s="150">
        <f t="shared" si="76"/>
        <v>-10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3.1218750000000002</v>
      </c>
      <c r="AJ116" s="150">
        <f t="shared" si="75"/>
        <v>-10</v>
      </c>
      <c r="AK116" s="150">
        <f t="shared" si="75"/>
        <v>-10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-10</v>
      </c>
      <c r="X117" s="150">
        <f t="shared" si="76"/>
        <v>-10</v>
      </c>
      <c r="Y117" s="150">
        <f t="shared" si="76"/>
        <v>24.975000000000001</v>
      </c>
      <c r="Z117" s="150">
        <f t="shared" si="76"/>
        <v>-10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-10</v>
      </c>
      <c r="AL117" s="150">
        <f t="shared" si="75"/>
        <v>-10</v>
      </c>
      <c r="AM117" s="150">
        <f t="shared" si="75"/>
        <v>49.95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-10</v>
      </c>
      <c r="Z118" s="150">
        <f t="shared" si="76"/>
        <v>49.95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-10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12.487500000000001</v>
      </c>
      <c r="Y119" s="150">
        <f t="shared" si="76"/>
        <v>-10</v>
      </c>
      <c r="Z119" s="150">
        <f t="shared" si="76"/>
        <v>-10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24.975000000000001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49.95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12.487500000000001</v>
      </c>
      <c r="Y121" s="150">
        <f t="shared" si="76"/>
        <v>-10</v>
      </c>
      <c r="Z121" s="150">
        <f t="shared" si="76"/>
        <v>-10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24.975000000000001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24.975000000000001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49.95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49.95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49.95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49.95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49.95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49.95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49.95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49.95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49.95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 t="str">
        <f>'Summary Results'!I6</f>
        <v>BPF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49.95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0.77990000000000004</v>
      </c>
      <c r="C15" s="178">
        <v>0.76029999999999998</v>
      </c>
      <c r="D15" s="178">
        <v>0.748</v>
      </c>
      <c r="E15" s="178">
        <v>0.73599999999999999</v>
      </c>
      <c r="F15" s="178">
        <v>0.6411</v>
      </c>
      <c r="G15" s="178">
        <v>0.81689999999999996</v>
      </c>
      <c r="H15" s="178">
        <v>0.75460000000000005</v>
      </c>
      <c r="I15" s="178">
        <v>0.86370000000000002</v>
      </c>
      <c r="J15" s="178">
        <v>0.7752</v>
      </c>
      <c r="K15" s="178">
        <v>0.44330000000000003</v>
      </c>
      <c r="L15" s="178">
        <v>7.6300000000000007E-2</v>
      </c>
      <c r="M15" s="178">
        <v>6.5000000000000002E-2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0.80489999999999995</v>
      </c>
      <c r="C16" s="178">
        <v>0.77010000000000001</v>
      </c>
      <c r="D16" s="178">
        <v>0.78720000000000001</v>
      </c>
      <c r="E16" s="178">
        <v>0.78790000000000004</v>
      </c>
      <c r="F16" s="178">
        <v>0.75470000000000004</v>
      </c>
      <c r="G16" s="178">
        <v>0.86939999999999995</v>
      </c>
      <c r="H16" s="178">
        <v>0.93159999999999998</v>
      </c>
      <c r="I16" s="178">
        <v>0.8256</v>
      </c>
      <c r="J16" s="178">
        <v>0.35699999999999998</v>
      </c>
      <c r="K16" s="178">
        <v>6.4399999999999999E-2</v>
      </c>
      <c r="L16" s="178">
        <v>6.1499999999999999E-2</v>
      </c>
      <c r="M16" s="178">
        <v>5.96E-2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0.79</v>
      </c>
      <c r="C17" s="178">
        <v>0.74970000000000003</v>
      </c>
      <c r="D17" s="178">
        <v>0.71799999999999997</v>
      </c>
      <c r="E17" s="178">
        <v>0.68489999999999995</v>
      </c>
      <c r="F17" s="178">
        <v>0.67679999999999996</v>
      </c>
      <c r="G17" s="178">
        <v>0.74860000000000004</v>
      </c>
      <c r="H17" s="178">
        <v>0.7853</v>
      </c>
      <c r="I17" s="178">
        <v>0.68079999999999996</v>
      </c>
      <c r="J17" s="178">
        <v>0.56310000000000004</v>
      </c>
      <c r="K17" s="178">
        <v>0.63400000000000001</v>
      </c>
      <c r="L17" s="178">
        <v>0.59360000000000002</v>
      </c>
      <c r="M17" s="178">
        <v>0.4143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0.77729999999999999</v>
      </c>
      <c r="C18" s="178">
        <v>0.76659999999999995</v>
      </c>
      <c r="D18" s="178">
        <v>0.73050000000000004</v>
      </c>
      <c r="E18" s="178">
        <v>0.74539999999999995</v>
      </c>
      <c r="F18" s="178">
        <v>0.69989999999999997</v>
      </c>
      <c r="G18" s="178">
        <v>0.73029999999999995</v>
      </c>
      <c r="H18" s="178">
        <v>0.72</v>
      </c>
      <c r="I18" s="178">
        <v>0.7046</v>
      </c>
      <c r="J18" s="178">
        <v>0.67420000000000002</v>
      </c>
      <c r="K18" s="178">
        <v>0.82699999999999996</v>
      </c>
      <c r="L18" s="178">
        <v>0.92959999999999998</v>
      </c>
      <c r="M18" s="178">
        <v>0.7712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0.82050000000000001</v>
      </c>
      <c r="C19" s="178">
        <v>0.64049999999999996</v>
      </c>
      <c r="D19" s="178">
        <v>0.70550000000000002</v>
      </c>
      <c r="E19" s="178">
        <v>0.75190000000000001</v>
      </c>
      <c r="F19" s="178">
        <v>0.66420000000000001</v>
      </c>
      <c r="G19" s="178">
        <v>0.75700000000000001</v>
      </c>
      <c r="H19" s="178">
        <v>0.72540000000000004</v>
      </c>
      <c r="I19" s="178">
        <v>0.69610000000000005</v>
      </c>
      <c r="J19" s="178">
        <v>0.59440000000000004</v>
      </c>
      <c r="K19" s="178">
        <v>0.46189999999999998</v>
      </c>
      <c r="L19" s="178">
        <v>0.13150000000000001</v>
      </c>
      <c r="M19" s="178">
        <v>6.2100000000000002E-2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0.79620000000000002</v>
      </c>
      <c r="C20" s="178">
        <v>0.7036</v>
      </c>
      <c r="D20" s="178">
        <v>0.78090000000000004</v>
      </c>
      <c r="E20" s="178">
        <v>0.75249999999999995</v>
      </c>
      <c r="F20" s="178">
        <v>0.70489999999999997</v>
      </c>
      <c r="G20" s="178">
        <v>0.75680000000000003</v>
      </c>
      <c r="H20" s="178">
        <v>0.73709999999999998</v>
      </c>
      <c r="I20" s="178">
        <v>0.59970000000000001</v>
      </c>
      <c r="J20" s="178">
        <v>6.2700000000000006E-2</v>
      </c>
      <c r="K20" s="178">
        <v>5.9700000000000003E-2</v>
      </c>
      <c r="L20" s="178">
        <v>7.2400000000000006E-2</v>
      </c>
      <c r="M20" s="178">
        <v>6.1499999999999999E-2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0.82599999999999996</v>
      </c>
      <c r="C21" s="178">
        <v>0.7298</v>
      </c>
      <c r="D21" s="178">
        <v>0.73309999999999997</v>
      </c>
      <c r="E21" s="178">
        <v>0.72509999999999997</v>
      </c>
      <c r="F21" s="178">
        <v>0.65590000000000004</v>
      </c>
      <c r="G21" s="178">
        <v>0.73839999999999995</v>
      </c>
      <c r="H21" s="178">
        <v>0.75449999999999995</v>
      </c>
      <c r="I21" s="178">
        <v>0.72650000000000003</v>
      </c>
      <c r="J21" s="178">
        <v>0.6351</v>
      </c>
      <c r="K21" s="178">
        <v>0.7248</v>
      </c>
      <c r="L21" s="178">
        <v>7.1900000000000006E-2</v>
      </c>
      <c r="M21" s="178">
        <v>5.7500000000000002E-2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0.7208</v>
      </c>
      <c r="C22" s="178">
        <v>0.62780000000000002</v>
      </c>
      <c r="D22" s="178">
        <v>0.72099999999999997</v>
      </c>
      <c r="E22" s="178">
        <v>0.67500000000000004</v>
      </c>
      <c r="F22" s="178">
        <v>0.66549999999999998</v>
      </c>
      <c r="G22" s="178">
        <v>0.71189999999999998</v>
      </c>
      <c r="H22" s="178">
        <v>0.63060000000000005</v>
      </c>
      <c r="I22" s="178">
        <v>0.70569999999999999</v>
      </c>
      <c r="J22" s="178">
        <v>0.7097</v>
      </c>
      <c r="K22" s="178">
        <v>0.70820000000000005</v>
      </c>
      <c r="L22" s="178">
        <v>0.81520000000000004</v>
      </c>
      <c r="M22" s="178">
        <v>5.5199999999999999E-2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118.66096866096866</v>
      </c>
      <c r="C26" s="2">
        <f t="shared" si="0"/>
        <v>113.15289648622984</v>
      </c>
      <c r="D26" s="2">
        <f t="shared" si="0"/>
        <v>115.85944919278255</v>
      </c>
      <c r="E26" s="2">
        <f t="shared" si="0"/>
        <v>115.97024374802155</v>
      </c>
      <c r="F26" s="2">
        <f t="shared" si="0"/>
        <v>110.71541627097183</v>
      </c>
      <c r="G26" s="2">
        <f t="shared" si="0"/>
        <v>128.86989553656221</v>
      </c>
      <c r="H26" s="2">
        <f t="shared" si="0"/>
        <v>138.71478315922761</v>
      </c>
      <c r="I26" s="2">
        <f t="shared" si="0"/>
        <v>121.93732193732194</v>
      </c>
      <c r="J26" s="2">
        <f t="shared" si="0"/>
        <v>47.768281101614434</v>
      </c>
      <c r="K26" s="2">
        <f t="shared" si="0"/>
        <v>1.4561570117125675</v>
      </c>
      <c r="L26" s="2">
        <f t="shared" si="0"/>
        <v>0.99715099715099731</v>
      </c>
      <c r="M26" s="2">
        <f t="shared" si="0"/>
        <v>0.69642291864514116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116.30262741373853</v>
      </c>
      <c r="C27" s="2">
        <f t="shared" si="0"/>
        <v>109.92402659069327</v>
      </c>
      <c r="D27" s="2">
        <f t="shared" si="0"/>
        <v>104.90661601772713</v>
      </c>
      <c r="E27" s="2">
        <f t="shared" si="0"/>
        <v>99.667616334283011</v>
      </c>
      <c r="F27" s="2">
        <f t="shared" si="0"/>
        <v>98.385565052231712</v>
      </c>
      <c r="G27" s="2">
        <f t="shared" si="0"/>
        <v>109.749920861032</v>
      </c>
      <c r="H27" s="2">
        <f t="shared" si="0"/>
        <v>115.55872111427668</v>
      </c>
      <c r="I27" s="2">
        <f t="shared" si="0"/>
        <v>99.018676796454571</v>
      </c>
      <c r="J27" s="2">
        <f t="shared" si="0"/>
        <v>80.38936372269707</v>
      </c>
      <c r="K27" s="2">
        <f t="shared" si="0"/>
        <v>91.61126938904718</v>
      </c>
      <c r="L27" s="2">
        <f t="shared" si="0"/>
        <v>85.216840772396338</v>
      </c>
      <c r="M27" s="2">
        <f t="shared" si="0"/>
        <v>56.837606837606835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114.29249762583096</v>
      </c>
      <c r="C28" s="2">
        <f t="shared" si="0"/>
        <v>112.59892371003481</v>
      </c>
      <c r="D28" s="2">
        <f t="shared" si="0"/>
        <v>106.88509021842356</v>
      </c>
      <c r="E28" s="2">
        <f t="shared" si="0"/>
        <v>109.2434314656537</v>
      </c>
      <c r="F28" s="2">
        <f t="shared" si="0"/>
        <v>102.04178537511872</v>
      </c>
      <c r="G28" s="2">
        <f t="shared" si="0"/>
        <v>106.85343463121242</v>
      </c>
      <c r="H28" s="2">
        <f t="shared" si="0"/>
        <v>105.22317188983857</v>
      </c>
      <c r="I28" s="2">
        <f t="shared" si="0"/>
        <v>102.78569167458058</v>
      </c>
      <c r="J28" s="2">
        <f t="shared" si="0"/>
        <v>97.974042418486874</v>
      </c>
      <c r="K28" s="2">
        <f t="shared" si="0"/>
        <v>122.15891104779995</v>
      </c>
      <c r="L28" s="2">
        <f t="shared" si="0"/>
        <v>138.39822728711619</v>
      </c>
      <c r="M28" s="2">
        <f t="shared" si="0"/>
        <v>113.32700221589111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121.13010446343782</v>
      </c>
      <c r="C29" s="2">
        <f t="shared" si="0"/>
        <v>92.64007597340931</v>
      </c>
      <c r="D29" s="2">
        <f t="shared" si="0"/>
        <v>102.92814181703072</v>
      </c>
      <c r="E29" s="2">
        <f t="shared" si="0"/>
        <v>110.27223805001584</v>
      </c>
      <c r="F29" s="2">
        <f t="shared" si="0"/>
        <v>96.391263057929734</v>
      </c>
      <c r="G29" s="2">
        <f t="shared" si="0"/>
        <v>111.07945552389997</v>
      </c>
      <c r="H29" s="2">
        <f t="shared" si="0"/>
        <v>106.07787274453943</v>
      </c>
      <c r="I29" s="2">
        <f t="shared" si="0"/>
        <v>101.44032921810702</v>
      </c>
      <c r="J29" s="2">
        <f t="shared" si="0"/>
        <v>85.343463121240916</v>
      </c>
      <c r="K29" s="2">
        <f t="shared" si="0"/>
        <v>64.37163659385881</v>
      </c>
      <c r="L29" s="2">
        <f t="shared" si="0"/>
        <v>12.076606521050968</v>
      </c>
      <c r="M29" s="2">
        <f t="shared" si="0"/>
        <v>1.0921177587844262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117.28395061728396</v>
      </c>
      <c r="C30" s="2">
        <f t="shared" si="0"/>
        <v>102.62741373852487</v>
      </c>
      <c r="D30" s="2">
        <f t="shared" si="0"/>
        <v>114.86229819563154</v>
      </c>
      <c r="E30" s="2">
        <f t="shared" si="0"/>
        <v>110.36720481164926</v>
      </c>
      <c r="F30" s="2">
        <f t="shared" si="0"/>
        <v>102.83317505539729</v>
      </c>
      <c r="G30" s="2">
        <f t="shared" si="0"/>
        <v>111.04779993668885</v>
      </c>
      <c r="H30" s="2">
        <f t="shared" si="0"/>
        <v>107.92972459639128</v>
      </c>
      <c r="I30" s="2">
        <f t="shared" si="0"/>
        <v>86.182336182336201</v>
      </c>
      <c r="J30" s="2">
        <f t="shared" si="0"/>
        <v>1.1870845204178551</v>
      </c>
      <c r="K30" s="2">
        <f t="shared" si="0"/>
        <v>0.7122507122507129</v>
      </c>
      <c r="L30" s="2">
        <f t="shared" si="0"/>
        <v>2.7223805001582795</v>
      </c>
      <c r="M30" s="2">
        <f t="shared" si="0"/>
        <v>0.99715099715099731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122.00063311174422</v>
      </c>
      <c r="C31" s="2">
        <f t="shared" si="0"/>
        <v>106.77429566318457</v>
      </c>
      <c r="D31" s="2">
        <f t="shared" si="0"/>
        <v>107.29661285216841</v>
      </c>
      <c r="E31" s="2">
        <f t="shared" si="0"/>
        <v>106.0303893637227</v>
      </c>
      <c r="F31" s="2">
        <f t="shared" si="0"/>
        <v>95.077556188667316</v>
      </c>
      <c r="G31" s="2">
        <f t="shared" si="0"/>
        <v>108.13548591326369</v>
      </c>
      <c r="H31" s="2">
        <f t="shared" si="0"/>
        <v>110.6837606837607</v>
      </c>
      <c r="I31" s="2">
        <f t="shared" si="0"/>
        <v>106.25197847420071</v>
      </c>
      <c r="J31" s="2">
        <f t="shared" si="0"/>
        <v>91.785375118708458</v>
      </c>
      <c r="K31" s="2">
        <f t="shared" si="0"/>
        <v>105.98290598290599</v>
      </c>
      <c r="L31" s="2">
        <f t="shared" si="0"/>
        <v>2.6432415321304226</v>
      </c>
      <c r="M31" s="2">
        <f t="shared" si="0"/>
        <v>0.36403925292814238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105.34979423868313</v>
      </c>
      <c r="C32" s="2">
        <f t="shared" si="0"/>
        <v>90.629946185501751</v>
      </c>
      <c r="D32" s="2">
        <f t="shared" si="0"/>
        <v>105.38144982589428</v>
      </c>
      <c r="E32" s="2">
        <f t="shared" si="0"/>
        <v>98.100664767331452</v>
      </c>
      <c r="F32" s="2">
        <f t="shared" si="0"/>
        <v>96.59702437480216</v>
      </c>
      <c r="G32" s="2">
        <f t="shared" si="0"/>
        <v>103.94112060778728</v>
      </c>
      <c r="H32" s="2">
        <f t="shared" si="0"/>
        <v>91.073124406457751</v>
      </c>
      <c r="I32" s="2">
        <f t="shared" si="0"/>
        <v>102.95979740424185</v>
      </c>
      <c r="J32" s="2">
        <f t="shared" si="0"/>
        <v>103.59290914846471</v>
      </c>
      <c r="K32" s="2">
        <f t="shared" si="0"/>
        <v>103.35549224438114</v>
      </c>
      <c r="L32" s="2">
        <f t="shared" si="0"/>
        <v>120.29123140234252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2.4389648437500001E-2</v>
      </c>
      <c r="C34" s="28">
        <f t="shared" si="5"/>
        <v>4.8779296875000003E-2</v>
      </c>
      <c r="D34" s="28">
        <f t="shared" si="5"/>
        <v>9.7558593750000006E-2</v>
      </c>
      <c r="E34" s="28">
        <f t="shared" si="5"/>
        <v>0.19511718750000001</v>
      </c>
      <c r="F34" s="28">
        <f t="shared" si="5"/>
        <v>0.39023437500000002</v>
      </c>
      <c r="G34" s="28">
        <f>H34/2</f>
        <v>0.78046875000000004</v>
      </c>
      <c r="H34" s="28">
        <f t="shared" si="5"/>
        <v>1.5609375000000001</v>
      </c>
      <c r="I34" s="28">
        <f t="shared" si="5"/>
        <v>3.1218750000000002</v>
      </c>
      <c r="J34" s="28">
        <f t="shared" si="5"/>
        <v>6.2437500000000004</v>
      </c>
      <c r="K34" s="28">
        <f>L34/2</f>
        <v>12.487500000000001</v>
      </c>
      <c r="L34" s="28">
        <f t="shared" si="5"/>
        <v>24.975000000000001</v>
      </c>
      <c r="M34" s="1">
        <f>E11</f>
        <v>49.95</v>
      </c>
      <c r="O34" s="116">
        <f t="shared" ref="O34:Y34" si="6">P34/2</f>
        <v>2.4389648437500001E-2</v>
      </c>
      <c r="P34" s="116">
        <f t="shared" si="6"/>
        <v>4.8779296875000003E-2</v>
      </c>
      <c r="Q34" s="116">
        <f t="shared" si="6"/>
        <v>9.7558593750000006E-2</v>
      </c>
      <c r="R34" s="116">
        <f t="shared" si="6"/>
        <v>0.19511718750000001</v>
      </c>
      <c r="S34" s="116">
        <f t="shared" si="6"/>
        <v>0.39023437500000002</v>
      </c>
      <c r="T34" s="116">
        <f t="shared" si="6"/>
        <v>0.78046875000000004</v>
      </c>
      <c r="U34" s="116">
        <f t="shared" si="6"/>
        <v>1.5609375000000001</v>
      </c>
      <c r="V34" s="116">
        <f t="shared" si="6"/>
        <v>3.1218750000000002</v>
      </c>
      <c r="W34" s="116">
        <f t="shared" si="6"/>
        <v>6.2437500000000004</v>
      </c>
      <c r="X34" s="116">
        <f t="shared" si="6"/>
        <v>12.487500000000001</v>
      </c>
      <c r="Y34" s="116">
        <f t="shared" si="6"/>
        <v>24.975000000000001</v>
      </c>
      <c r="Z34" s="117">
        <f>E11</f>
        <v>49.95</v>
      </c>
      <c r="AA34" s="118"/>
      <c r="AB34" s="116">
        <f t="shared" ref="AB34:AL34" si="7">AC34/2</f>
        <v>2.4389648437500001E-2</v>
      </c>
      <c r="AC34" s="116">
        <f t="shared" si="7"/>
        <v>4.8779296875000003E-2</v>
      </c>
      <c r="AD34" s="116">
        <f t="shared" si="7"/>
        <v>9.7558593750000006E-2</v>
      </c>
      <c r="AE34" s="116">
        <f t="shared" si="7"/>
        <v>0.19511718750000001</v>
      </c>
      <c r="AF34" s="116">
        <f t="shared" si="7"/>
        <v>0.39023437500000002</v>
      </c>
      <c r="AG34" s="116">
        <f t="shared" si="7"/>
        <v>0.78046875000000004</v>
      </c>
      <c r="AH34" s="116">
        <f t="shared" si="7"/>
        <v>1.5609375000000001</v>
      </c>
      <c r="AI34" s="116">
        <f t="shared" si="7"/>
        <v>3.1218750000000002</v>
      </c>
      <c r="AJ34" s="116">
        <f t="shared" si="7"/>
        <v>6.2437500000000004</v>
      </c>
      <c r="AK34" s="116">
        <f t="shared" si="7"/>
        <v>12.487500000000001</v>
      </c>
      <c r="AL34" s="116">
        <f t="shared" si="7"/>
        <v>24.975000000000001</v>
      </c>
      <c r="AM34" s="117">
        <f>E11</f>
        <v>49.95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114.70402025957583</v>
      </c>
      <c r="C35" s="2">
        <f t="shared" si="9"/>
        <v>111.60177271288383</v>
      </c>
      <c r="D35" s="2">
        <f t="shared" si="9"/>
        <v>109.65495409939857</v>
      </c>
      <c r="E35" s="2">
        <f t="shared" si="9"/>
        <v>107.75561886673</v>
      </c>
      <c r="F35" s="2">
        <f t="shared" si="9"/>
        <v>92.73504273504274</v>
      </c>
      <c r="G35" s="2">
        <f t="shared" si="9"/>
        <v>120.56030389363724</v>
      </c>
      <c r="H35" s="2">
        <f t="shared" si="9"/>
        <v>110.69958847736628</v>
      </c>
      <c r="I35" s="2">
        <f t="shared" si="9"/>
        <v>127.96771130104464</v>
      </c>
      <c r="J35" s="2">
        <f t="shared" si="9"/>
        <v>113.96011396011396</v>
      </c>
      <c r="K35" s="2">
        <f t="shared" si="9"/>
        <v>61.427666983222551</v>
      </c>
      <c r="L35" s="2">
        <f t="shared" si="9"/>
        <v>3.3396644507755631</v>
      </c>
      <c r="M35" s="2">
        <f t="shared" si="9"/>
        <v>1.5511237733459964</v>
      </c>
      <c r="O35" s="145">
        <f t="shared" ref="O35:Z42" si="10">IF(B35&gt;50,B35,-10)</f>
        <v>114.70402025957583</v>
      </c>
      <c r="P35" s="145">
        <f t="shared" si="10"/>
        <v>111.60177271288383</v>
      </c>
      <c r="Q35" s="145">
        <f t="shared" si="10"/>
        <v>109.65495409939857</v>
      </c>
      <c r="R35" s="145">
        <f t="shared" si="10"/>
        <v>107.75561886673</v>
      </c>
      <c r="S35" s="145">
        <f t="shared" si="10"/>
        <v>92.73504273504274</v>
      </c>
      <c r="T35" s="145">
        <f t="shared" si="10"/>
        <v>120.56030389363724</v>
      </c>
      <c r="U35" s="145">
        <f t="shared" si="10"/>
        <v>110.69958847736628</v>
      </c>
      <c r="V35" s="145">
        <f t="shared" si="10"/>
        <v>127.96771130104464</v>
      </c>
      <c r="W35" s="145">
        <f t="shared" si="10"/>
        <v>113.96011396011396</v>
      </c>
      <c r="X35" s="145">
        <f t="shared" si="10"/>
        <v>61.427666983222551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3.3396644507755631</v>
      </c>
      <c r="AM35" s="145">
        <f t="shared" si="11"/>
        <v>1.5511237733459964</v>
      </c>
    </row>
    <row r="36" spans="1:39" x14ac:dyDescent="0.25">
      <c r="A36">
        <f t="shared" si="8"/>
        <v>0</v>
      </c>
      <c r="B36" s="2">
        <f t="shared" si="9"/>
        <v>118.66096866096866</v>
      </c>
      <c r="C36" s="2">
        <f t="shared" si="9"/>
        <v>113.15289648622984</v>
      </c>
      <c r="D36" s="2">
        <f t="shared" si="9"/>
        <v>115.85944919278255</v>
      </c>
      <c r="E36" s="2">
        <f t="shared" si="9"/>
        <v>115.97024374802155</v>
      </c>
      <c r="F36" s="2">
        <f t="shared" si="9"/>
        <v>110.71541627097183</v>
      </c>
      <c r="G36" s="2">
        <f t="shared" si="9"/>
        <v>128.86989553656221</v>
      </c>
      <c r="H36" s="2">
        <f t="shared" si="9"/>
        <v>138.71478315922761</v>
      </c>
      <c r="I36" s="2">
        <f t="shared" si="9"/>
        <v>121.93732193732194</v>
      </c>
      <c r="J36" s="2">
        <f t="shared" si="9"/>
        <v>47.768281101614434</v>
      </c>
      <c r="K36" s="2">
        <f t="shared" si="9"/>
        <v>1.4561570117125675</v>
      </c>
      <c r="L36" s="2">
        <f t="shared" si="9"/>
        <v>0.99715099715099731</v>
      </c>
      <c r="M36" s="2">
        <f t="shared" si="9"/>
        <v>0.69642291864514116</v>
      </c>
      <c r="O36" s="145">
        <f t="shared" si="10"/>
        <v>118.66096866096866</v>
      </c>
      <c r="P36" s="145">
        <f t="shared" si="10"/>
        <v>113.15289648622984</v>
      </c>
      <c r="Q36" s="145">
        <f t="shared" si="10"/>
        <v>115.85944919278255</v>
      </c>
      <c r="R36" s="145">
        <f t="shared" si="10"/>
        <v>115.97024374802155</v>
      </c>
      <c r="S36" s="145">
        <f t="shared" si="10"/>
        <v>110.71541627097183</v>
      </c>
      <c r="T36" s="145">
        <f t="shared" si="10"/>
        <v>128.86989553656221</v>
      </c>
      <c r="U36" s="145">
        <f t="shared" si="10"/>
        <v>138.71478315922761</v>
      </c>
      <c r="V36" s="145">
        <f t="shared" si="10"/>
        <v>121.93732193732194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47.768281101614434</v>
      </c>
      <c r="AK36" s="145">
        <f t="shared" si="11"/>
        <v>1.4561570117125675</v>
      </c>
      <c r="AL36" s="145">
        <f t="shared" si="11"/>
        <v>0.99715099715099731</v>
      </c>
      <c r="AM36" s="145">
        <f t="shared" si="11"/>
        <v>0.69642291864514116</v>
      </c>
    </row>
    <row r="37" spans="1:39" x14ac:dyDescent="0.25">
      <c r="A37">
        <f t="shared" si="8"/>
        <v>0</v>
      </c>
      <c r="B37" s="2">
        <f t="shared" si="9"/>
        <v>116.30262741373853</v>
      </c>
      <c r="C37" s="2">
        <f t="shared" si="9"/>
        <v>109.92402659069327</v>
      </c>
      <c r="D37" s="2">
        <f t="shared" si="9"/>
        <v>104.90661601772713</v>
      </c>
      <c r="E37" s="2">
        <f t="shared" si="9"/>
        <v>99.667616334283011</v>
      </c>
      <c r="F37" s="2">
        <f t="shared" si="9"/>
        <v>98.385565052231712</v>
      </c>
      <c r="G37" s="2">
        <f t="shared" si="9"/>
        <v>109.749920861032</v>
      </c>
      <c r="H37" s="2">
        <f t="shared" si="9"/>
        <v>115.55872111427668</v>
      </c>
      <c r="I37" s="2">
        <f t="shared" si="9"/>
        <v>99.018676796454571</v>
      </c>
      <c r="J37" s="2">
        <f t="shared" si="9"/>
        <v>80.38936372269707</v>
      </c>
      <c r="K37" s="2">
        <f t="shared" si="9"/>
        <v>91.61126938904718</v>
      </c>
      <c r="L37" s="2">
        <f t="shared" si="9"/>
        <v>85.216840772396338</v>
      </c>
      <c r="M37" s="2">
        <f t="shared" si="9"/>
        <v>56.837606837606835</v>
      </c>
      <c r="O37" s="145">
        <f t="shared" si="10"/>
        <v>116.30262741373853</v>
      </c>
      <c r="P37" s="145">
        <f t="shared" si="10"/>
        <v>109.92402659069327</v>
      </c>
      <c r="Q37" s="145">
        <f t="shared" si="10"/>
        <v>104.90661601772713</v>
      </c>
      <c r="R37" s="145">
        <f t="shared" si="10"/>
        <v>99.667616334283011</v>
      </c>
      <c r="S37" s="145">
        <f t="shared" si="10"/>
        <v>98.385565052231712</v>
      </c>
      <c r="T37" s="145">
        <f t="shared" si="10"/>
        <v>109.749920861032</v>
      </c>
      <c r="U37" s="145">
        <f t="shared" si="10"/>
        <v>115.55872111427668</v>
      </c>
      <c r="V37" s="145">
        <f t="shared" si="10"/>
        <v>99.018676796454571</v>
      </c>
      <c r="W37" s="145">
        <f t="shared" si="10"/>
        <v>80.38936372269707</v>
      </c>
      <c r="X37" s="145">
        <f t="shared" si="10"/>
        <v>91.61126938904718</v>
      </c>
      <c r="Y37" s="145">
        <f t="shared" si="10"/>
        <v>85.216840772396338</v>
      </c>
      <c r="Z37" s="145">
        <f t="shared" si="10"/>
        <v>56.837606837606835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-10</v>
      </c>
    </row>
    <row r="38" spans="1:39" x14ac:dyDescent="0.25">
      <c r="A38">
        <f t="shared" si="8"/>
        <v>0</v>
      </c>
      <c r="B38" s="2">
        <f t="shared" si="9"/>
        <v>114.29249762583096</v>
      </c>
      <c r="C38" s="2">
        <f t="shared" si="9"/>
        <v>112.59892371003481</v>
      </c>
      <c r="D38" s="2">
        <f t="shared" si="9"/>
        <v>106.88509021842356</v>
      </c>
      <c r="E38" s="2">
        <f t="shared" si="9"/>
        <v>109.2434314656537</v>
      </c>
      <c r="F38" s="2">
        <f t="shared" si="9"/>
        <v>102.04178537511872</v>
      </c>
      <c r="G38" s="2">
        <f t="shared" si="9"/>
        <v>106.85343463121242</v>
      </c>
      <c r="H38" s="2">
        <f t="shared" si="9"/>
        <v>105.22317188983857</v>
      </c>
      <c r="I38" s="2">
        <f t="shared" si="9"/>
        <v>102.78569167458058</v>
      </c>
      <c r="J38" s="2">
        <f t="shared" si="9"/>
        <v>97.974042418486874</v>
      </c>
      <c r="K38" s="2">
        <f t="shared" si="9"/>
        <v>122.15891104779995</v>
      </c>
      <c r="L38" s="2">
        <f t="shared" si="9"/>
        <v>138.39822728711619</v>
      </c>
      <c r="M38" s="2">
        <f t="shared" si="9"/>
        <v>113.32700221589111</v>
      </c>
      <c r="O38" s="145">
        <f t="shared" si="10"/>
        <v>114.29249762583096</v>
      </c>
      <c r="P38" s="145">
        <f t="shared" si="10"/>
        <v>112.59892371003481</v>
      </c>
      <c r="Q38" s="145">
        <f t="shared" si="10"/>
        <v>106.88509021842356</v>
      </c>
      <c r="R38" s="145">
        <f t="shared" si="10"/>
        <v>109.2434314656537</v>
      </c>
      <c r="S38" s="145">
        <f t="shared" si="10"/>
        <v>102.04178537511872</v>
      </c>
      <c r="T38" s="145">
        <f t="shared" si="10"/>
        <v>106.85343463121242</v>
      </c>
      <c r="U38" s="145">
        <f t="shared" si="10"/>
        <v>105.22317188983857</v>
      </c>
      <c r="V38" s="145">
        <f t="shared" si="10"/>
        <v>102.78569167458058</v>
      </c>
      <c r="W38" s="145">
        <f t="shared" si="10"/>
        <v>97.974042418486874</v>
      </c>
      <c r="X38" s="145">
        <f t="shared" si="10"/>
        <v>122.15891104779995</v>
      </c>
      <c r="Y38" s="145">
        <f t="shared" si="10"/>
        <v>138.39822728711619</v>
      </c>
      <c r="Z38" s="145">
        <f t="shared" si="10"/>
        <v>113.32700221589111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 t="str">
        <f t="shared" si="8"/>
        <v>BPF</v>
      </c>
      <c r="B39" s="2">
        <f t="shared" si="9"/>
        <v>121.13010446343782</v>
      </c>
      <c r="C39" s="2">
        <f t="shared" si="9"/>
        <v>92.64007597340931</v>
      </c>
      <c r="D39" s="2">
        <f t="shared" si="9"/>
        <v>102.92814181703072</v>
      </c>
      <c r="E39" s="2">
        <f t="shared" si="9"/>
        <v>110.27223805001584</v>
      </c>
      <c r="F39" s="2">
        <f t="shared" si="9"/>
        <v>96.391263057929734</v>
      </c>
      <c r="G39" s="2">
        <f t="shared" si="9"/>
        <v>111.07945552389997</v>
      </c>
      <c r="H39" s="2">
        <f t="shared" si="9"/>
        <v>106.07787274453943</v>
      </c>
      <c r="I39" s="2">
        <f t="shared" si="9"/>
        <v>101.44032921810702</v>
      </c>
      <c r="J39" s="2">
        <f t="shared" si="9"/>
        <v>85.343463121240916</v>
      </c>
      <c r="K39" s="2">
        <f t="shared" si="9"/>
        <v>64.37163659385881</v>
      </c>
      <c r="L39" s="2">
        <f t="shared" si="9"/>
        <v>12.076606521050968</v>
      </c>
      <c r="M39" s="2">
        <f t="shared" si="9"/>
        <v>1.0921177587844262</v>
      </c>
      <c r="O39" s="145">
        <f t="shared" si="10"/>
        <v>121.13010446343782</v>
      </c>
      <c r="P39" s="145">
        <f t="shared" si="10"/>
        <v>92.64007597340931</v>
      </c>
      <c r="Q39" s="145">
        <f t="shared" si="10"/>
        <v>102.92814181703072</v>
      </c>
      <c r="R39" s="145">
        <f t="shared" si="10"/>
        <v>110.27223805001584</v>
      </c>
      <c r="S39" s="145">
        <f t="shared" si="10"/>
        <v>96.391263057929734</v>
      </c>
      <c r="T39" s="145">
        <f t="shared" si="10"/>
        <v>111.07945552389997</v>
      </c>
      <c r="U39" s="145">
        <f t="shared" si="10"/>
        <v>106.07787274453943</v>
      </c>
      <c r="V39" s="145">
        <f t="shared" si="10"/>
        <v>101.44032921810702</v>
      </c>
      <c r="W39" s="145">
        <f t="shared" si="10"/>
        <v>85.343463121240916</v>
      </c>
      <c r="X39" s="145">
        <f t="shared" si="10"/>
        <v>64.37163659385881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12.076606521050968</v>
      </c>
      <c r="AM39" s="145">
        <f t="shared" si="11"/>
        <v>1.0921177587844262</v>
      </c>
    </row>
    <row r="40" spans="1:39" x14ac:dyDescent="0.25">
      <c r="A40">
        <f t="shared" si="8"/>
        <v>0</v>
      </c>
      <c r="B40" s="2">
        <f t="shared" si="9"/>
        <v>117.28395061728396</v>
      </c>
      <c r="C40" s="2">
        <f t="shared" si="9"/>
        <v>102.62741373852487</v>
      </c>
      <c r="D40" s="2">
        <f t="shared" si="9"/>
        <v>114.86229819563154</v>
      </c>
      <c r="E40" s="2">
        <f t="shared" si="9"/>
        <v>110.36720481164926</v>
      </c>
      <c r="F40" s="2">
        <f t="shared" si="9"/>
        <v>102.83317505539729</v>
      </c>
      <c r="G40" s="2">
        <f t="shared" si="9"/>
        <v>111.04779993668885</v>
      </c>
      <c r="H40" s="2">
        <f t="shared" si="9"/>
        <v>107.92972459639128</v>
      </c>
      <c r="I40" s="2">
        <f t="shared" si="9"/>
        <v>86.182336182336201</v>
      </c>
      <c r="J40" s="2">
        <f t="shared" si="9"/>
        <v>1.1870845204178551</v>
      </c>
      <c r="K40" s="2">
        <f t="shared" si="9"/>
        <v>0.7122507122507129</v>
      </c>
      <c r="L40" s="2">
        <f t="shared" si="9"/>
        <v>2.7223805001582795</v>
      </c>
      <c r="M40" s="2">
        <f t="shared" si="9"/>
        <v>0.99715099715099731</v>
      </c>
      <c r="O40" s="145">
        <f t="shared" si="10"/>
        <v>117.28395061728396</v>
      </c>
      <c r="P40" s="145">
        <f t="shared" si="10"/>
        <v>102.62741373852487</v>
      </c>
      <c r="Q40" s="145">
        <f t="shared" si="10"/>
        <v>114.86229819563154</v>
      </c>
      <c r="R40" s="145">
        <f t="shared" si="10"/>
        <v>110.36720481164926</v>
      </c>
      <c r="S40" s="145">
        <f t="shared" si="10"/>
        <v>102.83317505539729</v>
      </c>
      <c r="T40" s="145">
        <f t="shared" si="10"/>
        <v>111.04779993668885</v>
      </c>
      <c r="U40" s="145">
        <f t="shared" si="10"/>
        <v>107.92972459639128</v>
      </c>
      <c r="V40" s="145">
        <f t="shared" si="10"/>
        <v>86.182336182336201</v>
      </c>
      <c r="W40" s="145">
        <f t="shared" si="10"/>
        <v>-10</v>
      </c>
      <c r="X40" s="145">
        <f t="shared" si="10"/>
        <v>-10</v>
      </c>
      <c r="Y40" s="145">
        <f t="shared" si="10"/>
        <v>-10</v>
      </c>
      <c r="Z40" s="145">
        <f t="shared" si="10"/>
        <v>-10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1.1870845204178551</v>
      </c>
      <c r="AK40" s="145">
        <f t="shared" si="11"/>
        <v>0.7122507122507129</v>
      </c>
      <c r="AL40" s="145">
        <f t="shared" si="11"/>
        <v>2.7223805001582795</v>
      </c>
      <c r="AM40" s="145">
        <f t="shared" si="11"/>
        <v>0.99715099715099731</v>
      </c>
    </row>
    <row r="41" spans="1:39" x14ac:dyDescent="0.25">
      <c r="A41">
        <f t="shared" si="8"/>
        <v>0</v>
      </c>
      <c r="B41" s="2">
        <f t="shared" si="9"/>
        <v>122.00063311174422</v>
      </c>
      <c r="C41" s="2">
        <f t="shared" si="9"/>
        <v>106.77429566318457</v>
      </c>
      <c r="D41" s="2">
        <f t="shared" si="9"/>
        <v>107.29661285216841</v>
      </c>
      <c r="E41" s="2">
        <f t="shared" si="9"/>
        <v>106.0303893637227</v>
      </c>
      <c r="F41" s="2">
        <f t="shared" si="9"/>
        <v>95.077556188667316</v>
      </c>
      <c r="G41" s="2">
        <f t="shared" si="9"/>
        <v>108.13548591326369</v>
      </c>
      <c r="H41" s="2">
        <f t="shared" si="9"/>
        <v>110.6837606837607</v>
      </c>
      <c r="I41" s="2">
        <f t="shared" si="9"/>
        <v>106.25197847420071</v>
      </c>
      <c r="J41" s="2">
        <f t="shared" si="9"/>
        <v>91.785375118708458</v>
      </c>
      <c r="K41" s="2">
        <f t="shared" si="9"/>
        <v>105.98290598290599</v>
      </c>
      <c r="L41" s="2">
        <f t="shared" si="9"/>
        <v>2.6432415321304226</v>
      </c>
      <c r="M41" s="2">
        <f t="shared" si="9"/>
        <v>0.36403925292814238</v>
      </c>
      <c r="O41" s="145">
        <f t="shared" si="10"/>
        <v>122.00063311174422</v>
      </c>
      <c r="P41" s="145">
        <f t="shared" si="10"/>
        <v>106.77429566318457</v>
      </c>
      <c r="Q41" s="145">
        <f t="shared" si="10"/>
        <v>107.29661285216841</v>
      </c>
      <c r="R41" s="145">
        <f t="shared" si="10"/>
        <v>106.0303893637227</v>
      </c>
      <c r="S41" s="145">
        <f t="shared" si="10"/>
        <v>95.077556188667316</v>
      </c>
      <c r="T41" s="145">
        <f t="shared" si="10"/>
        <v>108.13548591326369</v>
      </c>
      <c r="U41" s="145">
        <f t="shared" si="10"/>
        <v>110.6837606837607</v>
      </c>
      <c r="V41" s="145">
        <f t="shared" si="10"/>
        <v>106.25197847420071</v>
      </c>
      <c r="W41" s="145">
        <f t="shared" si="10"/>
        <v>91.785375118708458</v>
      </c>
      <c r="X41" s="145">
        <f t="shared" si="10"/>
        <v>105.98290598290599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2.6432415321304226</v>
      </c>
      <c r="AM41" s="145">
        <f t="shared" si="11"/>
        <v>0.36403925292814238</v>
      </c>
    </row>
    <row r="42" spans="1:39" x14ac:dyDescent="0.25">
      <c r="B42" s="2">
        <f t="shared" si="9"/>
        <v>105.34979423868313</v>
      </c>
      <c r="C42" s="2">
        <f t="shared" si="9"/>
        <v>90.629946185501751</v>
      </c>
      <c r="D42" s="2">
        <f t="shared" si="9"/>
        <v>105.38144982589428</v>
      </c>
      <c r="E42" s="2">
        <f t="shared" si="9"/>
        <v>98.100664767331452</v>
      </c>
      <c r="F42" s="2">
        <f t="shared" si="9"/>
        <v>96.59702437480216</v>
      </c>
      <c r="G42" s="2">
        <f t="shared" si="9"/>
        <v>103.94112060778728</v>
      </c>
      <c r="H42" s="2">
        <f t="shared" si="9"/>
        <v>91.073124406457751</v>
      </c>
      <c r="I42" s="2">
        <f t="shared" si="9"/>
        <v>102.95979740424185</v>
      </c>
      <c r="J42" s="2">
        <f t="shared" si="9"/>
        <v>103.59290914846471</v>
      </c>
      <c r="K42" s="2">
        <f t="shared" si="9"/>
        <v>103.35549224438114</v>
      </c>
      <c r="L42" s="2">
        <f t="shared" si="9"/>
        <v>120.29123140234252</v>
      </c>
      <c r="M42" s="2">
        <f t="shared" si="9"/>
        <v>0</v>
      </c>
      <c r="O42" s="145">
        <f t="shared" si="10"/>
        <v>105.34979423868313</v>
      </c>
      <c r="P42" s="145">
        <f t="shared" si="10"/>
        <v>90.629946185501751</v>
      </c>
      <c r="Q42" s="145">
        <f t="shared" si="10"/>
        <v>105.38144982589428</v>
      </c>
      <c r="R42" s="145">
        <f t="shared" si="10"/>
        <v>98.100664767331452</v>
      </c>
      <c r="S42" s="145">
        <f t="shared" si="10"/>
        <v>96.59702437480216</v>
      </c>
      <c r="T42" s="145">
        <f t="shared" si="10"/>
        <v>103.94112060778728</v>
      </c>
      <c r="U42" s="145">
        <f t="shared" si="10"/>
        <v>91.073124406457751</v>
      </c>
      <c r="V42" s="145">
        <f t="shared" si="10"/>
        <v>102.95979740424185</v>
      </c>
      <c r="W42" s="145">
        <f t="shared" si="10"/>
        <v>103.59290914846471</v>
      </c>
      <c r="X42" s="145">
        <f t="shared" si="10"/>
        <v>103.35549224438114</v>
      </c>
      <c r="Y42" s="145">
        <f t="shared" si="10"/>
        <v>120.29123140234252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61.427666983222551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3.3396644507755631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12.487500000000001</v>
      </c>
      <c r="C46">
        <f>MAX(AB55:AM55)</f>
        <v>24.975000000000001</v>
      </c>
      <c r="D46">
        <f>MAX(O45:Z45)</f>
        <v>61.427666983222551</v>
      </c>
      <c r="E46">
        <f>MAX(AB45:AM45)</f>
        <v>3.3396644507755631</v>
      </c>
      <c r="F46">
        <f t="shared" ref="F46:F52" si="15">(B46-C46)*((50-E46)/(D46-E46))+C46</f>
        <v>14.944168937329703</v>
      </c>
      <c r="G46" s="55">
        <f t="shared" ref="G46:G52" si="16">IF(B46=$E$11,("&gt;"&amp;$E$11),F46)</f>
        <v>14.944168937329703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121.93732193732194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47.768281101614434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3.1218750000000002</v>
      </c>
      <c r="C47">
        <f t="shared" ref="C47:C52" si="19">MAX(AB56:AM56)</f>
        <v>6.2437500000000004</v>
      </c>
      <c r="D47">
        <f t="shared" ref="D47:D52" si="20">MAX(O46:Z46)</f>
        <v>121.93732193732194</v>
      </c>
      <c r="E47">
        <f t="shared" ref="E47:E52" si="21">MAX(AB46:AM46)</f>
        <v>47.768281101614434</v>
      </c>
      <c r="F47">
        <f t="shared" si="15"/>
        <v>6.1498139404609482</v>
      </c>
      <c r="G47" s="55">
        <f t="shared" si="16"/>
        <v>6.1498139404609482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-10</v>
      </c>
      <c r="Z47" s="145">
        <f t="shared" si="12"/>
        <v>56.837606837606835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49.95</v>
      </c>
      <c r="C48">
        <f t="shared" si="19"/>
        <v>-10</v>
      </c>
      <c r="D48">
        <f t="shared" si="20"/>
        <v>56.837606837606835</v>
      </c>
      <c r="E48">
        <f t="shared" si="21"/>
        <v>-10</v>
      </c>
      <c r="F48">
        <f t="shared" si="15"/>
        <v>43.817007672634269</v>
      </c>
      <c r="G48" s="55" t="str">
        <f t="shared" si="16"/>
        <v>&gt;49.95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113.32700221589111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42" x14ac:dyDescent="0.25">
      <c r="A49">
        <f t="shared" si="14"/>
        <v>0</v>
      </c>
      <c r="B49">
        <f t="shared" si="18"/>
        <v>49.95</v>
      </c>
      <c r="C49">
        <f t="shared" si="19"/>
        <v>-10</v>
      </c>
      <c r="D49">
        <f t="shared" si="20"/>
        <v>113.32700221589111</v>
      </c>
      <c r="E49">
        <f t="shared" si="21"/>
        <v>-10</v>
      </c>
      <c r="F49">
        <f t="shared" si="15"/>
        <v>19.166362072948484</v>
      </c>
      <c r="G49" s="55" t="str">
        <f t="shared" si="16"/>
        <v>&gt;49.95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64.37163659385881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12.076606521050968</v>
      </c>
      <c r="AM49" s="145">
        <f t="shared" si="17"/>
        <v>-10</v>
      </c>
    </row>
    <row r="50" spans="1:42" x14ac:dyDescent="0.25">
      <c r="A50" t="str">
        <f t="shared" si="14"/>
        <v>BPF</v>
      </c>
      <c r="B50">
        <f t="shared" si="18"/>
        <v>12.487500000000001</v>
      </c>
      <c r="C50">
        <f t="shared" si="19"/>
        <v>24.975000000000001</v>
      </c>
      <c r="D50">
        <f t="shared" si="20"/>
        <v>64.37163659385881</v>
      </c>
      <c r="E50">
        <f t="shared" si="21"/>
        <v>12.076606521050968</v>
      </c>
      <c r="F50">
        <f t="shared" si="15"/>
        <v>15.919294794188863</v>
      </c>
      <c r="G50" s="55">
        <f t="shared" si="16"/>
        <v>15.919294794188863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86.182336182336201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-10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1.1870845204178551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3.1218750000000002</v>
      </c>
      <c r="C51">
        <f t="shared" si="19"/>
        <v>6.2437500000000004</v>
      </c>
      <c r="D51">
        <f t="shared" si="20"/>
        <v>86.182336182336201</v>
      </c>
      <c r="E51">
        <f t="shared" si="21"/>
        <v>1.1870845204178551</v>
      </c>
      <c r="F51">
        <f t="shared" si="15"/>
        <v>4.4508519553072636</v>
      </c>
      <c r="G51" s="55">
        <f t="shared" si="16"/>
        <v>4.4508519553072636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105.98290598290599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2.6432415321304226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12.487500000000001</v>
      </c>
      <c r="C52">
        <f t="shared" si="19"/>
        <v>24.975000000000001</v>
      </c>
      <c r="D52">
        <f t="shared" si="20"/>
        <v>105.98290598290599</v>
      </c>
      <c r="E52">
        <f t="shared" si="21"/>
        <v>2.6432415321304226</v>
      </c>
      <c r="F52">
        <f t="shared" si="15"/>
        <v>19.252439117782203</v>
      </c>
      <c r="G52" s="55">
        <f t="shared" si="16"/>
        <v>19.252439117782203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120.29123140234252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12.487500000000001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24.975000000000001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3.1218750000000002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6.2437500000000004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-10</v>
      </c>
      <c r="Z57" s="145">
        <f t="shared" si="22"/>
        <v>49.95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49.95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12.487500000000001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24.975000000000001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3.1218750000000002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-10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6.2437500000000004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12.487500000000001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24.975000000000001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24.975000000000001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49.95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 t="str">
        <f>'Summary Results'!I6</f>
        <v>BPF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49.95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1.0035000000000001</v>
      </c>
      <c r="C15" s="178">
        <v>0.87549999999999994</v>
      </c>
      <c r="D15" s="178">
        <v>0.87519999999999998</v>
      </c>
      <c r="E15" s="178">
        <v>0.90069999999999995</v>
      </c>
      <c r="F15" s="178">
        <v>0.84870000000000001</v>
      </c>
      <c r="G15" s="178">
        <v>0.89329999999999998</v>
      </c>
      <c r="H15" s="178">
        <v>0.88460000000000005</v>
      </c>
      <c r="I15" s="178">
        <v>0.76219999999999999</v>
      </c>
      <c r="J15" s="178">
        <v>0.71179999999999999</v>
      </c>
      <c r="K15" s="178">
        <v>0.87150000000000005</v>
      </c>
      <c r="L15" s="178">
        <v>8.3000000000000004E-2</v>
      </c>
      <c r="M15" s="178">
        <v>8.0199999999999994E-2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0.83460000000000001</v>
      </c>
      <c r="C16" s="178">
        <v>0.87949999999999995</v>
      </c>
      <c r="D16" s="178">
        <v>0.82889999999999997</v>
      </c>
      <c r="E16" s="178">
        <v>0.77170000000000005</v>
      </c>
      <c r="F16" s="178">
        <v>0.83289999999999997</v>
      </c>
      <c r="G16" s="178">
        <v>0.80859999999999999</v>
      </c>
      <c r="H16" s="178">
        <v>0.5766</v>
      </c>
      <c r="I16" s="178">
        <v>0.38879999999999998</v>
      </c>
      <c r="J16" s="178">
        <v>0.191</v>
      </c>
      <c r="K16" s="178">
        <v>8.0199999999999994E-2</v>
      </c>
      <c r="L16" s="178">
        <v>8.3900000000000002E-2</v>
      </c>
      <c r="M16" s="178">
        <v>9.1600000000000001E-2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0.91180000000000005</v>
      </c>
      <c r="C17" s="178">
        <v>0.74870000000000003</v>
      </c>
      <c r="D17" s="178">
        <v>0.86119999999999997</v>
      </c>
      <c r="E17" s="178">
        <v>0.83740000000000003</v>
      </c>
      <c r="F17" s="178">
        <v>0.80859999999999999</v>
      </c>
      <c r="G17" s="178">
        <v>0.81850000000000001</v>
      </c>
      <c r="H17" s="178">
        <v>0.77</v>
      </c>
      <c r="I17" s="178">
        <v>0.79310000000000003</v>
      </c>
      <c r="J17" s="178">
        <v>0.61660000000000004</v>
      </c>
      <c r="K17" s="178">
        <v>0.64959999999999996</v>
      </c>
      <c r="L17" s="178">
        <v>0.60640000000000005</v>
      </c>
      <c r="M17" s="178">
        <v>0.29530000000000001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0.85519999999999996</v>
      </c>
      <c r="C18" s="178">
        <v>0.86299999999999999</v>
      </c>
      <c r="D18" s="178">
        <v>0.81179999999999997</v>
      </c>
      <c r="E18" s="178">
        <v>0.80249999999999999</v>
      </c>
      <c r="F18" s="178">
        <v>0.73799999999999999</v>
      </c>
      <c r="G18" s="178">
        <v>0.80249999999999999</v>
      </c>
      <c r="H18" s="178">
        <v>0.81720000000000004</v>
      </c>
      <c r="I18" s="178">
        <v>0.87029999999999996</v>
      </c>
      <c r="J18" s="178">
        <v>0.88839999999999997</v>
      </c>
      <c r="K18" s="178">
        <v>0.79320000000000002</v>
      </c>
      <c r="L18" s="178">
        <v>0.83930000000000005</v>
      </c>
      <c r="M18" s="178">
        <v>0.78739999999999999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0.7732</v>
      </c>
      <c r="C19" s="178">
        <v>0.80149999999999999</v>
      </c>
      <c r="D19" s="178">
        <v>0.75600000000000001</v>
      </c>
      <c r="E19" s="178">
        <v>0.80479999999999996</v>
      </c>
      <c r="F19" s="178">
        <v>0.7389</v>
      </c>
      <c r="G19" s="178">
        <v>0.79849999999999999</v>
      </c>
      <c r="H19" s="178">
        <v>0.76529999999999998</v>
      </c>
      <c r="I19" s="178">
        <v>0.7631</v>
      </c>
      <c r="J19" s="178">
        <v>0.69299999999999995</v>
      </c>
      <c r="K19" s="178">
        <v>0.69820000000000004</v>
      </c>
      <c r="L19" s="178">
        <v>0.20250000000000001</v>
      </c>
      <c r="M19" s="178">
        <v>7.8299999999999995E-2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0.88700000000000001</v>
      </c>
      <c r="C20" s="178">
        <v>0.79459999999999997</v>
      </c>
      <c r="D20" s="178">
        <v>0.86109999999999998</v>
      </c>
      <c r="E20" s="178">
        <v>0.79059999999999997</v>
      </c>
      <c r="F20" s="178">
        <v>0.76039999999999996</v>
      </c>
      <c r="G20" s="178">
        <v>0.8216</v>
      </c>
      <c r="H20" s="178">
        <v>0.80559999999999998</v>
      </c>
      <c r="I20" s="178">
        <v>0.78149999999999997</v>
      </c>
      <c r="J20" s="178">
        <v>0.76500000000000001</v>
      </c>
      <c r="K20" s="178">
        <v>0.78390000000000004</v>
      </c>
      <c r="L20" s="178">
        <v>0.71440000000000003</v>
      </c>
      <c r="M20" s="178">
        <v>1.1872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0.80840000000000001</v>
      </c>
      <c r="C21" s="178">
        <v>0.83430000000000004</v>
      </c>
      <c r="D21" s="178">
        <v>0.81020000000000003</v>
      </c>
      <c r="E21" s="178">
        <v>0.83089999999999997</v>
      </c>
      <c r="F21" s="178">
        <v>0.81920000000000004</v>
      </c>
      <c r="G21" s="178">
        <v>0.77790000000000004</v>
      </c>
      <c r="H21" s="178">
        <v>0.81320000000000003</v>
      </c>
      <c r="I21" s="178">
        <v>0.85170000000000001</v>
      </c>
      <c r="J21" s="178">
        <v>0.79879999999999995</v>
      </c>
      <c r="K21" s="178">
        <v>0.72130000000000005</v>
      </c>
      <c r="L21" s="178">
        <v>0.18010000000000001</v>
      </c>
      <c r="M21" s="178">
        <v>7.5300000000000006E-2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0.8034</v>
      </c>
      <c r="C22" s="178">
        <v>0.77629999999999999</v>
      </c>
      <c r="D22" s="178">
        <v>0.76500000000000001</v>
      </c>
      <c r="E22" s="178">
        <v>0.78859999999999997</v>
      </c>
      <c r="F22" s="178">
        <v>0.72989999999999999</v>
      </c>
      <c r="G22" s="178">
        <v>0.74199999999999999</v>
      </c>
      <c r="H22" s="178">
        <v>0.76119999999999999</v>
      </c>
      <c r="I22" s="178">
        <v>0.86060000000000003</v>
      </c>
      <c r="J22" s="178">
        <v>0.82599999999999996</v>
      </c>
      <c r="K22" s="178">
        <v>0.70250000000000001</v>
      </c>
      <c r="L22" s="178">
        <v>0.88129999999999997</v>
      </c>
      <c r="M22" s="178">
        <v>7.2599999999999998E-2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0.76753333333333329</v>
      </c>
      <c r="F23" t="s">
        <v>23</v>
      </c>
      <c r="G23">
        <f>STDEV(B22:G22)</f>
        <v>2.7862926383757085E-2</v>
      </c>
      <c r="H23" t="s">
        <v>111</v>
      </c>
      <c r="I23">
        <f>M22</f>
        <v>7.2599999999999998E-2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133.95529547198774</v>
      </c>
      <c r="C25" s="2">
        <f t="shared" si="0"/>
        <v>115.53626247122027</v>
      </c>
      <c r="D25" s="2">
        <f t="shared" si="0"/>
        <v>115.49309286262472</v>
      </c>
      <c r="E25" s="2">
        <f t="shared" si="0"/>
        <v>119.16250959324634</v>
      </c>
      <c r="F25" s="2">
        <f t="shared" si="0"/>
        <v>111.67977743668457</v>
      </c>
      <c r="G25" s="2">
        <f t="shared" si="0"/>
        <v>118.09765924788948</v>
      </c>
      <c r="H25" s="2">
        <f t="shared" si="0"/>
        <v>116.84574059861859</v>
      </c>
      <c r="I25" s="2">
        <f t="shared" si="0"/>
        <v>99.232540291634692</v>
      </c>
      <c r="J25" s="2">
        <f t="shared" si="0"/>
        <v>91.980046047582505</v>
      </c>
      <c r="K25" s="2">
        <f t="shared" si="0"/>
        <v>114.96066768994628</v>
      </c>
      <c r="L25" s="2">
        <f t="shared" si="0"/>
        <v>1.4965464313123571</v>
      </c>
      <c r="M25" s="2">
        <f t="shared" si="0"/>
        <v>1.0936300844205673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109.65080583269381</v>
      </c>
      <c r="C26" s="2">
        <f t="shared" si="0"/>
        <v>116.11185725249425</v>
      </c>
      <c r="D26" s="2">
        <f t="shared" si="0"/>
        <v>108.83058326937835</v>
      </c>
      <c r="E26" s="2">
        <f t="shared" si="0"/>
        <v>100.5995778971604</v>
      </c>
      <c r="F26" s="2">
        <f t="shared" si="0"/>
        <v>109.40617805065233</v>
      </c>
      <c r="G26" s="2">
        <f t="shared" si="0"/>
        <v>105.90943975441289</v>
      </c>
      <c r="H26" s="2">
        <f t="shared" si="0"/>
        <v>72.524942440521883</v>
      </c>
      <c r="I26" s="2">
        <f t="shared" si="0"/>
        <v>45.500767459708364</v>
      </c>
      <c r="J26" s="2">
        <f t="shared" si="0"/>
        <v>17.0376055257099</v>
      </c>
      <c r="K26" s="2">
        <f t="shared" si="0"/>
        <v>1.0936300844205673</v>
      </c>
      <c r="L26" s="2">
        <f t="shared" si="0"/>
        <v>1.626055257099003</v>
      </c>
      <c r="M26" s="2">
        <f t="shared" si="0"/>
        <v>2.7340752110514206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120.75978511128167</v>
      </c>
      <c r="C27" s="2">
        <f t="shared" si="0"/>
        <v>97.289907904835005</v>
      </c>
      <c r="D27" s="2">
        <f t="shared" si="0"/>
        <v>113.47851112816578</v>
      </c>
      <c r="E27" s="2">
        <f t="shared" si="0"/>
        <v>110.05372217958558</v>
      </c>
      <c r="F27" s="2">
        <f t="shared" si="0"/>
        <v>105.90943975441289</v>
      </c>
      <c r="G27" s="2">
        <f t="shared" si="0"/>
        <v>107.33403683806601</v>
      </c>
      <c r="H27" s="2">
        <f t="shared" si="0"/>
        <v>100.35495011511897</v>
      </c>
      <c r="I27" s="2">
        <f t="shared" si="0"/>
        <v>103.6790099769762</v>
      </c>
      <c r="J27" s="2">
        <f t="shared" si="0"/>
        <v>78.280890253261717</v>
      </c>
      <c r="K27" s="2">
        <f t="shared" si="0"/>
        <v>83.029547198772065</v>
      </c>
      <c r="L27" s="2">
        <f t="shared" si="0"/>
        <v>76.813123561013057</v>
      </c>
      <c r="M27" s="2">
        <f t="shared" si="0"/>
        <v>32.046239447429016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112.6151189562548</v>
      </c>
      <c r="C28" s="2">
        <f t="shared" si="0"/>
        <v>113.73752877973907</v>
      </c>
      <c r="D28" s="2">
        <f t="shared" si="0"/>
        <v>106.36991557943207</v>
      </c>
      <c r="E28" s="2">
        <f t="shared" si="0"/>
        <v>105.03165771297007</v>
      </c>
      <c r="F28" s="2">
        <f t="shared" si="0"/>
        <v>95.750191864927089</v>
      </c>
      <c r="G28" s="2">
        <f t="shared" si="0"/>
        <v>105.03165771297007</v>
      </c>
      <c r="H28" s="2">
        <f t="shared" si="0"/>
        <v>107.14696853415198</v>
      </c>
      <c r="I28" s="2">
        <f t="shared" si="0"/>
        <v>114.78798925556409</v>
      </c>
      <c r="J28" s="2">
        <f t="shared" si="0"/>
        <v>117.39255564082886</v>
      </c>
      <c r="K28" s="2">
        <f t="shared" si="0"/>
        <v>103.69339984650807</v>
      </c>
      <c r="L28" s="2">
        <f t="shared" si="0"/>
        <v>110.32712970069072</v>
      </c>
      <c r="M28" s="2">
        <f t="shared" si="0"/>
        <v>102.85878741366079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100.81542594013814</v>
      </c>
      <c r="C29" s="2">
        <f t="shared" si="0"/>
        <v>104.88775901765158</v>
      </c>
      <c r="D29" s="2">
        <f t="shared" si="0"/>
        <v>98.340368380660024</v>
      </c>
      <c r="E29" s="2">
        <f t="shared" si="0"/>
        <v>105.36262471220262</v>
      </c>
      <c r="F29" s="2">
        <f t="shared" si="0"/>
        <v>95.879700690713747</v>
      </c>
      <c r="G29" s="2">
        <f t="shared" si="0"/>
        <v>104.4560629316961</v>
      </c>
      <c r="H29" s="2">
        <f t="shared" si="0"/>
        <v>99.678626247122025</v>
      </c>
      <c r="I29" s="2">
        <f t="shared" si="0"/>
        <v>99.36204911742135</v>
      </c>
      <c r="J29" s="2">
        <f t="shared" si="0"/>
        <v>89.27475057559478</v>
      </c>
      <c r="K29" s="2">
        <f t="shared" si="0"/>
        <v>90.023023791250964</v>
      </c>
      <c r="L29" s="2">
        <f t="shared" si="0"/>
        <v>18.692440521872605</v>
      </c>
      <c r="M29" s="2">
        <f t="shared" si="0"/>
        <v>0.82022256331542553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117.19109746738296</v>
      </c>
      <c r="C30" s="2">
        <f t="shared" si="0"/>
        <v>103.89485801995394</v>
      </c>
      <c r="D30" s="2">
        <f t="shared" si="0"/>
        <v>113.46412125863392</v>
      </c>
      <c r="E30" s="2">
        <f t="shared" si="0"/>
        <v>103.31926323867997</v>
      </c>
      <c r="F30" s="2">
        <f t="shared" si="0"/>
        <v>98.97352264006139</v>
      </c>
      <c r="G30" s="2">
        <f t="shared" si="0"/>
        <v>107.78012279355333</v>
      </c>
      <c r="H30" s="2">
        <f t="shared" si="0"/>
        <v>105.47774366845741</v>
      </c>
      <c r="I30" s="2">
        <f t="shared" si="0"/>
        <v>102.00978511128167</v>
      </c>
      <c r="J30" s="2">
        <f t="shared" si="0"/>
        <v>99.635456638526492</v>
      </c>
      <c r="K30" s="2">
        <f t="shared" si="0"/>
        <v>102.35514198004606</v>
      </c>
      <c r="L30" s="2">
        <f t="shared" si="0"/>
        <v>92.354182655410597</v>
      </c>
      <c r="M30" s="2">
        <f t="shared" si="0"/>
        <v>160.38948580199542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105.88066001534919</v>
      </c>
      <c r="C31" s="2">
        <f t="shared" si="0"/>
        <v>109.60763622409824</v>
      </c>
      <c r="D31" s="2">
        <f t="shared" si="0"/>
        <v>106.13967766692249</v>
      </c>
      <c r="E31" s="2">
        <f t="shared" si="0"/>
        <v>109.11838066001536</v>
      </c>
      <c r="F31" s="2">
        <f t="shared" si="0"/>
        <v>107.43476592478896</v>
      </c>
      <c r="G31" s="2">
        <f t="shared" si="0"/>
        <v>101.4917498081351</v>
      </c>
      <c r="H31" s="2">
        <f t="shared" si="0"/>
        <v>106.571373752878</v>
      </c>
      <c r="I31" s="2">
        <f t="shared" si="0"/>
        <v>112.11147352264005</v>
      </c>
      <c r="J31" s="2">
        <f t="shared" si="0"/>
        <v>104.49923254029163</v>
      </c>
      <c r="K31" s="2">
        <f t="shared" si="0"/>
        <v>93.347083653108214</v>
      </c>
      <c r="L31" s="2">
        <f t="shared" si="0"/>
        <v>15.469109746738299</v>
      </c>
      <c r="M31" s="2">
        <f t="shared" si="0"/>
        <v>0.38852647735993978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105.16116653875672</v>
      </c>
      <c r="C32" s="2">
        <f t="shared" si="0"/>
        <v>101.26151189562549</v>
      </c>
      <c r="D32" s="2">
        <f t="shared" si="0"/>
        <v>99.635456638526492</v>
      </c>
      <c r="E32" s="2">
        <f t="shared" si="0"/>
        <v>103.03146584804297</v>
      </c>
      <c r="F32" s="2">
        <f t="shared" si="0"/>
        <v>94.58461243284728</v>
      </c>
      <c r="G32" s="2">
        <f t="shared" si="0"/>
        <v>96.325786646201081</v>
      </c>
      <c r="H32" s="2">
        <f t="shared" si="0"/>
        <v>99.088641596316194</v>
      </c>
      <c r="I32" s="2">
        <f t="shared" si="0"/>
        <v>113.39217191097468</v>
      </c>
      <c r="J32" s="2">
        <f t="shared" si="0"/>
        <v>108.41327705295471</v>
      </c>
      <c r="K32" s="2">
        <f t="shared" si="0"/>
        <v>90.641788181120504</v>
      </c>
      <c r="L32" s="2">
        <f t="shared" si="0"/>
        <v>116.37087490406755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2.4389648437500001E-2</v>
      </c>
      <c r="C34" s="28">
        <f t="shared" si="5"/>
        <v>4.8779296875000003E-2</v>
      </c>
      <c r="D34" s="28">
        <f t="shared" si="5"/>
        <v>9.7558593750000006E-2</v>
      </c>
      <c r="E34" s="28">
        <f t="shared" si="5"/>
        <v>0.19511718750000001</v>
      </c>
      <c r="F34" s="28">
        <f t="shared" si="5"/>
        <v>0.39023437500000002</v>
      </c>
      <c r="G34" s="28">
        <f>H34/2</f>
        <v>0.78046875000000004</v>
      </c>
      <c r="H34" s="28">
        <f t="shared" si="5"/>
        <v>1.5609375000000001</v>
      </c>
      <c r="I34" s="28">
        <f t="shared" si="5"/>
        <v>3.1218750000000002</v>
      </c>
      <c r="J34" s="28">
        <f t="shared" si="5"/>
        <v>6.2437500000000004</v>
      </c>
      <c r="K34" s="28">
        <f>L34/2</f>
        <v>12.487500000000001</v>
      </c>
      <c r="L34" s="28">
        <f t="shared" si="5"/>
        <v>24.975000000000001</v>
      </c>
      <c r="M34" s="1">
        <f>E11</f>
        <v>49.95</v>
      </c>
      <c r="O34" s="116">
        <f t="shared" ref="O34:Y34" si="6">P34/2</f>
        <v>2.4389648437500001E-2</v>
      </c>
      <c r="P34" s="116">
        <f t="shared" si="6"/>
        <v>4.8779296875000003E-2</v>
      </c>
      <c r="Q34" s="116">
        <f t="shared" si="6"/>
        <v>9.7558593750000006E-2</v>
      </c>
      <c r="R34" s="116">
        <f t="shared" si="6"/>
        <v>0.19511718750000001</v>
      </c>
      <c r="S34" s="116">
        <f t="shared" si="6"/>
        <v>0.39023437500000002</v>
      </c>
      <c r="T34" s="116">
        <f t="shared" si="6"/>
        <v>0.78046875000000004</v>
      </c>
      <c r="U34" s="116">
        <f t="shared" si="6"/>
        <v>1.5609375000000001</v>
      </c>
      <c r="V34" s="116">
        <f t="shared" si="6"/>
        <v>3.1218750000000002</v>
      </c>
      <c r="W34" s="116">
        <f t="shared" si="6"/>
        <v>6.2437500000000004</v>
      </c>
      <c r="X34" s="116">
        <f t="shared" si="6"/>
        <v>12.487500000000001</v>
      </c>
      <c r="Y34" s="116">
        <f t="shared" si="6"/>
        <v>24.975000000000001</v>
      </c>
      <c r="Z34" s="117">
        <f>E11</f>
        <v>49.95</v>
      </c>
      <c r="AA34" s="118"/>
      <c r="AB34" s="116">
        <f t="shared" ref="AB34:AL34" si="7">AC34/2</f>
        <v>2.4389648437500001E-2</v>
      </c>
      <c r="AC34" s="116">
        <f t="shared" si="7"/>
        <v>4.8779296875000003E-2</v>
      </c>
      <c r="AD34" s="116">
        <f t="shared" si="7"/>
        <v>9.7558593750000006E-2</v>
      </c>
      <c r="AE34" s="116">
        <f t="shared" si="7"/>
        <v>0.19511718750000001</v>
      </c>
      <c r="AF34" s="116">
        <f t="shared" si="7"/>
        <v>0.39023437500000002</v>
      </c>
      <c r="AG34" s="116">
        <f t="shared" si="7"/>
        <v>0.78046875000000004</v>
      </c>
      <c r="AH34" s="116">
        <f t="shared" si="7"/>
        <v>1.5609375000000001</v>
      </c>
      <c r="AI34" s="116">
        <f t="shared" si="7"/>
        <v>3.1218750000000002</v>
      </c>
      <c r="AJ34" s="116">
        <f t="shared" si="7"/>
        <v>6.2437500000000004</v>
      </c>
      <c r="AK34" s="116">
        <f t="shared" si="7"/>
        <v>12.487500000000001</v>
      </c>
      <c r="AL34" s="116">
        <f t="shared" si="7"/>
        <v>24.975000000000001</v>
      </c>
      <c r="AM34" s="117">
        <f>E11</f>
        <v>49.95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133.95529547198774</v>
      </c>
      <c r="C35" s="2">
        <f t="shared" si="9"/>
        <v>115.53626247122027</v>
      </c>
      <c r="D35" s="2">
        <f t="shared" si="9"/>
        <v>115.49309286262472</v>
      </c>
      <c r="E35" s="2">
        <f t="shared" si="9"/>
        <v>119.16250959324634</v>
      </c>
      <c r="F35" s="2">
        <f t="shared" si="9"/>
        <v>111.67977743668457</v>
      </c>
      <c r="G35" s="2">
        <f t="shared" si="9"/>
        <v>118.09765924788948</v>
      </c>
      <c r="H35" s="2">
        <f t="shared" si="9"/>
        <v>116.84574059861859</v>
      </c>
      <c r="I35" s="2">
        <f t="shared" si="9"/>
        <v>99.232540291634692</v>
      </c>
      <c r="J35" s="2">
        <f t="shared" si="9"/>
        <v>91.980046047582505</v>
      </c>
      <c r="K35" s="2">
        <f t="shared" si="9"/>
        <v>114.96066768994628</v>
      </c>
      <c r="L35" s="2">
        <f t="shared" si="9"/>
        <v>1.4965464313123571</v>
      </c>
      <c r="M35" s="2">
        <f t="shared" si="9"/>
        <v>1.0936300844205673</v>
      </c>
      <c r="O35" s="145">
        <f t="shared" ref="O35:Z42" si="10">IF(B35&gt;50,B35,-10)</f>
        <v>133.95529547198774</v>
      </c>
      <c r="P35" s="145">
        <f t="shared" si="10"/>
        <v>115.53626247122027</v>
      </c>
      <c r="Q35" s="145">
        <f t="shared" si="10"/>
        <v>115.49309286262472</v>
      </c>
      <c r="R35" s="145">
        <f t="shared" si="10"/>
        <v>119.16250959324634</v>
      </c>
      <c r="S35" s="145">
        <f t="shared" si="10"/>
        <v>111.67977743668457</v>
      </c>
      <c r="T35" s="145">
        <f t="shared" si="10"/>
        <v>118.09765924788948</v>
      </c>
      <c r="U35" s="145">
        <f t="shared" si="10"/>
        <v>116.84574059861859</v>
      </c>
      <c r="V35" s="145">
        <f t="shared" si="10"/>
        <v>99.232540291634692</v>
      </c>
      <c r="W35" s="145">
        <f t="shared" si="10"/>
        <v>91.980046047582505</v>
      </c>
      <c r="X35" s="145">
        <f t="shared" si="10"/>
        <v>114.96066768994628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1.4965464313123571</v>
      </c>
      <c r="AM35" s="145">
        <f t="shared" si="11"/>
        <v>1.0936300844205673</v>
      </c>
    </row>
    <row r="36" spans="1:39" x14ac:dyDescent="0.25">
      <c r="A36">
        <f t="shared" si="8"/>
        <v>0</v>
      </c>
      <c r="B36" s="2">
        <f t="shared" si="9"/>
        <v>109.65080583269381</v>
      </c>
      <c r="C36" s="2">
        <f t="shared" si="9"/>
        <v>116.11185725249425</v>
      </c>
      <c r="D36" s="2">
        <f t="shared" si="9"/>
        <v>108.83058326937835</v>
      </c>
      <c r="E36" s="2">
        <f t="shared" si="9"/>
        <v>100.5995778971604</v>
      </c>
      <c r="F36" s="2">
        <f t="shared" si="9"/>
        <v>109.40617805065233</v>
      </c>
      <c r="G36" s="2">
        <f t="shared" si="9"/>
        <v>105.90943975441289</v>
      </c>
      <c r="H36" s="2">
        <f t="shared" si="9"/>
        <v>72.524942440521883</v>
      </c>
      <c r="I36" s="2">
        <f t="shared" si="9"/>
        <v>45.500767459708364</v>
      </c>
      <c r="J36" s="2">
        <f t="shared" si="9"/>
        <v>17.0376055257099</v>
      </c>
      <c r="K36" s="2">
        <f t="shared" si="9"/>
        <v>1.0936300844205673</v>
      </c>
      <c r="L36" s="2">
        <f t="shared" si="9"/>
        <v>1.626055257099003</v>
      </c>
      <c r="M36" s="2">
        <f t="shared" si="9"/>
        <v>2.7340752110514206</v>
      </c>
      <c r="O36" s="145">
        <f t="shared" si="10"/>
        <v>109.65080583269381</v>
      </c>
      <c r="P36" s="145">
        <f t="shared" si="10"/>
        <v>116.11185725249425</v>
      </c>
      <c r="Q36" s="145">
        <f t="shared" si="10"/>
        <v>108.83058326937835</v>
      </c>
      <c r="R36" s="145">
        <f t="shared" si="10"/>
        <v>100.5995778971604</v>
      </c>
      <c r="S36" s="145">
        <f t="shared" si="10"/>
        <v>109.40617805065233</v>
      </c>
      <c r="T36" s="145">
        <f t="shared" si="10"/>
        <v>105.90943975441289</v>
      </c>
      <c r="U36" s="145">
        <f t="shared" si="10"/>
        <v>72.524942440521883</v>
      </c>
      <c r="V36" s="145">
        <f t="shared" si="10"/>
        <v>-10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45.500767459708364</v>
      </c>
      <c r="AJ36" s="145">
        <f t="shared" si="11"/>
        <v>17.0376055257099</v>
      </c>
      <c r="AK36" s="145">
        <f t="shared" si="11"/>
        <v>1.0936300844205673</v>
      </c>
      <c r="AL36" s="145">
        <f t="shared" si="11"/>
        <v>1.626055257099003</v>
      </c>
      <c r="AM36" s="145">
        <f t="shared" si="11"/>
        <v>2.7340752110514206</v>
      </c>
    </row>
    <row r="37" spans="1:39" x14ac:dyDescent="0.25">
      <c r="A37">
        <f t="shared" si="8"/>
        <v>0</v>
      </c>
      <c r="B37" s="2">
        <f t="shared" si="9"/>
        <v>120.75978511128167</v>
      </c>
      <c r="C37" s="2">
        <f t="shared" si="9"/>
        <v>97.289907904835005</v>
      </c>
      <c r="D37" s="2">
        <f t="shared" si="9"/>
        <v>113.47851112816578</v>
      </c>
      <c r="E37" s="2">
        <f t="shared" si="9"/>
        <v>110.05372217958558</v>
      </c>
      <c r="F37" s="2">
        <f t="shared" si="9"/>
        <v>105.90943975441289</v>
      </c>
      <c r="G37" s="2">
        <f t="shared" si="9"/>
        <v>107.33403683806601</v>
      </c>
      <c r="H37" s="2">
        <f t="shared" si="9"/>
        <v>100.35495011511897</v>
      </c>
      <c r="I37" s="2">
        <f t="shared" si="9"/>
        <v>103.6790099769762</v>
      </c>
      <c r="J37" s="2">
        <f t="shared" si="9"/>
        <v>78.280890253261717</v>
      </c>
      <c r="K37" s="2">
        <f t="shared" si="9"/>
        <v>83.029547198772065</v>
      </c>
      <c r="L37" s="2">
        <f t="shared" si="9"/>
        <v>76.813123561013057</v>
      </c>
      <c r="M37" s="2">
        <f t="shared" si="9"/>
        <v>32.046239447429016</v>
      </c>
      <c r="O37" s="145">
        <f t="shared" si="10"/>
        <v>120.75978511128167</v>
      </c>
      <c r="P37" s="145">
        <f t="shared" si="10"/>
        <v>97.289907904835005</v>
      </c>
      <c r="Q37" s="145">
        <f t="shared" si="10"/>
        <v>113.47851112816578</v>
      </c>
      <c r="R37" s="145">
        <f t="shared" si="10"/>
        <v>110.05372217958558</v>
      </c>
      <c r="S37" s="145">
        <f t="shared" si="10"/>
        <v>105.90943975441289</v>
      </c>
      <c r="T37" s="145">
        <f t="shared" si="10"/>
        <v>107.33403683806601</v>
      </c>
      <c r="U37" s="145">
        <f t="shared" si="10"/>
        <v>100.35495011511897</v>
      </c>
      <c r="V37" s="145">
        <f t="shared" si="10"/>
        <v>103.6790099769762</v>
      </c>
      <c r="W37" s="145">
        <f t="shared" si="10"/>
        <v>78.280890253261717</v>
      </c>
      <c r="X37" s="145">
        <f t="shared" si="10"/>
        <v>83.029547198772065</v>
      </c>
      <c r="Y37" s="145">
        <f t="shared" si="10"/>
        <v>76.813123561013057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32.046239447429016</v>
      </c>
    </row>
    <row r="38" spans="1:39" x14ac:dyDescent="0.25">
      <c r="A38">
        <f t="shared" si="8"/>
        <v>0</v>
      </c>
      <c r="B38" s="2">
        <f t="shared" si="9"/>
        <v>112.6151189562548</v>
      </c>
      <c r="C38" s="2">
        <f t="shared" si="9"/>
        <v>113.73752877973907</v>
      </c>
      <c r="D38" s="2">
        <f t="shared" si="9"/>
        <v>106.36991557943207</v>
      </c>
      <c r="E38" s="2">
        <f t="shared" si="9"/>
        <v>105.03165771297007</v>
      </c>
      <c r="F38" s="2">
        <f t="shared" si="9"/>
        <v>95.750191864927089</v>
      </c>
      <c r="G38" s="2">
        <f t="shared" si="9"/>
        <v>105.03165771297007</v>
      </c>
      <c r="H38" s="2">
        <f t="shared" si="9"/>
        <v>107.14696853415198</v>
      </c>
      <c r="I38" s="2">
        <f t="shared" si="9"/>
        <v>114.78798925556409</v>
      </c>
      <c r="J38" s="2">
        <f t="shared" si="9"/>
        <v>117.39255564082886</v>
      </c>
      <c r="K38" s="2">
        <f t="shared" si="9"/>
        <v>103.69339984650807</v>
      </c>
      <c r="L38" s="2">
        <f t="shared" si="9"/>
        <v>110.32712970069072</v>
      </c>
      <c r="M38" s="2">
        <f t="shared" si="9"/>
        <v>102.85878741366079</v>
      </c>
      <c r="O38" s="145">
        <f t="shared" si="10"/>
        <v>112.6151189562548</v>
      </c>
      <c r="P38" s="145">
        <f t="shared" si="10"/>
        <v>113.73752877973907</v>
      </c>
      <c r="Q38" s="145">
        <f t="shared" si="10"/>
        <v>106.36991557943207</v>
      </c>
      <c r="R38" s="145">
        <f t="shared" si="10"/>
        <v>105.03165771297007</v>
      </c>
      <c r="S38" s="145">
        <f t="shared" si="10"/>
        <v>95.750191864927089</v>
      </c>
      <c r="T38" s="145">
        <f t="shared" si="10"/>
        <v>105.03165771297007</v>
      </c>
      <c r="U38" s="145">
        <f t="shared" si="10"/>
        <v>107.14696853415198</v>
      </c>
      <c r="V38" s="145">
        <f t="shared" si="10"/>
        <v>114.78798925556409</v>
      </c>
      <c r="W38" s="145">
        <f t="shared" si="10"/>
        <v>117.39255564082886</v>
      </c>
      <c r="X38" s="145">
        <f t="shared" si="10"/>
        <v>103.69339984650807</v>
      </c>
      <c r="Y38" s="145">
        <f t="shared" si="10"/>
        <v>110.32712970069072</v>
      </c>
      <c r="Z38" s="145">
        <f t="shared" si="10"/>
        <v>102.85878741366079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 t="str">
        <f t="shared" si="8"/>
        <v>BPF</v>
      </c>
      <c r="B39" s="2">
        <f t="shared" si="9"/>
        <v>100.81542594013814</v>
      </c>
      <c r="C39" s="2">
        <f t="shared" si="9"/>
        <v>104.88775901765158</v>
      </c>
      <c r="D39" s="2">
        <f t="shared" si="9"/>
        <v>98.340368380660024</v>
      </c>
      <c r="E39" s="2">
        <f t="shared" si="9"/>
        <v>105.36262471220262</v>
      </c>
      <c r="F39" s="2">
        <f t="shared" si="9"/>
        <v>95.879700690713747</v>
      </c>
      <c r="G39" s="2">
        <f t="shared" si="9"/>
        <v>104.4560629316961</v>
      </c>
      <c r="H39" s="2">
        <f t="shared" si="9"/>
        <v>99.678626247122025</v>
      </c>
      <c r="I39" s="2">
        <f t="shared" si="9"/>
        <v>99.36204911742135</v>
      </c>
      <c r="J39" s="2">
        <f t="shared" si="9"/>
        <v>89.27475057559478</v>
      </c>
      <c r="K39" s="2">
        <f t="shared" si="9"/>
        <v>90.023023791250964</v>
      </c>
      <c r="L39" s="2">
        <f t="shared" si="9"/>
        <v>18.692440521872605</v>
      </c>
      <c r="M39" s="2">
        <f t="shared" si="9"/>
        <v>0.82022256331542553</v>
      </c>
      <c r="O39" s="145">
        <f t="shared" si="10"/>
        <v>100.81542594013814</v>
      </c>
      <c r="P39" s="145">
        <f t="shared" si="10"/>
        <v>104.88775901765158</v>
      </c>
      <c r="Q39" s="145">
        <f t="shared" si="10"/>
        <v>98.340368380660024</v>
      </c>
      <c r="R39" s="145">
        <f t="shared" si="10"/>
        <v>105.36262471220262</v>
      </c>
      <c r="S39" s="145">
        <f t="shared" si="10"/>
        <v>95.879700690713747</v>
      </c>
      <c r="T39" s="145">
        <f t="shared" si="10"/>
        <v>104.4560629316961</v>
      </c>
      <c r="U39" s="145">
        <f t="shared" si="10"/>
        <v>99.678626247122025</v>
      </c>
      <c r="V39" s="145">
        <f t="shared" si="10"/>
        <v>99.36204911742135</v>
      </c>
      <c r="W39" s="145">
        <f t="shared" si="10"/>
        <v>89.27475057559478</v>
      </c>
      <c r="X39" s="145">
        <f t="shared" si="10"/>
        <v>90.023023791250964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18.692440521872605</v>
      </c>
      <c r="AM39" s="145">
        <f t="shared" si="11"/>
        <v>0.82022256331542553</v>
      </c>
    </row>
    <row r="40" spans="1:39" x14ac:dyDescent="0.25">
      <c r="A40">
        <f t="shared" si="8"/>
        <v>0</v>
      </c>
      <c r="B40" s="2">
        <f t="shared" si="9"/>
        <v>117.19109746738296</v>
      </c>
      <c r="C40" s="2">
        <f t="shared" si="9"/>
        <v>103.89485801995394</v>
      </c>
      <c r="D40" s="2">
        <f t="shared" si="9"/>
        <v>113.46412125863392</v>
      </c>
      <c r="E40" s="2">
        <f t="shared" si="9"/>
        <v>103.31926323867997</v>
      </c>
      <c r="F40" s="2">
        <f t="shared" si="9"/>
        <v>98.97352264006139</v>
      </c>
      <c r="G40" s="2">
        <f t="shared" si="9"/>
        <v>107.78012279355333</v>
      </c>
      <c r="H40" s="2">
        <f t="shared" si="9"/>
        <v>105.47774366845741</v>
      </c>
      <c r="I40" s="2">
        <f t="shared" si="9"/>
        <v>102.00978511128167</v>
      </c>
      <c r="J40" s="2">
        <f t="shared" si="9"/>
        <v>99.635456638526492</v>
      </c>
      <c r="K40" s="2">
        <f t="shared" si="9"/>
        <v>102.35514198004606</v>
      </c>
      <c r="L40" s="2">
        <f t="shared" si="9"/>
        <v>92.354182655410597</v>
      </c>
      <c r="M40" s="2">
        <f t="shared" si="9"/>
        <v>160.38948580199542</v>
      </c>
      <c r="O40" s="145">
        <f t="shared" si="10"/>
        <v>117.19109746738296</v>
      </c>
      <c r="P40" s="145">
        <f t="shared" si="10"/>
        <v>103.89485801995394</v>
      </c>
      <c r="Q40" s="145">
        <f t="shared" si="10"/>
        <v>113.46412125863392</v>
      </c>
      <c r="R40" s="145">
        <f t="shared" si="10"/>
        <v>103.31926323867997</v>
      </c>
      <c r="S40" s="145">
        <f t="shared" si="10"/>
        <v>98.97352264006139</v>
      </c>
      <c r="T40" s="145">
        <f t="shared" si="10"/>
        <v>107.78012279355333</v>
      </c>
      <c r="U40" s="145">
        <f t="shared" si="10"/>
        <v>105.47774366845741</v>
      </c>
      <c r="V40" s="145">
        <f t="shared" si="10"/>
        <v>102.00978511128167</v>
      </c>
      <c r="W40" s="145">
        <f t="shared" si="10"/>
        <v>99.635456638526492</v>
      </c>
      <c r="X40" s="145">
        <f t="shared" si="10"/>
        <v>102.35514198004606</v>
      </c>
      <c r="Y40" s="145">
        <f t="shared" si="10"/>
        <v>92.354182655410597</v>
      </c>
      <c r="Z40" s="145">
        <f t="shared" si="10"/>
        <v>160.38948580199542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105.88066001534919</v>
      </c>
      <c r="C41" s="2">
        <f t="shared" si="9"/>
        <v>109.60763622409824</v>
      </c>
      <c r="D41" s="2">
        <f t="shared" si="9"/>
        <v>106.13967766692249</v>
      </c>
      <c r="E41" s="2">
        <f t="shared" si="9"/>
        <v>109.11838066001536</v>
      </c>
      <c r="F41" s="2">
        <f t="shared" si="9"/>
        <v>107.43476592478896</v>
      </c>
      <c r="G41" s="2">
        <f t="shared" si="9"/>
        <v>101.4917498081351</v>
      </c>
      <c r="H41" s="2">
        <f t="shared" si="9"/>
        <v>106.571373752878</v>
      </c>
      <c r="I41" s="2">
        <f t="shared" si="9"/>
        <v>112.11147352264005</v>
      </c>
      <c r="J41" s="2">
        <f t="shared" si="9"/>
        <v>104.49923254029163</v>
      </c>
      <c r="K41" s="2">
        <f t="shared" si="9"/>
        <v>93.347083653108214</v>
      </c>
      <c r="L41" s="2">
        <f t="shared" si="9"/>
        <v>15.469109746738299</v>
      </c>
      <c r="M41" s="2">
        <f t="shared" si="9"/>
        <v>0.38852647735993978</v>
      </c>
      <c r="O41" s="145">
        <f t="shared" si="10"/>
        <v>105.88066001534919</v>
      </c>
      <c r="P41" s="145">
        <f t="shared" si="10"/>
        <v>109.60763622409824</v>
      </c>
      <c r="Q41" s="145">
        <f t="shared" si="10"/>
        <v>106.13967766692249</v>
      </c>
      <c r="R41" s="145">
        <f t="shared" si="10"/>
        <v>109.11838066001536</v>
      </c>
      <c r="S41" s="145">
        <f t="shared" si="10"/>
        <v>107.43476592478896</v>
      </c>
      <c r="T41" s="145">
        <f t="shared" si="10"/>
        <v>101.4917498081351</v>
      </c>
      <c r="U41" s="145">
        <f t="shared" si="10"/>
        <v>106.571373752878</v>
      </c>
      <c r="V41" s="145">
        <f t="shared" si="10"/>
        <v>112.11147352264005</v>
      </c>
      <c r="W41" s="145">
        <f t="shared" si="10"/>
        <v>104.49923254029163</v>
      </c>
      <c r="X41" s="145">
        <f t="shared" si="10"/>
        <v>93.347083653108214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15.469109746738299</v>
      </c>
      <c r="AM41" s="145">
        <f t="shared" si="11"/>
        <v>0.38852647735993978</v>
      </c>
    </row>
    <row r="42" spans="1:39" x14ac:dyDescent="0.25">
      <c r="B42" s="2">
        <f t="shared" si="9"/>
        <v>105.16116653875672</v>
      </c>
      <c r="C42" s="2">
        <f t="shared" si="9"/>
        <v>101.26151189562549</v>
      </c>
      <c r="D42" s="2">
        <f t="shared" si="9"/>
        <v>99.635456638526492</v>
      </c>
      <c r="E42" s="2">
        <f t="shared" si="9"/>
        <v>103.03146584804297</v>
      </c>
      <c r="F42" s="2">
        <f t="shared" si="9"/>
        <v>94.58461243284728</v>
      </c>
      <c r="G42" s="2">
        <f t="shared" si="9"/>
        <v>96.325786646201081</v>
      </c>
      <c r="H42" s="2">
        <f t="shared" si="9"/>
        <v>99.088641596316194</v>
      </c>
      <c r="I42" s="2">
        <f t="shared" si="9"/>
        <v>113.39217191097468</v>
      </c>
      <c r="J42" s="2">
        <f t="shared" si="9"/>
        <v>108.41327705295471</v>
      </c>
      <c r="K42" s="2">
        <f t="shared" si="9"/>
        <v>90.641788181120504</v>
      </c>
      <c r="L42" s="2">
        <f t="shared" si="9"/>
        <v>116.37087490406755</v>
      </c>
      <c r="M42" s="2">
        <f t="shared" si="9"/>
        <v>0</v>
      </c>
      <c r="O42" s="145">
        <f t="shared" si="10"/>
        <v>105.16116653875672</v>
      </c>
      <c r="P42" s="145">
        <f t="shared" si="10"/>
        <v>101.26151189562549</v>
      </c>
      <c r="Q42" s="145">
        <f t="shared" si="10"/>
        <v>99.635456638526492</v>
      </c>
      <c r="R42" s="145">
        <f t="shared" si="10"/>
        <v>103.03146584804297</v>
      </c>
      <c r="S42" s="145">
        <f t="shared" si="10"/>
        <v>94.58461243284728</v>
      </c>
      <c r="T42" s="145">
        <f t="shared" si="10"/>
        <v>96.325786646201081</v>
      </c>
      <c r="U42" s="145">
        <f t="shared" si="10"/>
        <v>99.088641596316194</v>
      </c>
      <c r="V42" s="145">
        <f t="shared" si="10"/>
        <v>113.39217191097468</v>
      </c>
      <c r="W42" s="145">
        <f t="shared" si="10"/>
        <v>108.41327705295471</v>
      </c>
      <c r="X42" s="145">
        <f t="shared" si="10"/>
        <v>90.641788181120504</v>
      </c>
      <c r="Y42" s="145">
        <f t="shared" si="10"/>
        <v>116.37087490406755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114.96066768994628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1.4965464313123571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12.487500000000001</v>
      </c>
      <c r="C46">
        <f>MAX(AB55:AM55)</f>
        <v>24.975000000000001</v>
      </c>
      <c r="D46">
        <f>MAX(O45:Z45)</f>
        <v>114.96066768994628</v>
      </c>
      <c r="E46">
        <f>MAX(AB45:AM45)</f>
        <v>1.4965464313123571</v>
      </c>
      <c r="F46">
        <f t="shared" ref="F46:F52" si="15">(B46-C46)*((50-E46)/(D46-E46))+C46</f>
        <v>19.636864299302474</v>
      </c>
      <c r="G46" s="55">
        <f t="shared" ref="G46:G52" si="16">IF(B46=$E$11,("&gt;"&amp;$E$11),F46)</f>
        <v>19.636864299302474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72.524942440521883</v>
      </c>
      <c r="V46" s="145">
        <f t="shared" si="12"/>
        <v>-10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45.500767459708364</v>
      </c>
      <c r="AJ46" s="145">
        <f t="shared" si="17"/>
        <v>-10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1.5609375000000001</v>
      </c>
      <c r="C47">
        <f t="shared" ref="C47:C52" si="19">MAX(AB56:AM56)</f>
        <v>3.1218750000000002</v>
      </c>
      <c r="D47">
        <f t="shared" ref="D47:D52" si="20">MAX(O46:Z46)</f>
        <v>72.524942440521883</v>
      </c>
      <c r="E47">
        <f t="shared" ref="E47:E52" si="21">MAX(AB46:AM46)</f>
        <v>45.500767459708364</v>
      </c>
      <c r="F47">
        <f t="shared" si="15"/>
        <v>2.8619958067092655</v>
      </c>
      <c r="G47" s="55">
        <f t="shared" si="16"/>
        <v>2.8619958067092655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76.813123561013057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32.046239447429016</v>
      </c>
    </row>
    <row r="48" spans="1:39" x14ac:dyDescent="0.25">
      <c r="A48">
        <f t="shared" si="14"/>
        <v>0</v>
      </c>
      <c r="B48">
        <f t="shared" si="18"/>
        <v>24.975000000000001</v>
      </c>
      <c r="C48">
        <f t="shared" si="19"/>
        <v>49.95</v>
      </c>
      <c r="D48">
        <f t="shared" si="20"/>
        <v>76.813123561013057</v>
      </c>
      <c r="E48">
        <f t="shared" si="21"/>
        <v>32.046239447429016</v>
      </c>
      <c r="F48">
        <f t="shared" si="15"/>
        <v>39.933775313404055</v>
      </c>
      <c r="G48" s="55">
        <f t="shared" si="16"/>
        <v>39.933775313404055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102.85878741366079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39" x14ac:dyDescent="0.25">
      <c r="A49">
        <f t="shared" si="14"/>
        <v>0</v>
      </c>
      <c r="B49">
        <f t="shared" si="18"/>
        <v>49.95</v>
      </c>
      <c r="C49">
        <f t="shared" si="19"/>
        <v>-10</v>
      </c>
      <c r="D49">
        <f t="shared" si="20"/>
        <v>102.85878741366079</v>
      </c>
      <c r="E49">
        <f t="shared" si="21"/>
        <v>-10</v>
      </c>
      <c r="F49">
        <f t="shared" si="15"/>
        <v>21.871687463874057</v>
      </c>
      <c r="G49" s="55" t="str">
        <f t="shared" si="16"/>
        <v>&gt;49.95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90.023023791250964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18.692440521872605</v>
      </c>
      <c r="AM49" s="145">
        <f t="shared" si="17"/>
        <v>-10</v>
      </c>
    </row>
    <row r="50" spans="1:39" x14ac:dyDescent="0.25">
      <c r="A50" t="str">
        <f t="shared" si="14"/>
        <v>BPF</v>
      </c>
      <c r="B50">
        <f t="shared" si="18"/>
        <v>12.487500000000001</v>
      </c>
      <c r="C50">
        <f t="shared" si="19"/>
        <v>24.975000000000001</v>
      </c>
      <c r="D50">
        <f t="shared" si="20"/>
        <v>90.023023791250964</v>
      </c>
      <c r="E50">
        <f t="shared" si="21"/>
        <v>18.692440521872605</v>
      </c>
      <c r="F50">
        <f t="shared" si="15"/>
        <v>19.494137078878357</v>
      </c>
      <c r="G50" s="55">
        <f t="shared" si="16"/>
        <v>19.494137078878357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160.38948580199542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49.95</v>
      </c>
      <c r="C51">
        <f t="shared" si="19"/>
        <v>-10</v>
      </c>
      <c r="D51">
        <f t="shared" si="20"/>
        <v>160.38948580199542</v>
      </c>
      <c r="E51">
        <f t="shared" si="21"/>
        <v>-10</v>
      </c>
      <c r="F51">
        <f t="shared" si="15"/>
        <v>11.110457508980144</v>
      </c>
      <c r="G51" s="55" t="str">
        <f t="shared" si="16"/>
        <v>&gt;49.95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93.347083653108214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15.469109746738299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12.487500000000001</v>
      </c>
      <c r="C52">
        <f t="shared" si="19"/>
        <v>24.975000000000001</v>
      </c>
      <c r="D52">
        <f t="shared" si="20"/>
        <v>93.347083653108214</v>
      </c>
      <c r="E52">
        <f t="shared" si="21"/>
        <v>15.469109746738299</v>
      </c>
      <c r="F52">
        <f t="shared" si="15"/>
        <v>19.438075110864744</v>
      </c>
      <c r="G52" s="55">
        <f t="shared" si="16"/>
        <v>19.438075110864744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116.37087490406755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12.487500000000001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24.975000000000001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1.5609375000000001</v>
      </c>
      <c r="V56" s="145">
        <f t="shared" si="22"/>
        <v>-10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3.1218750000000002</v>
      </c>
      <c r="AJ56" s="145">
        <f t="shared" si="23"/>
        <v>-10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24.975000000000001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49.95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49.95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12.487500000000001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24.975000000000001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49.95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12.487500000000001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24.975000000000001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24.975000000000001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49.95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2025-11-27T14:33:58Z</dcterms:modified>
</cp:coreProperties>
</file>